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SO 101 - Úpravy pozemních..." sheetId="2" r:id="rId2"/>
    <sheet name="SO 301 - Přípojka vodovod..." sheetId="3" r:id="rId3"/>
    <sheet name="SO 302 - Zavlažovací systém" sheetId="4" r:id="rId4"/>
    <sheet name="SO 303 - Přípojka NN zavl..." sheetId="5" r:id="rId5"/>
    <sheet name="SO 401 - Trakční vedení" sheetId="6" r:id="rId6"/>
    <sheet name="SO 421 - Ochrana kabelů N..." sheetId="7" r:id="rId7"/>
    <sheet name="SO 422 - Ochrana kabelů O..." sheetId="8" r:id="rId8"/>
    <sheet name="SO 452 - Ochrana sdělovac..." sheetId="9" r:id="rId9"/>
    <sheet name="SO 454 - Ochrana sdělovac..." sheetId="10" r:id="rId10"/>
    <sheet name="SO 661 - Tramvajová trať" sheetId="11" r:id="rId11"/>
    <sheet name="SO 662 - Elektroobjekty DPO" sheetId="12" r:id="rId12"/>
    <sheet name="E.DIO - Dopravně-inženýrs..." sheetId="13" r:id="rId13"/>
    <sheet name="VON - Vedlejší a ostatní ..." sheetId="14" r:id="rId14"/>
  </sheets>
  <definedNames>
    <definedName name="_xlnm.Print_Area" localSheetId="0">'Rekapitulace stavby'!$D$4:$AO$36,'Rekapitulace stavby'!$C$42:$AQ$69</definedName>
    <definedName name="_xlnm.Print_Titles" localSheetId="0">'Rekapitulace stavby'!$52:$52</definedName>
    <definedName name="_xlnm._FilterDatabase" localSheetId="1" hidden="1">'SO 101 - Úpravy pozemních...'!$C$85:$K$152</definedName>
    <definedName name="_xlnm.Print_Area" localSheetId="1">'SO 101 - Úpravy pozemních...'!$C$45:$J$67,'SO 101 - Úpravy pozemních...'!$C$73:$K$152</definedName>
    <definedName name="_xlnm.Print_Titles" localSheetId="1">'SO 101 - Úpravy pozemních...'!$85:$85</definedName>
    <definedName name="_xlnm._FilterDatabase" localSheetId="2" hidden="1">'SO 301 - Přípojka vodovod...'!$C$85:$K$184</definedName>
    <definedName name="_xlnm.Print_Area" localSheetId="2">'SO 301 - Přípojka vodovod...'!$C$45:$J$67,'SO 301 - Přípojka vodovod...'!$C$73:$K$184</definedName>
    <definedName name="_xlnm.Print_Titles" localSheetId="2">'SO 301 - Přípojka vodovod...'!$85:$85</definedName>
    <definedName name="_xlnm._FilterDatabase" localSheetId="3" hidden="1">'SO 302 - Zavlažovací systém'!$C$89:$K$267</definedName>
    <definedName name="_xlnm.Print_Area" localSheetId="3">'SO 302 - Zavlažovací systém'!$C$45:$J$71,'SO 302 - Zavlažovací systém'!$C$77:$K$267</definedName>
    <definedName name="_xlnm.Print_Titles" localSheetId="3">'SO 302 - Zavlažovací systém'!$89:$89</definedName>
    <definedName name="_xlnm._FilterDatabase" localSheetId="4" hidden="1">'SO 303 - Přípojka NN zavl...'!$C$83:$K$113</definedName>
    <definedName name="_xlnm.Print_Area" localSheetId="4">'SO 303 - Přípojka NN zavl...'!$C$45:$J$65,'SO 303 - Přípojka NN zavl...'!$C$71:$K$113</definedName>
    <definedName name="_xlnm.Print_Titles" localSheetId="4">'SO 303 - Přípojka NN zavl...'!$83:$83</definedName>
    <definedName name="_xlnm._FilterDatabase" localSheetId="5" hidden="1">'SO 401 - Trakční vedení'!$C$85:$K$238</definedName>
    <definedName name="_xlnm.Print_Area" localSheetId="5">'SO 401 - Trakční vedení'!$C$45:$J$67,'SO 401 - Trakční vedení'!$C$73:$K$238</definedName>
    <definedName name="_xlnm.Print_Titles" localSheetId="5">'SO 401 - Trakční vedení'!$85:$85</definedName>
    <definedName name="_xlnm._FilterDatabase" localSheetId="6" hidden="1">'SO 421 - Ochrana kabelů N...'!$C$89:$K$114</definedName>
    <definedName name="_xlnm.Print_Area" localSheetId="6">'SO 421 - Ochrana kabelů N...'!$C$47:$J$69,'SO 421 - Ochrana kabelů N...'!$C$75:$K$114</definedName>
    <definedName name="_xlnm.Print_Titles" localSheetId="6">'SO 421 - Ochrana kabelů N...'!$89:$89</definedName>
    <definedName name="_xlnm._FilterDatabase" localSheetId="7" hidden="1">'SO 422 - Ochrana kabelů O...'!$C$87:$K$99</definedName>
    <definedName name="_xlnm.Print_Area" localSheetId="7">'SO 422 - Ochrana kabelů O...'!$C$47:$J$67,'SO 422 - Ochrana kabelů O...'!$C$73:$K$99</definedName>
    <definedName name="_xlnm.Print_Titles" localSheetId="7">'SO 422 - Ochrana kabelů O...'!$87:$87</definedName>
    <definedName name="_xlnm._FilterDatabase" localSheetId="8" hidden="1">'SO 452 - Ochrana sdělovac...'!$C$90:$K$124</definedName>
    <definedName name="_xlnm.Print_Area" localSheetId="8">'SO 452 - Ochrana sdělovac...'!$C$47:$J$70,'SO 452 - Ochrana sdělovac...'!$C$76:$K$124</definedName>
    <definedName name="_xlnm.Print_Titles" localSheetId="8">'SO 452 - Ochrana sdělovac...'!$90:$90</definedName>
    <definedName name="_xlnm._FilterDatabase" localSheetId="9" hidden="1">'SO 454 - Ochrana sdělovac...'!$C$87:$K$99</definedName>
    <definedName name="_xlnm.Print_Area" localSheetId="9">'SO 454 - Ochrana sdělovac...'!$C$47:$J$67,'SO 454 - Ochrana sdělovac...'!$C$73:$K$99</definedName>
    <definedName name="_xlnm.Print_Titles" localSheetId="9">'SO 454 - Ochrana sdělovac...'!$87:$87</definedName>
    <definedName name="_xlnm._FilterDatabase" localSheetId="10" hidden="1">'SO 661 - Tramvajová trať'!$C$87:$K$362</definedName>
    <definedName name="_xlnm.Print_Area" localSheetId="10">'SO 661 - Tramvajová trať'!$C$45:$J$69,'SO 661 - Tramvajová trať'!$C$75:$K$362</definedName>
    <definedName name="_xlnm.Print_Titles" localSheetId="10">'SO 661 - Tramvajová trať'!$87:$87</definedName>
    <definedName name="_xlnm._FilterDatabase" localSheetId="11" hidden="1">'SO 662 - Elektroobjekty DPO'!$C$87:$K$134</definedName>
    <definedName name="_xlnm.Print_Area" localSheetId="11">'SO 662 - Elektroobjekty DPO'!$C$45:$J$69,'SO 662 - Elektroobjekty DPO'!$C$75:$K$134</definedName>
    <definedName name="_xlnm.Print_Titles" localSheetId="11">'SO 662 - Elektroobjekty DPO'!$87:$87</definedName>
    <definedName name="_xlnm._FilterDatabase" localSheetId="12" hidden="1">'E.DIO - Dopravně-inženýrs...'!$C$85:$K$196</definedName>
    <definedName name="_xlnm.Print_Area" localSheetId="12">'E.DIO - Dopravně-inženýrs...'!$C$45:$J$67,'E.DIO - Dopravně-inženýrs...'!$C$73:$K$196</definedName>
    <definedName name="_xlnm.Print_Titles" localSheetId="12">'E.DIO - Dopravně-inženýrs...'!$85:$85</definedName>
    <definedName name="_xlnm._FilterDatabase" localSheetId="13" hidden="1">'VON - Vedlejší a ostatní ...'!$C$84:$K$111</definedName>
    <definedName name="_xlnm.Print_Area" localSheetId="13">'VON - Vedlejší a ostatní ...'!$C$45:$J$66,'VON - Vedlejší a ostatní ...'!$C$72:$K$111</definedName>
    <definedName name="_xlnm.Print_Titles" localSheetId="13">'VON - Vedlejší a ostatní ...'!$84:$84</definedName>
  </definedNames>
  <calcPr/>
</workbook>
</file>

<file path=xl/calcChain.xml><?xml version="1.0" encoding="utf-8"?>
<calcChain xmlns="http://schemas.openxmlformats.org/spreadsheetml/2006/main">
  <c i="14" r="J37"/>
  <c r="J36"/>
  <c i="1" r="AY68"/>
  <c i="14" r="J35"/>
  <c i="1" r="AX68"/>
  <c i="14" r="BI111"/>
  <c r="BH111"/>
  <c r="BG111"/>
  <c r="BF111"/>
  <c r="T111"/>
  <c r="R111"/>
  <c r="P111"/>
  <c r="BK111"/>
  <c r="J111"/>
  <c r="BE111"/>
  <c r="BI110"/>
  <c r="BH110"/>
  <c r="BG110"/>
  <c r="BF110"/>
  <c r="T110"/>
  <c r="T109"/>
  <c r="R110"/>
  <c r="R109"/>
  <c r="P110"/>
  <c r="P109"/>
  <c r="BK110"/>
  <c r="BK109"/>
  <c r="J109"/>
  <c r="J110"/>
  <c r="BE110"/>
  <c r="J65"/>
  <c r="BI108"/>
  <c r="BH108"/>
  <c r="BG108"/>
  <c r="BF108"/>
  <c r="T108"/>
  <c r="T107"/>
  <c r="R108"/>
  <c r="R107"/>
  <c r="P108"/>
  <c r="P107"/>
  <c r="BK108"/>
  <c r="BK107"/>
  <c r="J107"/>
  <c r="J108"/>
  <c r="BE108"/>
  <c r="J64"/>
  <c r="BI106"/>
  <c r="BH106"/>
  <c r="BG106"/>
  <c r="BF106"/>
  <c r="T106"/>
  <c r="R106"/>
  <c r="P106"/>
  <c r="BK106"/>
  <c r="J106"/>
  <c r="BE106"/>
  <c r="BI105"/>
  <c r="BH105"/>
  <c r="BG105"/>
  <c r="BF105"/>
  <c r="T105"/>
  <c r="R105"/>
  <c r="P105"/>
  <c r="BK105"/>
  <c r="J105"/>
  <c r="BE105"/>
  <c r="BI104"/>
  <c r="BH104"/>
  <c r="BG104"/>
  <c r="BF104"/>
  <c r="T104"/>
  <c r="R104"/>
  <c r="P104"/>
  <c r="BK104"/>
  <c r="J104"/>
  <c r="BE104"/>
  <c r="BI103"/>
  <c r="BH103"/>
  <c r="BG103"/>
  <c r="BF103"/>
  <c r="T103"/>
  <c r="R103"/>
  <c r="P103"/>
  <c r="BK103"/>
  <c r="J103"/>
  <c r="BE103"/>
  <c r="BI102"/>
  <c r="BH102"/>
  <c r="BG102"/>
  <c r="BF102"/>
  <c r="T102"/>
  <c r="T101"/>
  <c r="R102"/>
  <c r="R101"/>
  <c r="P102"/>
  <c r="P101"/>
  <c r="BK102"/>
  <c r="BK101"/>
  <c r="J101"/>
  <c r="J102"/>
  <c r="BE102"/>
  <c r="J63"/>
  <c r="BI100"/>
  <c r="BH100"/>
  <c r="BG100"/>
  <c r="BF100"/>
  <c r="T100"/>
  <c r="R100"/>
  <c r="P100"/>
  <c r="BK100"/>
  <c r="J100"/>
  <c r="BE100"/>
  <c r="BI99"/>
  <c r="BH99"/>
  <c r="BG99"/>
  <c r="BF99"/>
  <c r="T99"/>
  <c r="R99"/>
  <c r="P99"/>
  <c r="BK99"/>
  <c r="J99"/>
  <c r="BE99"/>
  <c r="BI98"/>
  <c r="BH98"/>
  <c r="BG98"/>
  <c r="BF98"/>
  <c r="T98"/>
  <c r="R98"/>
  <c r="P98"/>
  <c r="BK98"/>
  <c r="J98"/>
  <c r="BE98"/>
  <c r="BI97"/>
  <c r="BH97"/>
  <c r="BG97"/>
  <c r="BF97"/>
  <c r="T97"/>
  <c r="T96"/>
  <c r="R97"/>
  <c r="R96"/>
  <c r="P97"/>
  <c r="P96"/>
  <c r="BK97"/>
  <c r="BK96"/>
  <c r="J96"/>
  <c r="J97"/>
  <c r="BE97"/>
  <c r="J62"/>
  <c r="BI94"/>
  <c r="BH94"/>
  <c r="BG94"/>
  <c r="BF94"/>
  <c r="T94"/>
  <c r="R94"/>
  <c r="P94"/>
  <c r="BK94"/>
  <c r="J94"/>
  <c r="BE94"/>
  <c r="BI92"/>
  <c r="BH92"/>
  <c r="BG92"/>
  <c r="BF92"/>
  <c r="T92"/>
  <c r="R92"/>
  <c r="P92"/>
  <c r="BK92"/>
  <c r="J92"/>
  <c r="BE92"/>
  <c r="BI90"/>
  <c r="BH90"/>
  <c r="BG90"/>
  <c r="BF90"/>
  <c r="T90"/>
  <c r="T89"/>
  <c r="R90"/>
  <c r="R89"/>
  <c r="P90"/>
  <c r="P89"/>
  <c r="BK90"/>
  <c r="BK89"/>
  <c r="J89"/>
  <c r="J90"/>
  <c r="BE90"/>
  <c r="J61"/>
  <c r="BI87"/>
  <c r="F37"/>
  <c i="1" r="BD68"/>
  <c i="14" r="BH87"/>
  <c r="F36"/>
  <c i="1" r="BC68"/>
  <c i="14" r="BG87"/>
  <c r="F35"/>
  <c i="1" r="BB68"/>
  <c i="14" r="BF87"/>
  <c r="J34"/>
  <c i="1" r="AW68"/>
  <c i="14" r="F34"/>
  <c i="1" r="BA68"/>
  <c i="14" r="T87"/>
  <c r="T86"/>
  <c r="T85"/>
  <c r="R87"/>
  <c r="R86"/>
  <c r="R85"/>
  <c r="P87"/>
  <c r="P86"/>
  <c r="P85"/>
  <c i="1" r="AU68"/>
  <c i="14" r="BK87"/>
  <c r="BK86"/>
  <c r="J86"/>
  <c r="BK85"/>
  <c r="J85"/>
  <c r="J59"/>
  <c r="J30"/>
  <c i="1" r="AG68"/>
  <c i="14" r="J87"/>
  <c r="BE87"/>
  <c r="J33"/>
  <c i="1" r="AV68"/>
  <c i="14" r="F33"/>
  <c i="1" r="AZ68"/>
  <c i="14" r="J60"/>
  <c r="J82"/>
  <c r="J81"/>
  <c r="F81"/>
  <c r="F79"/>
  <c r="E77"/>
  <c r="J55"/>
  <c r="J54"/>
  <c r="F54"/>
  <c r="F52"/>
  <c r="E50"/>
  <c r="J39"/>
  <c r="J18"/>
  <c r="E18"/>
  <c r="F82"/>
  <c r="F55"/>
  <c r="J17"/>
  <c r="J12"/>
  <c r="J79"/>
  <c r="J52"/>
  <c r="E7"/>
  <c r="E75"/>
  <c r="E48"/>
  <c i="13" r="J37"/>
  <c r="J36"/>
  <c i="1" r="AY67"/>
  <c i="13" r="J35"/>
  <c i="1" r="AX67"/>
  <c i="13" r="BI195"/>
  <c r="BH195"/>
  <c r="BG195"/>
  <c r="BF195"/>
  <c r="T195"/>
  <c r="T194"/>
  <c r="T193"/>
  <c r="R195"/>
  <c r="R194"/>
  <c r="R193"/>
  <c r="P195"/>
  <c r="P194"/>
  <c r="P193"/>
  <c r="BK195"/>
  <c r="BK194"/>
  <c r="J194"/>
  <c r="BK193"/>
  <c r="J193"/>
  <c r="J195"/>
  <c r="BE195"/>
  <c r="J66"/>
  <c r="J65"/>
  <c r="BI191"/>
  <c r="BH191"/>
  <c r="BG191"/>
  <c r="BF191"/>
  <c r="T191"/>
  <c r="R191"/>
  <c r="P191"/>
  <c r="BK191"/>
  <c r="J191"/>
  <c r="BE191"/>
  <c r="BI189"/>
  <c r="BH189"/>
  <c r="BG189"/>
  <c r="BF189"/>
  <c r="T189"/>
  <c r="R189"/>
  <c r="P189"/>
  <c r="BK189"/>
  <c r="J189"/>
  <c r="BE189"/>
  <c r="BI188"/>
  <c r="BH188"/>
  <c r="BG188"/>
  <c r="BF188"/>
  <c r="T188"/>
  <c r="T187"/>
  <c r="R188"/>
  <c r="R187"/>
  <c r="P188"/>
  <c r="P187"/>
  <c r="BK188"/>
  <c r="BK187"/>
  <c r="J187"/>
  <c r="J188"/>
  <c r="BE188"/>
  <c r="J64"/>
  <c r="BI185"/>
  <c r="BH185"/>
  <c r="BG185"/>
  <c r="BF185"/>
  <c r="T185"/>
  <c r="R185"/>
  <c r="P185"/>
  <c r="BK185"/>
  <c r="J185"/>
  <c r="BE185"/>
  <c r="BI179"/>
  <c r="BH179"/>
  <c r="BG179"/>
  <c r="BF179"/>
  <c r="T179"/>
  <c r="R179"/>
  <c r="P179"/>
  <c r="BK179"/>
  <c r="J179"/>
  <c r="BE179"/>
  <c r="BI173"/>
  <c r="BH173"/>
  <c r="BG173"/>
  <c r="BF173"/>
  <c r="T173"/>
  <c r="R173"/>
  <c r="P173"/>
  <c r="BK173"/>
  <c r="J173"/>
  <c r="BE173"/>
  <c r="BI167"/>
  <c r="BH167"/>
  <c r="BG167"/>
  <c r="BF167"/>
  <c r="T167"/>
  <c r="R167"/>
  <c r="P167"/>
  <c r="BK167"/>
  <c r="J167"/>
  <c r="BE167"/>
  <c r="BI165"/>
  <c r="BH165"/>
  <c r="BG165"/>
  <c r="BF165"/>
  <c r="T165"/>
  <c r="R165"/>
  <c r="P165"/>
  <c r="BK165"/>
  <c r="J165"/>
  <c r="BE165"/>
  <c r="BI163"/>
  <c r="BH163"/>
  <c r="BG163"/>
  <c r="BF163"/>
  <c r="T163"/>
  <c r="R163"/>
  <c r="P163"/>
  <c r="BK163"/>
  <c r="J163"/>
  <c r="BE163"/>
  <c r="BI161"/>
  <c r="BH161"/>
  <c r="BG161"/>
  <c r="BF161"/>
  <c r="T161"/>
  <c r="R161"/>
  <c r="P161"/>
  <c r="BK161"/>
  <c r="J161"/>
  <c r="BE161"/>
  <c r="BI159"/>
  <c r="BH159"/>
  <c r="BG159"/>
  <c r="BF159"/>
  <c r="T159"/>
  <c r="R159"/>
  <c r="P159"/>
  <c r="BK159"/>
  <c r="J159"/>
  <c r="BE159"/>
  <c r="BI153"/>
  <c r="BH153"/>
  <c r="BG153"/>
  <c r="BF153"/>
  <c r="T153"/>
  <c r="R153"/>
  <c r="P153"/>
  <c r="BK153"/>
  <c r="J153"/>
  <c r="BE153"/>
  <c r="BI147"/>
  <c r="BH147"/>
  <c r="BG147"/>
  <c r="BF147"/>
  <c r="T147"/>
  <c r="R147"/>
  <c r="P147"/>
  <c r="BK147"/>
  <c r="J147"/>
  <c r="BE147"/>
  <c r="BI141"/>
  <c r="BH141"/>
  <c r="BG141"/>
  <c r="BF141"/>
  <c r="T141"/>
  <c r="R141"/>
  <c r="P141"/>
  <c r="BK141"/>
  <c r="J141"/>
  <c r="BE141"/>
  <c r="BI135"/>
  <c r="BH135"/>
  <c r="BG135"/>
  <c r="BF135"/>
  <c r="T135"/>
  <c r="R135"/>
  <c r="P135"/>
  <c r="BK135"/>
  <c r="J135"/>
  <c r="BE135"/>
  <c r="BI129"/>
  <c r="BH129"/>
  <c r="BG129"/>
  <c r="BF129"/>
  <c r="T129"/>
  <c r="R129"/>
  <c r="P129"/>
  <c r="BK129"/>
  <c r="J129"/>
  <c r="BE129"/>
  <c r="BI123"/>
  <c r="BH123"/>
  <c r="BG123"/>
  <c r="BF123"/>
  <c r="T123"/>
  <c r="R123"/>
  <c r="P123"/>
  <c r="BK123"/>
  <c r="J123"/>
  <c r="BE123"/>
  <c r="BI117"/>
  <c r="BH117"/>
  <c r="BG117"/>
  <c r="BF117"/>
  <c r="T117"/>
  <c r="R117"/>
  <c r="P117"/>
  <c r="BK117"/>
  <c r="J117"/>
  <c r="BE117"/>
  <c r="BI111"/>
  <c r="BH111"/>
  <c r="BG111"/>
  <c r="BF111"/>
  <c r="T111"/>
  <c r="T110"/>
  <c r="R111"/>
  <c r="R110"/>
  <c r="P111"/>
  <c r="P110"/>
  <c r="BK111"/>
  <c r="BK110"/>
  <c r="J110"/>
  <c r="J111"/>
  <c r="BE111"/>
  <c r="J63"/>
  <c r="BI104"/>
  <c r="BH104"/>
  <c r="BG104"/>
  <c r="BF104"/>
  <c r="T104"/>
  <c r="T103"/>
  <c r="R104"/>
  <c r="R103"/>
  <c r="P104"/>
  <c r="P103"/>
  <c r="BK104"/>
  <c r="BK103"/>
  <c r="J103"/>
  <c r="J104"/>
  <c r="BE104"/>
  <c r="J62"/>
  <c r="BI101"/>
  <c r="BH101"/>
  <c r="BG101"/>
  <c r="BF101"/>
  <c r="T101"/>
  <c r="R101"/>
  <c r="P101"/>
  <c r="BK101"/>
  <c r="J101"/>
  <c r="BE101"/>
  <c r="BI95"/>
  <c r="BH95"/>
  <c r="BG95"/>
  <c r="BF95"/>
  <c r="T95"/>
  <c r="R95"/>
  <c r="P95"/>
  <c r="BK95"/>
  <c r="J95"/>
  <c r="BE95"/>
  <c r="BI89"/>
  <c r="F37"/>
  <c i="1" r="BD67"/>
  <c i="13" r="BH89"/>
  <c r="F36"/>
  <c i="1" r="BC67"/>
  <c i="13" r="BG89"/>
  <c r="F35"/>
  <c i="1" r="BB67"/>
  <c i="13" r="BF89"/>
  <c r="J34"/>
  <c i="1" r="AW67"/>
  <c i="13" r="F34"/>
  <c i="1" r="BA67"/>
  <c i="13" r="T89"/>
  <c r="T88"/>
  <c r="T87"/>
  <c r="T86"/>
  <c r="R89"/>
  <c r="R88"/>
  <c r="R87"/>
  <c r="R86"/>
  <c r="P89"/>
  <c r="P88"/>
  <c r="P87"/>
  <c r="P86"/>
  <c i="1" r="AU67"/>
  <c i="13" r="BK89"/>
  <c r="BK88"/>
  <c r="J88"/>
  <c r="BK87"/>
  <c r="J87"/>
  <c r="BK86"/>
  <c r="J86"/>
  <c r="J59"/>
  <c r="J30"/>
  <c i="1" r="AG67"/>
  <c i="13" r="J89"/>
  <c r="BE89"/>
  <c r="J33"/>
  <c i="1" r="AV67"/>
  <c i="13" r="F33"/>
  <c i="1" r="AZ67"/>
  <c i="13" r="J61"/>
  <c r="J60"/>
  <c r="J83"/>
  <c r="J82"/>
  <c r="F82"/>
  <c r="F80"/>
  <c r="E78"/>
  <c r="J55"/>
  <c r="J54"/>
  <c r="F54"/>
  <c r="F52"/>
  <c r="E50"/>
  <c r="J39"/>
  <c r="J18"/>
  <c r="E18"/>
  <c r="F83"/>
  <c r="F55"/>
  <c r="J17"/>
  <c r="J12"/>
  <c r="J80"/>
  <c r="J52"/>
  <c r="E7"/>
  <c r="E76"/>
  <c r="E48"/>
  <c i="12" r="J37"/>
  <c r="J36"/>
  <c i="1" r="AY66"/>
  <c i="12" r="J35"/>
  <c i="1" r="AX66"/>
  <c i="12" r="BI134"/>
  <c r="BH134"/>
  <c r="BG134"/>
  <c r="BF134"/>
  <c r="T134"/>
  <c r="R134"/>
  <c r="P134"/>
  <c r="BK134"/>
  <c r="J134"/>
  <c r="BE134"/>
  <c r="BI133"/>
  <c r="BH133"/>
  <c r="BG133"/>
  <c r="BF133"/>
  <c r="T133"/>
  <c r="R133"/>
  <c r="P133"/>
  <c r="BK133"/>
  <c r="J133"/>
  <c r="BE133"/>
  <c r="BI132"/>
  <c r="BH132"/>
  <c r="BG132"/>
  <c r="BF132"/>
  <c r="T132"/>
  <c r="T131"/>
  <c r="R132"/>
  <c r="R131"/>
  <c r="P132"/>
  <c r="P131"/>
  <c r="BK132"/>
  <c r="BK131"/>
  <c r="J131"/>
  <c r="J132"/>
  <c r="BE132"/>
  <c r="J68"/>
  <c r="BI129"/>
  <c r="BH129"/>
  <c r="BG129"/>
  <c r="BF129"/>
  <c r="T129"/>
  <c r="R129"/>
  <c r="P129"/>
  <c r="BK129"/>
  <c r="J129"/>
  <c r="BE129"/>
  <c r="BI128"/>
  <c r="BH128"/>
  <c r="BG128"/>
  <c r="BF128"/>
  <c r="T128"/>
  <c r="R128"/>
  <c r="P128"/>
  <c r="BK128"/>
  <c r="J128"/>
  <c r="BE128"/>
  <c r="BI126"/>
  <c r="BH126"/>
  <c r="BG126"/>
  <c r="BF126"/>
  <c r="T126"/>
  <c r="R126"/>
  <c r="P126"/>
  <c r="BK126"/>
  <c r="J126"/>
  <c r="BE126"/>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4"/>
  <c r="BH114"/>
  <c r="BG114"/>
  <c r="BF114"/>
  <c r="T114"/>
  <c r="T113"/>
  <c r="R114"/>
  <c r="R113"/>
  <c r="P114"/>
  <c r="P113"/>
  <c r="BK114"/>
  <c r="BK113"/>
  <c r="J113"/>
  <c r="J114"/>
  <c r="BE114"/>
  <c r="J67"/>
  <c r="BI111"/>
  <c r="BH111"/>
  <c r="BG111"/>
  <c r="BF111"/>
  <c r="T111"/>
  <c r="R111"/>
  <c r="P111"/>
  <c r="BK111"/>
  <c r="J111"/>
  <c r="BE111"/>
  <c r="BI110"/>
  <c r="BH110"/>
  <c r="BG110"/>
  <c r="BF110"/>
  <c r="T110"/>
  <c r="T109"/>
  <c r="R110"/>
  <c r="R109"/>
  <c r="P110"/>
  <c r="P109"/>
  <c r="BK110"/>
  <c r="BK109"/>
  <c r="J109"/>
  <c r="J110"/>
  <c r="BE110"/>
  <c r="J66"/>
  <c r="BI108"/>
  <c r="BH108"/>
  <c r="BG108"/>
  <c r="BF108"/>
  <c r="T108"/>
  <c r="T107"/>
  <c r="T106"/>
  <c r="R108"/>
  <c r="R107"/>
  <c r="R106"/>
  <c r="P108"/>
  <c r="P107"/>
  <c r="P106"/>
  <c r="BK108"/>
  <c r="BK107"/>
  <c r="J107"/>
  <c r="BK106"/>
  <c r="J106"/>
  <c r="J108"/>
  <c r="BE108"/>
  <c r="J65"/>
  <c r="J64"/>
  <c r="BI104"/>
  <c r="BH104"/>
  <c r="BG104"/>
  <c r="BF104"/>
  <c r="T104"/>
  <c r="R104"/>
  <c r="P104"/>
  <c r="BK104"/>
  <c r="J104"/>
  <c r="BE104"/>
  <c r="BI103"/>
  <c r="BH103"/>
  <c r="BG103"/>
  <c r="BF103"/>
  <c r="T103"/>
  <c r="R103"/>
  <c r="P103"/>
  <c r="BK103"/>
  <c r="J103"/>
  <c r="BE103"/>
  <c r="BI101"/>
  <c r="BH101"/>
  <c r="BG101"/>
  <c r="BF101"/>
  <c r="T101"/>
  <c r="R101"/>
  <c r="P101"/>
  <c r="BK101"/>
  <c r="J101"/>
  <c r="BE101"/>
  <c r="BI100"/>
  <c r="BH100"/>
  <c r="BG100"/>
  <c r="BF100"/>
  <c r="T100"/>
  <c r="T99"/>
  <c r="T98"/>
  <c r="R100"/>
  <c r="R99"/>
  <c r="R98"/>
  <c r="P100"/>
  <c r="P99"/>
  <c r="P98"/>
  <c r="BK100"/>
  <c r="BK99"/>
  <c r="J99"/>
  <c r="BK98"/>
  <c r="J98"/>
  <c r="J100"/>
  <c r="BE100"/>
  <c r="J63"/>
  <c r="J62"/>
  <c r="BI97"/>
  <c r="BH97"/>
  <c r="BG97"/>
  <c r="BF97"/>
  <c r="T97"/>
  <c r="R97"/>
  <c r="P97"/>
  <c r="BK97"/>
  <c r="J97"/>
  <c r="BE97"/>
  <c r="BI95"/>
  <c r="BH95"/>
  <c r="BG95"/>
  <c r="BF95"/>
  <c r="T95"/>
  <c r="R95"/>
  <c r="P95"/>
  <c r="BK95"/>
  <c r="J95"/>
  <c r="BE95"/>
  <c r="BI93"/>
  <c r="BH93"/>
  <c r="BG93"/>
  <c r="BF93"/>
  <c r="T93"/>
  <c r="R93"/>
  <c r="P93"/>
  <c r="BK93"/>
  <c r="J93"/>
  <c r="BE93"/>
  <c r="BI91"/>
  <c r="F37"/>
  <c i="1" r="BD66"/>
  <c i="12" r="BH91"/>
  <c r="F36"/>
  <c i="1" r="BC66"/>
  <c i="12" r="BG91"/>
  <c r="F35"/>
  <c i="1" r="BB66"/>
  <c i="12" r="BF91"/>
  <c r="J34"/>
  <c i="1" r="AW66"/>
  <c i="12" r="F34"/>
  <c i="1" r="BA66"/>
  <c i="12" r="T91"/>
  <c r="T90"/>
  <c r="T89"/>
  <c r="T88"/>
  <c r="R91"/>
  <c r="R90"/>
  <c r="R89"/>
  <c r="R88"/>
  <c r="P91"/>
  <c r="P90"/>
  <c r="P89"/>
  <c r="P88"/>
  <c i="1" r="AU66"/>
  <c i="12" r="BK91"/>
  <c r="BK90"/>
  <c r="J90"/>
  <c r="BK89"/>
  <c r="J89"/>
  <c r="BK88"/>
  <c r="J88"/>
  <c r="J59"/>
  <c r="J30"/>
  <c i="1" r="AG66"/>
  <c i="12" r="J91"/>
  <c r="BE91"/>
  <c r="J33"/>
  <c i="1" r="AV66"/>
  <c i="12" r="F33"/>
  <c i="1" r="AZ66"/>
  <c i="12" r="J61"/>
  <c r="J60"/>
  <c r="J85"/>
  <c r="J84"/>
  <c r="F84"/>
  <c r="F82"/>
  <c r="E80"/>
  <c r="J55"/>
  <c r="J54"/>
  <c r="F54"/>
  <c r="F52"/>
  <c r="E50"/>
  <c r="J39"/>
  <c r="J18"/>
  <c r="E18"/>
  <c r="F85"/>
  <c r="F55"/>
  <c r="J17"/>
  <c r="J12"/>
  <c r="J82"/>
  <c r="J52"/>
  <c r="E7"/>
  <c r="E78"/>
  <c r="E48"/>
  <c i="11" r="J37"/>
  <c r="J36"/>
  <c i="1" r="AY65"/>
  <c i="11" r="J35"/>
  <c i="1" r="AX65"/>
  <c i="11" r="BI362"/>
  <c r="BH362"/>
  <c r="BG362"/>
  <c r="BF362"/>
  <c r="T362"/>
  <c r="T361"/>
  <c r="R362"/>
  <c r="R361"/>
  <c r="P362"/>
  <c r="P361"/>
  <c r="BK362"/>
  <c r="BK361"/>
  <c r="J361"/>
  <c r="J362"/>
  <c r="BE362"/>
  <c r="J68"/>
  <c r="BI357"/>
  <c r="BH357"/>
  <c r="BG357"/>
  <c r="BF357"/>
  <c r="T357"/>
  <c r="R357"/>
  <c r="P357"/>
  <c r="BK357"/>
  <c r="J357"/>
  <c r="BE357"/>
  <c r="BI353"/>
  <c r="BH353"/>
  <c r="BG353"/>
  <c r="BF353"/>
  <c r="T353"/>
  <c r="R353"/>
  <c r="P353"/>
  <c r="BK353"/>
  <c r="J353"/>
  <c r="BE353"/>
  <c r="BI351"/>
  <c r="BH351"/>
  <c r="BG351"/>
  <c r="BF351"/>
  <c r="T351"/>
  <c r="R351"/>
  <c r="P351"/>
  <c r="BK351"/>
  <c r="J351"/>
  <c r="BE351"/>
  <c r="BI349"/>
  <c r="BH349"/>
  <c r="BG349"/>
  <c r="BF349"/>
  <c r="T349"/>
  <c r="R349"/>
  <c r="P349"/>
  <c r="BK349"/>
  <c r="J349"/>
  <c r="BE349"/>
  <c r="BI347"/>
  <c r="BH347"/>
  <c r="BG347"/>
  <c r="BF347"/>
  <c r="T347"/>
  <c r="R347"/>
  <c r="P347"/>
  <c r="BK347"/>
  <c r="J347"/>
  <c r="BE347"/>
  <c r="BI339"/>
  <c r="BH339"/>
  <c r="BG339"/>
  <c r="BF339"/>
  <c r="T339"/>
  <c r="R339"/>
  <c r="P339"/>
  <c r="BK339"/>
  <c r="J339"/>
  <c r="BE339"/>
  <c r="BI337"/>
  <c r="BH337"/>
  <c r="BG337"/>
  <c r="BF337"/>
  <c r="T337"/>
  <c r="R337"/>
  <c r="P337"/>
  <c r="BK337"/>
  <c r="J337"/>
  <c r="BE337"/>
  <c r="BI335"/>
  <c r="BH335"/>
  <c r="BG335"/>
  <c r="BF335"/>
  <c r="T335"/>
  <c r="R335"/>
  <c r="P335"/>
  <c r="BK335"/>
  <c r="J335"/>
  <c r="BE335"/>
  <c r="BI333"/>
  <c r="BH333"/>
  <c r="BG333"/>
  <c r="BF333"/>
  <c r="T333"/>
  <c r="T332"/>
  <c r="R333"/>
  <c r="R332"/>
  <c r="P333"/>
  <c r="P332"/>
  <c r="BK333"/>
  <c r="BK332"/>
  <c r="J332"/>
  <c r="J333"/>
  <c r="BE333"/>
  <c r="J67"/>
  <c r="BI329"/>
  <c r="BH329"/>
  <c r="BG329"/>
  <c r="BF329"/>
  <c r="T329"/>
  <c r="R329"/>
  <c r="P329"/>
  <c r="BK329"/>
  <c r="J329"/>
  <c r="BE329"/>
  <c r="BI326"/>
  <c r="BH326"/>
  <c r="BG326"/>
  <c r="BF326"/>
  <c r="T326"/>
  <c r="R326"/>
  <c r="P326"/>
  <c r="BK326"/>
  <c r="J326"/>
  <c r="BE326"/>
  <c r="BI323"/>
  <c r="BH323"/>
  <c r="BG323"/>
  <c r="BF323"/>
  <c r="T323"/>
  <c r="R323"/>
  <c r="P323"/>
  <c r="BK323"/>
  <c r="J323"/>
  <c r="BE323"/>
  <c r="BI320"/>
  <c r="BH320"/>
  <c r="BG320"/>
  <c r="BF320"/>
  <c r="T320"/>
  <c r="R320"/>
  <c r="P320"/>
  <c r="BK320"/>
  <c r="J320"/>
  <c r="BE320"/>
  <c r="BI317"/>
  <c r="BH317"/>
  <c r="BG317"/>
  <c r="BF317"/>
  <c r="T317"/>
  <c r="R317"/>
  <c r="P317"/>
  <c r="BK317"/>
  <c r="J317"/>
  <c r="BE317"/>
  <c r="BI314"/>
  <c r="BH314"/>
  <c r="BG314"/>
  <c r="BF314"/>
  <c r="T314"/>
  <c r="R314"/>
  <c r="P314"/>
  <c r="BK314"/>
  <c r="J314"/>
  <c r="BE314"/>
  <c r="BI312"/>
  <c r="BH312"/>
  <c r="BG312"/>
  <c r="BF312"/>
  <c r="T312"/>
  <c r="R312"/>
  <c r="P312"/>
  <c r="BK312"/>
  <c r="J312"/>
  <c r="BE312"/>
  <c r="BI310"/>
  <c r="BH310"/>
  <c r="BG310"/>
  <c r="BF310"/>
  <c r="T310"/>
  <c r="R310"/>
  <c r="P310"/>
  <c r="BK310"/>
  <c r="J310"/>
  <c r="BE310"/>
  <c r="BI308"/>
  <c r="BH308"/>
  <c r="BG308"/>
  <c r="BF308"/>
  <c r="T308"/>
  <c r="R308"/>
  <c r="P308"/>
  <c r="BK308"/>
  <c r="J308"/>
  <c r="BE308"/>
  <c r="BI307"/>
  <c r="BH307"/>
  <c r="BG307"/>
  <c r="BF307"/>
  <c r="T307"/>
  <c r="R307"/>
  <c r="P307"/>
  <c r="BK307"/>
  <c r="J307"/>
  <c r="BE307"/>
  <c r="BI305"/>
  <c r="BH305"/>
  <c r="BG305"/>
  <c r="BF305"/>
  <c r="T305"/>
  <c r="R305"/>
  <c r="P305"/>
  <c r="BK305"/>
  <c r="J305"/>
  <c r="BE305"/>
  <c r="BI303"/>
  <c r="BH303"/>
  <c r="BG303"/>
  <c r="BF303"/>
  <c r="T303"/>
  <c r="R303"/>
  <c r="P303"/>
  <c r="BK303"/>
  <c r="J303"/>
  <c r="BE303"/>
  <c r="BI301"/>
  <c r="BH301"/>
  <c r="BG301"/>
  <c r="BF301"/>
  <c r="T301"/>
  <c r="R301"/>
  <c r="P301"/>
  <c r="BK301"/>
  <c r="J301"/>
  <c r="BE301"/>
  <c r="BI299"/>
  <c r="BH299"/>
  <c r="BG299"/>
  <c r="BF299"/>
  <c r="T299"/>
  <c r="R299"/>
  <c r="P299"/>
  <c r="BK299"/>
  <c r="J299"/>
  <c r="BE299"/>
  <c r="BI297"/>
  <c r="BH297"/>
  <c r="BG297"/>
  <c r="BF297"/>
  <c r="T297"/>
  <c r="R297"/>
  <c r="P297"/>
  <c r="BK297"/>
  <c r="J297"/>
  <c r="BE297"/>
  <c r="BI295"/>
  <c r="BH295"/>
  <c r="BG295"/>
  <c r="BF295"/>
  <c r="T295"/>
  <c r="R295"/>
  <c r="P295"/>
  <c r="BK295"/>
  <c r="J295"/>
  <c r="BE295"/>
  <c r="BI291"/>
  <c r="BH291"/>
  <c r="BG291"/>
  <c r="BF291"/>
  <c r="T291"/>
  <c r="R291"/>
  <c r="P291"/>
  <c r="BK291"/>
  <c r="J291"/>
  <c r="BE291"/>
  <c r="BI290"/>
  <c r="BH290"/>
  <c r="BG290"/>
  <c r="BF290"/>
  <c r="T290"/>
  <c r="R290"/>
  <c r="P290"/>
  <c r="BK290"/>
  <c r="J290"/>
  <c r="BE290"/>
  <c r="BI288"/>
  <c r="BH288"/>
  <c r="BG288"/>
  <c r="BF288"/>
  <c r="T288"/>
  <c r="R288"/>
  <c r="P288"/>
  <c r="BK288"/>
  <c r="J288"/>
  <c r="BE288"/>
  <c r="BI285"/>
  <c r="BH285"/>
  <c r="BG285"/>
  <c r="BF285"/>
  <c r="T285"/>
  <c r="T284"/>
  <c r="R285"/>
  <c r="R284"/>
  <c r="P285"/>
  <c r="P284"/>
  <c r="BK285"/>
  <c r="BK284"/>
  <c r="J284"/>
  <c r="J285"/>
  <c r="BE285"/>
  <c r="J66"/>
  <c r="BI281"/>
  <c r="BH281"/>
  <c r="BG281"/>
  <c r="BF281"/>
  <c r="T281"/>
  <c r="T280"/>
  <c r="R281"/>
  <c r="R280"/>
  <c r="P281"/>
  <c r="P280"/>
  <c r="BK281"/>
  <c r="BK280"/>
  <c r="J280"/>
  <c r="J281"/>
  <c r="BE281"/>
  <c r="J65"/>
  <c r="BI277"/>
  <c r="BH277"/>
  <c r="BG277"/>
  <c r="BF277"/>
  <c r="T277"/>
  <c r="R277"/>
  <c r="P277"/>
  <c r="BK277"/>
  <c r="J277"/>
  <c r="BE277"/>
  <c r="BI274"/>
  <c r="BH274"/>
  <c r="BG274"/>
  <c r="BF274"/>
  <c r="T274"/>
  <c r="R274"/>
  <c r="P274"/>
  <c r="BK274"/>
  <c r="J274"/>
  <c r="BE274"/>
  <c r="BI271"/>
  <c r="BH271"/>
  <c r="BG271"/>
  <c r="BF271"/>
  <c r="T271"/>
  <c r="R271"/>
  <c r="P271"/>
  <c r="BK271"/>
  <c r="J271"/>
  <c r="BE271"/>
  <c r="BI268"/>
  <c r="BH268"/>
  <c r="BG268"/>
  <c r="BF268"/>
  <c r="T268"/>
  <c r="R268"/>
  <c r="P268"/>
  <c r="BK268"/>
  <c r="J268"/>
  <c r="BE268"/>
  <c r="BI262"/>
  <c r="BH262"/>
  <c r="BG262"/>
  <c r="BF262"/>
  <c r="T262"/>
  <c r="R262"/>
  <c r="P262"/>
  <c r="BK262"/>
  <c r="J262"/>
  <c r="BE262"/>
  <c r="BI259"/>
  <c r="BH259"/>
  <c r="BG259"/>
  <c r="BF259"/>
  <c r="T259"/>
  <c r="R259"/>
  <c r="P259"/>
  <c r="BK259"/>
  <c r="J259"/>
  <c r="BE259"/>
  <c r="BI256"/>
  <c r="BH256"/>
  <c r="BG256"/>
  <c r="BF256"/>
  <c r="T256"/>
  <c r="R256"/>
  <c r="P256"/>
  <c r="BK256"/>
  <c r="J256"/>
  <c r="BE256"/>
  <c r="BI253"/>
  <c r="BH253"/>
  <c r="BG253"/>
  <c r="BF253"/>
  <c r="T253"/>
  <c r="R253"/>
  <c r="P253"/>
  <c r="BK253"/>
  <c r="J253"/>
  <c r="BE253"/>
  <c r="BI250"/>
  <c r="BH250"/>
  <c r="BG250"/>
  <c r="BF250"/>
  <c r="T250"/>
  <c r="R250"/>
  <c r="P250"/>
  <c r="BK250"/>
  <c r="J250"/>
  <c r="BE250"/>
  <c r="BI248"/>
  <c r="BH248"/>
  <c r="BG248"/>
  <c r="BF248"/>
  <c r="T248"/>
  <c r="R248"/>
  <c r="P248"/>
  <c r="BK248"/>
  <c r="J248"/>
  <c r="BE248"/>
  <c r="BI246"/>
  <c r="BH246"/>
  <c r="BG246"/>
  <c r="BF246"/>
  <c r="T246"/>
  <c r="R246"/>
  <c r="P246"/>
  <c r="BK246"/>
  <c r="J246"/>
  <c r="BE246"/>
  <c r="BI244"/>
  <c r="BH244"/>
  <c r="BG244"/>
  <c r="BF244"/>
  <c r="T244"/>
  <c r="R244"/>
  <c r="P244"/>
  <c r="BK244"/>
  <c r="J244"/>
  <c r="BE244"/>
  <c r="BI241"/>
  <c r="BH241"/>
  <c r="BG241"/>
  <c r="BF241"/>
  <c r="T241"/>
  <c r="R241"/>
  <c r="P241"/>
  <c r="BK241"/>
  <c r="J241"/>
  <c r="BE241"/>
  <c r="BI239"/>
  <c r="BH239"/>
  <c r="BG239"/>
  <c r="BF239"/>
  <c r="T239"/>
  <c r="R239"/>
  <c r="P239"/>
  <c r="BK239"/>
  <c r="J239"/>
  <c r="BE239"/>
  <c r="BI236"/>
  <c r="BH236"/>
  <c r="BG236"/>
  <c r="BF236"/>
  <c r="T236"/>
  <c r="R236"/>
  <c r="P236"/>
  <c r="BK236"/>
  <c r="J236"/>
  <c r="BE236"/>
  <c r="BI235"/>
  <c r="BH235"/>
  <c r="BG235"/>
  <c r="BF235"/>
  <c r="T235"/>
  <c r="R235"/>
  <c r="P235"/>
  <c r="BK235"/>
  <c r="J235"/>
  <c r="BE235"/>
  <c r="BI233"/>
  <c r="BH233"/>
  <c r="BG233"/>
  <c r="BF233"/>
  <c r="T233"/>
  <c r="R233"/>
  <c r="P233"/>
  <c r="BK233"/>
  <c r="J233"/>
  <c r="BE233"/>
  <c r="BI231"/>
  <c r="BH231"/>
  <c r="BG231"/>
  <c r="BF231"/>
  <c r="T231"/>
  <c r="R231"/>
  <c r="P231"/>
  <c r="BK231"/>
  <c r="J231"/>
  <c r="BE231"/>
  <c r="BI229"/>
  <c r="BH229"/>
  <c r="BG229"/>
  <c r="BF229"/>
  <c r="T229"/>
  <c r="R229"/>
  <c r="P229"/>
  <c r="BK229"/>
  <c r="J229"/>
  <c r="BE229"/>
  <c r="BI227"/>
  <c r="BH227"/>
  <c r="BG227"/>
  <c r="BF227"/>
  <c r="T227"/>
  <c r="R227"/>
  <c r="P227"/>
  <c r="BK227"/>
  <c r="J227"/>
  <c r="BE227"/>
  <c r="BI225"/>
  <c r="BH225"/>
  <c r="BG225"/>
  <c r="BF225"/>
  <c r="T225"/>
  <c r="R225"/>
  <c r="P225"/>
  <c r="BK225"/>
  <c r="J225"/>
  <c r="BE225"/>
  <c r="BI223"/>
  <c r="BH223"/>
  <c r="BG223"/>
  <c r="BF223"/>
  <c r="T223"/>
  <c r="R223"/>
  <c r="P223"/>
  <c r="BK223"/>
  <c r="J223"/>
  <c r="BE223"/>
  <c r="BI221"/>
  <c r="BH221"/>
  <c r="BG221"/>
  <c r="BF221"/>
  <c r="T221"/>
  <c r="R221"/>
  <c r="P221"/>
  <c r="BK221"/>
  <c r="J221"/>
  <c r="BE221"/>
  <c r="BI219"/>
  <c r="BH219"/>
  <c r="BG219"/>
  <c r="BF219"/>
  <c r="T219"/>
  <c r="R219"/>
  <c r="P219"/>
  <c r="BK219"/>
  <c r="J219"/>
  <c r="BE219"/>
  <c r="BI217"/>
  <c r="BH217"/>
  <c r="BG217"/>
  <c r="BF217"/>
  <c r="T217"/>
  <c r="R217"/>
  <c r="P217"/>
  <c r="BK217"/>
  <c r="J217"/>
  <c r="BE217"/>
  <c r="BI215"/>
  <c r="BH215"/>
  <c r="BG215"/>
  <c r="BF215"/>
  <c r="T215"/>
  <c r="T214"/>
  <c r="R215"/>
  <c r="R214"/>
  <c r="P215"/>
  <c r="P214"/>
  <c r="BK215"/>
  <c r="BK214"/>
  <c r="J214"/>
  <c r="J215"/>
  <c r="BE215"/>
  <c r="J64"/>
  <c r="BI209"/>
  <c r="BH209"/>
  <c r="BG209"/>
  <c r="BF209"/>
  <c r="T209"/>
  <c r="R209"/>
  <c r="P209"/>
  <c r="BK209"/>
  <c r="J209"/>
  <c r="BE209"/>
  <c r="BI207"/>
  <c r="BH207"/>
  <c r="BG207"/>
  <c r="BF207"/>
  <c r="T207"/>
  <c r="R207"/>
  <c r="P207"/>
  <c r="BK207"/>
  <c r="J207"/>
  <c r="BE207"/>
  <c r="BI205"/>
  <c r="BH205"/>
  <c r="BG205"/>
  <c r="BF205"/>
  <c r="T205"/>
  <c r="T204"/>
  <c r="R205"/>
  <c r="R204"/>
  <c r="P205"/>
  <c r="P204"/>
  <c r="BK205"/>
  <c r="BK204"/>
  <c r="J204"/>
  <c r="J205"/>
  <c r="BE205"/>
  <c r="J63"/>
  <c r="BI202"/>
  <c r="BH202"/>
  <c r="BG202"/>
  <c r="BF202"/>
  <c r="T202"/>
  <c r="R202"/>
  <c r="P202"/>
  <c r="BK202"/>
  <c r="J202"/>
  <c r="BE202"/>
  <c r="BI200"/>
  <c r="BH200"/>
  <c r="BG200"/>
  <c r="BF200"/>
  <c r="T200"/>
  <c r="R200"/>
  <c r="P200"/>
  <c r="BK200"/>
  <c r="J200"/>
  <c r="BE200"/>
  <c r="BI198"/>
  <c r="BH198"/>
  <c r="BG198"/>
  <c r="BF198"/>
  <c r="T198"/>
  <c r="R198"/>
  <c r="P198"/>
  <c r="BK198"/>
  <c r="J198"/>
  <c r="BE198"/>
  <c r="BI196"/>
  <c r="BH196"/>
  <c r="BG196"/>
  <c r="BF196"/>
  <c r="T196"/>
  <c r="R196"/>
  <c r="P196"/>
  <c r="BK196"/>
  <c r="J196"/>
  <c r="BE196"/>
  <c r="BI194"/>
  <c r="BH194"/>
  <c r="BG194"/>
  <c r="BF194"/>
  <c r="T194"/>
  <c r="R194"/>
  <c r="P194"/>
  <c r="BK194"/>
  <c r="J194"/>
  <c r="BE194"/>
  <c r="BI192"/>
  <c r="BH192"/>
  <c r="BG192"/>
  <c r="BF192"/>
  <c r="T192"/>
  <c r="R192"/>
  <c r="P192"/>
  <c r="BK192"/>
  <c r="J192"/>
  <c r="BE192"/>
  <c r="BI187"/>
  <c r="BH187"/>
  <c r="BG187"/>
  <c r="BF187"/>
  <c r="T187"/>
  <c r="R187"/>
  <c r="P187"/>
  <c r="BK187"/>
  <c r="J187"/>
  <c r="BE187"/>
  <c r="BI184"/>
  <c r="BH184"/>
  <c r="BG184"/>
  <c r="BF184"/>
  <c r="T184"/>
  <c r="R184"/>
  <c r="P184"/>
  <c r="BK184"/>
  <c r="J184"/>
  <c r="BE184"/>
  <c r="BI183"/>
  <c r="BH183"/>
  <c r="BG183"/>
  <c r="BF183"/>
  <c r="T183"/>
  <c r="R183"/>
  <c r="P183"/>
  <c r="BK183"/>
  <c r="J183"/>
  <c r="BE183"/>
  <c r="BI181"/>
  <c r="BH181"/>
  <c r="BG181"/>
  <c r="BF181"/>
  <c r="T181"/>
  <c r="R181"/>
  <c r="P181"/>
  <c r="BK181"/>
  <c r="J181"/>
  <c r="BE181"/>
  <c r="BI179"/>
  <c r="BH179"/>
  <c r="BG179"/>
  <c r="BF179"/>
  <c r="T179"/>
  <c r="R179"/>
  <c r="P179"/>
  <c r="BK179"/>
  <c r="J179"/>
  <c r="BE179"/>
  <c r="BI177"/>
  <c r="BH177"/>
  <c r="BG177"/>
  <c r="BF177"/>
  <c r="T177"/>
  <c r="T176"/>
  <c r="R177"/>
  <c r="R176"/>
  <c r="P177"/>
  <c r="P176"/>
  <c r="BK177"/>
  <c r="BK176"/>
  <c r="J176"/>
  <c r="J177"/>
  <c r="BE177"/>
  <c r="J62"/>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5"/>
  <c r="BH165"/>
  <c r="BG165"/>
  <c r="BF165"/>
  <c r="T165"/>
  <c r="R165"/>
  <c r="P165"/>
  <c r="BK165"/>
  <c r="J165"/>
  <c r="BE165"/>
  <c r="BI163"/>
  <c r="BH163"/>
  <c r="BG163"/>
  <c r="BF163"/>
  <c r="T163"/>
  <c r="R163"/>
  <c r="P163"/>
  <c r="BK163"/>
  <c r="J163"/>
  <c r="BE163"/>
  <c r="BI158"/>
  <c r="BH158"/>
  <c r="BG158"/>
  <c r="BF158"/>
  <c r="T158"/>
  <c r="R158"/>
  <c r="P158"/>
  <c r="BK158"/>
  <c r="J158"/>
  <c r="BE158"/>
  <c r="BI156"/>
  <c r="BH156"/>
  <c r="BG156"/>
  <c r="BF156"/>
  <c r="T156"/>
  <c r="R156"/>
  <c r="P156"/>
  <c r="BK156"/>
  <c r="J156"/>
  <c r="BE156"/>
  <c r="BI154"/>
  <c r="BH154"/>
  <c r="BG154"/>
  <c r="BF154"/>
  <c r="T154"/>
  <c r="R154"/>
  <c r="P154"/>
  <c r="BK154"/>
  <c r="J154"/>
  <c r="BE154"/>
  <c r="BI147"/>
  <c r="BH147"/>
  <c r="BG147"/>
  <c r="BF147"/>
  <c r="T147"/>
  <c r="R147"/>
  <c r="P147"/>
  <c r="BK147"/>
  <c r="J147"/>
  <c r="BE147"/>
  <c r="BI144"/>
  <c r="BH144"/>
  <c r="BG144"/>
  <c r="BF144"/>
  <c r="T144"/>
  <c r="R144"/>
  <c r="P144"/>
  <c r="BK144"/>
  <c r="J144"/>
  <c r="BE144"/>
  <c r="BI143"/>
  <c r="BH143"/>
  <c r="BG143"/>
  <c r="BF143"/>
  <c r="T143"/>
  <c r="R143"/>
  <c r="P143"/>
  <c r="BK143"/>
  <c r="J143"/>
  <c r="BE143"/>
  <c r="BI141"/>
  <c r="BH141"/>
  <c r="BG141"/>
  <c r="BF141"/>
  <c r="T141"/>
  <c r="R141"/>
  <c r="P141"/>
  <c r="BK141"/>
  <c r="J141"/>
  <c r="BE141"/>
  <c r="BI139"/>
  <c r="BH139"/>
  <c r="BG139"/>
  <c r="BF139"/>
  <c r="T139"/>
  <c r="R139"/>
  <c r="P139"/>
  <c r="BK139"/>
  <c r="J139"/>
  <c r="BE139"/>
  <c r="BI134"/>
  <c r="BH134"/>
  <c r="BG134"/>
  <c r="BF134"/>
  <c r="T134"/>
  <c r="R134"/>
  <c r="P134"/>
  <c r="BK134"/>
  <c r="J134"/>
  <c r="BE134"/>
  <c r="BI132"/>
  <c r="BH132"/>
  <c r="BG132"/>
  <c r="BF132"/>
  <c r="T132"/>
  <c r="R132"/>
  <c r="P132"/>
  <c r="BK132"/>
  <c r="J132"/>
  <c r="BE132"/>
  <c r="BI127"/>
  <c r="BH127"/>
  <c r="BG127"/>
  <c r="BF127"/>
  <c r="T127"/>
  <c r="R127"/>
  <c r="P127"/>
  <c r="BK127"/>
  <c r="J127"/>
  <c r="BE127"/>
  <c r="BI124"/>
  <c r="BH124"/>
  <c r="BG124"/>
  <c r="BF124"/>
  <c r="T124"/>
  <c r="R124"/>
  <c r="P124"/>
  <c r="BK124"/>
  <c r="J124"/>
  <c r="BE124"/>
  <c r="BI121"/>
  <c r="BH121"/>
  <c r="BG121"/>
  <c r="BF121"/>
  <c r="T121"/>
  <c r="R121"/>
  <c r="P121"/>
  <c r="BK121"/>
  <c r="J121"/>
  <c r="BE121"/>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R112"/>
  <c r="P112"/>
  <c r="BK112"/>
  <c r="J112"/>
  <c r="BE112"/>
  <c r="BI111"/>
  <c r="BH111"/>
  <c r="BG111"/>
  <c r="BF111"/>
  <c r="T111"/>
  <c r="R111"/>
  <c r="P111"/>
  <c r="BK111"/>
  <c r="J111"/>
  <c r="BE111"/>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F37"/>
  <c i="1" r="BD65"/>
  <c i="11" r="BH91"/>
  <c r="F36"/>
  <c i="1" r="BC65"/>
  <c i="11" r="BG91"/>
  <c r="F35"/>
  <c i="1" r="BB65"/>
  <c i="11" r="BF91"/>
  <c r="J34"/>
  <c i="1" r="AW65"/>
  <c i="11" r="F34"/>
  <c i="1" r="BA65"/>
  <c i="11" r="T91"/>
  <c r="T90"/>
  <c r="T89"/>
  <c r="T88"/>
  <c r="R91"/>
  <c r="R90"/>
  <c r="R89"/>
  <c r="R88"/>
  <c r="P91"/>
  <c r="P90"/>
  <c r="P89"/>
  <c r="P88"/>
  <c i="1" r="AU65"/>
  <c i="11" r="BK91"/>
  <c r="BK90"/>
  <c r="J90"/>
  <c r="BK89"/>
  <c r="J89"/>
  <c r="BK88"/>
  <c r="J88"/>
  <c r="J59"/>
  <c r="J30"/>
  <c i="1" r="AG65"/>
  <c i="11" r="J91"/>
  <c r="BE91"/>
  <c r="J33"/>
  <c i="1" r="AV65"/>
  <c i="11" r="F33"/>
  <c i="1" r="AZ65"/>
  <c i="11" r="J61"/>
  <c r="J60"/>
  <c r="J85"/>
  <c r="J84"/>
  <c r="F84"/>
  <c r="F82"/>
  <c r="E80"/>
  <c r="J55"/>
  <c r="J54"/>
  <c r="F54"/>
  <c r="F52"/>
  <c r="E50"/>
  <c r="J39"/>
  <c r="J18"/>
  <c r="E18"/>
  <c r="F85"/>
  <c r="F55"/>
  <c r="J17"/>
  <c r="J12"/>
  <c r="J82"/>
  <c r="J52"/>
  <c r="E7"/>
  <c r="E78"/>
  <c r="E48"/>
  <c i="10" r="J39"/>
  <c r="J38"/>
  <c i="1" r="AY64"/>
  <c i="10" r="J37"/>
  <c i="1" r="AX64"/>
  <c i="10" r="BI98"/>
  <c r="BH98"/>
  <c r="BG98"/>
  <c r="BF98"/>
  <c r="T98"/>
  <c r="R98"/>
  <c r="P98"/>
  <c r="BK98"/>
  <c r="J98"/>
  <c r="BE98"/>
  <c r="BI96"/>
  <c r="BH96"/>
  <c r="BG96"/>
  <c r="BF96"/>
  <c r="T96"/>
  <c r="R96"/>
  <c r="P96"/>
  <c r="BK96"/>
  <c r="J96"/>
  <c r="BE96"/>
  <c r="BI94"/>
  <c r="BH94"/>
  <c r="BG94"/>
  <c r="BF94"/>
  <c r="T94"/>
  <c r="T93"/>
  <c r="R94"/>
  <c r="R93"/>
  <c r="P94"/>
  <c r="P93"/>
  <c r="BK94"/>
  <c r="BK93"/>
  <c r="J93"/>
  <c r="J94"/>
  <c r="BE94"/>
  <c r="J66"/>
  <c r="BI91"/>
  <c r="F39"/>
  <c i="1" r="BD64"/>
  <c i="10" r="BH91"/>
  <c r="F38"/>
  <c i="1" r="BC64"/>
  <c i="10" r="BG91"/>
  <c r="F37"/>
  <c i="1" r="BB64"/>
  <c i="10" r="BF91"/>
  <c r="J36"/>
  <c i="1" r="AW64"/>
  <c i="10" r="F36"/>
  <c i="1" r="BA64"/>
  <c i="10" r="T91"/>
  <c r="T90"/>
  <c r="T89"/>
  <c r="T88"/>
  <c r="R91"/>
  <c r="R90"/>
  <c r="R89"/>
  <c r="R88"/>
  <c r="P91"/>
  <c r="P90"/>
  <c r="P89"/>
  <c r="P88"/>
  <c i="1" r="AU64"/>
  <c i="10" r="BK91"/>
  <c r="BK90"/>
  <c r="J90"/>
  <c r="BK89"/>
  <c r="J89"/>
  <c r="BK88"/>
  <c r="J88"/>
  <c r="J63"/>
  <c r="J32"/>
  <c i="1" r="AG64"/>
  <c i="10" r="J91"/>
  <c r="BE91"/>
  <c r="J35"/>
  <c i="1" r="AV64"/>
  <c i="10" r="F35"/>
  <c i="1" r="AZ64"/>
  <c i="10" r="J65"/>
  <c r="J64"/>
  <c r="J85"/>
  <c r="J84"/>
  <c r="F84"/>
  <c r="F82"/>
  <c r="E80"/>
  <c r="J59"/>
  <c r="J58"/>
  <c r="F58"/>
  <c r="F56"/>
  <c r="E54"/>
  <c r="J41"/>
  <c r="J20"/>
  <c r="E20"/>
  <c r="F85"/>
  <c r="F59"/>
  <c r="J19"/>
  <c r="J14"/>
  <c r="J82"/>
  <c r="J56"/>
  <c r="E7"/>
  <c r="E76"/>
  <c r="E50"/>
  <c i="9" r="J39"/>
  <c r="J38"/>
  <c i="1" r="AY63"/>
  <c i="9" r="J37"/>
  <c i="1" r="AX63"/>
  <c i="9" r="BI123"/>
  <c r="BH123"/>
  <c r="BG123"/>
  <c r="BF123"/>
  <c r="T123"/>
  <c r="R123"/>
  <c r="P123"/>
  <c r="BK123"/>
  <c r="J123"/>
  <c r="BE123"/>
  <c r="BI121"/>
  <c r="BH121"/>
  <c r="BG121"/>
  <c r="BF121"/>
  <c r="T121"/>
  <c r="R121"/>
  <c r="P121"/>
  <c r="BK121"/>
  <c r="J121"/>
  <c r="BE121"/>
  <c r="BI119"/>
  <c r="BH119"/>
  <c r="BG119"/>
  <c r="BF119"/>
  <c r="T119"/>
  <c r="T118"/>
  <c r="R119"/>
  <c r="R118"/>
  <c r="P119"/>
  <c r="P118"/>
  <c r="BK119"/>
  <c r="BK118"/>
  <c r="J118"/>
  <c r="J119"/>
  <c r="BE119"/>
  <c r="J69"/>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T107"/>
  <c r="R108"/>
  <c r="R107"/>
  <c r="P108"/>
  <c r="P107"/>
  <c r="BK108"/>
  <c r="BK107"/>
  <c r="J107"/>
  <c r="J108"/>
  <c r="BE108"/>
  <c r="J68"/>
  <c r="BI105"/>
  <c r="BH105"/>
  <c r="BG105"/>
  <c r="BF105"/>
  <c r="T105"/>
  <c r="T104"/>
  <c r="T103"/>
  <c r="R105"/>
  <c r="R104"/>
  <c r="R103"/>
  <c r="P105"/>
  <c r="P104"/>
  <c r="P103"/>
  <c r="BK105"/>
  <c r="BK104"/>
  <c r="J104"/>
  <c r="BK103"/>
  <c r="J103"/>
  <c r="J105"/>
  <c r="BE105"/>
  <c r="J67"/>
  <c r="J66"/>
  <c r="BI101"/>
  <c r="BH101"/>
  <c r="BG101"/>
  <c r="BF101"/>
  <c r="T101"/>
  <c r="R101"/>
  <c r="P101"/>
  <c r="BK101"/>
  <c r="J101"/>
  <c r="BE101"/>
  <c r="BI99"/>
  <c r="BH99"/>
  <c r="BG99"/>
  <c r="BF99"/>
  <c r="T99"/>
  <c r="R99"/>
  <c r="P99"/>
  <c r="BK99"/>
  <c r="J99"/>
  <c r="BE99"/>
  <c r="BI96"/>
  <c r="BH96"/>
  <c r="BG96"/>
  <c r="BF96"/>
  <c r="T96"/>
  <c r="R96"/>
  <c r="P96"/>
  <c r="BK96"/>
  <c r="J96"/>
  <c r="BE96"/>
  <c r="BI94"/>
  <c r="F39"/>
  <c i="1" r="BD63"/>
  <c i="9" r="BH94"/>
  <c r="F38"/>
  <c i="1" r="BC63"/>
  <c i="9" r="BG94"/>
  <c r="F37"/>
  <c i="1" r="BB63"/>
  <c i="9" r="BF94"/>
  <c r="J36"/>
  <c i="1" r="AW63"/>
  <c i="9" r="F36"/>
  <c i="1" r="BA63"/>
  <c i="9" r="T94"/>
  <c r="T93"/>
  <c r="T92"/>
  <c r="T91"/>
  <c r="R94"/>
  <c r="R93"/>
  <c r="R92"/>
  <c r="R91"/>
  <c r="P94"/>
  <c r="P93"/>
  <c r="P92"/>
  <c r="P91"/>
  <c i="1" r="AU63"/>
  <c i="9" r="BK94"/>
  <c r="BK93"/>
  <c r="J93"/>
  <c r="BK92"/>
  <c r="J92"/>
  <c r="BK91"/>
  <c r="J91"/>
  <c r="J63"/>
  <c r="J32"/>
  <c i="1" r="AG63"/>
  <c i="9" r="J94"/>
  <c r="BE94"/>
  <c r="J35"/>
  <c i="1" r="AV63"/>
  <c i="9" r="F35"/>
  <c i="1" r="AZ63"/>
  <c i="9" r="J65"/>
  <c r="J64"/>
  <c r="J88"/>
  <c r="J87"/>
  <c r="F87"/>
  <c r="F85"/>
  <c r="E83"/>
  <c r="J59"/>
  <c r="J58"/>
  <c r="F58"/>
  <c r="F56"/>
  <c r="E54"/>
  <c r="J41"/>
  <c r="J20"/>
  <c r="E20"/>
  <c r="F88"/>
  <c r="F59"/>
  <c r="J19"/>
  <c r="J14"/>
  <c r="J85"/>
  <c r="J56"/>
  <c r="E7"/>
  <c r="E79"/>
  <c r="E50"/>
  <c i="8" r="J39"/>
  <c r="J38"/>
  <c i="1" r="AY62"/>
  <c i="8" r="J37"/>
  <c i="1" r="AX62"/>
  <c i="8" r="BI98"/>
  <c r="BH98"/>
  <c r="BG98"/>
  <c r="BF98"/>
  <c r="T98"/>
  <c r="R98"/>
  <c r="P98"/>
  <c r="BK98"/>
  <c r="J98"/>
  <c r="BE98"/>
  <c r="BI96"/>
  <c r="BH96"/>
  <c r="BG96"/>
  <c r="BF96"/>
  <c r="T96"/>
  <c r="R96"/>
  <c r="P96"/>
  <c r="BK96"/>
  <c r="J96"/>
  <c r="BE96"/>
  <c r="BI94"/>
  <c r="BH94"/>
  <c r="BG94"/>
  <c r="BF94"/>
  <c r="T94"/>
  <c r="T93"/>
  <c r="R94"/>
  <c r="R93"/>
  <c r="P94"/>
  <c r="P93"/>
  <c r="BK94"/>
  <c r="BK93"/>
  <c r="J93"/>
  <c r="J94"/>
  <c r="BE94"/>
  <c r="J66"/>
  <c r="BI91"/>
  <c r="F39"/>
  <c i="1" r="BD62"/>
  <c i="8" r="BH91"/>
  <c r="F38"/>
  <c i="1" r="BC62"/>
  <c i="8" r="BG91"/>
  <c r="F37"/>
  <c i="1" r="BB62"/>
  <c i="8" r="BF91"/>
  <c r="J36"/>
  <c i="1" r="AW62"/>
  <c i="8" r="F36"/>
  <c i="1" r="BA62"/>
  <c i="8" r="T91"/>
  <c r="T90"/>
  <c r="T89"/>
  <c r="T88"/>
  <c r="R91"/>
  <c r="R90"/>
  <c r="R89"/>
  <c r="R88"/>
  <c r="P91"/>
  <c r="P90"/>
  <c r="P89"/>
  <c r="P88"/>
  <c i="1" r="AU62"/>
  <c i="8" r="BK91"/>
  <c r="BK90"/>
  <c r="J90"/>
  <c r="BK89"/>
  <c r="J89"/>
  <c r="BK88"/>
  <c r="J88"/>
  <c r="J63"/>
  <c r="J32"/>
  <c i="1" r="AG62"/>
  <c i="8" r="J91"/>
  <c r="BE91"/>
  <c r="J35"/>
  <c i="1" r="AV62"/>
  <c i="8" r="F35"/>
  <c i="1" r="AZ62"/>
  <c i="8" r="J65"/>
  <c r="J64"/>
  <c r="J85"/>
  <c r="J84"/>
  <c r="F84"/>
  <c r="F82"/>
  <c r="E80"/>
  <c r="J59"/>
  <c r="J58"/>
  <c r="F58"/>
  <c r="F56"/>
  <c r="E54"/>
  <c r="J41"/>
  <c r="J20"/>
  <c r="E20"/>
  <c r="F85"/>
  <c r="F59"/>
  <c r="J19"/>
  <c r="J14"/>
  <c r="J82"/>
  <c r="J56"/>
  <c r="E7"/>
  <c r="E76"/>
  <c r="E50"/>
  <c i="7" r="J39"/>
  <c r="J38"/>
  <c i="1" r="AY61"/>
  <c i="7" r="J37"/>
  <c i="1" r="AX61"/>
  <c i="7" r="BI113"/>
  <c r="BH113"/>
  <c r="BG113"/>
  <c r="BF113"/>
  <c r="T113"/>
  <c r="R113"/>
  <c r="P113"/>
  <c r="BK113"/>
  <c r="J113"/>
  <c r="BE113"/>
  <c r="BI111"/>
  <c r="BH111"/>
  <c r="BG111"/>
  <c r="BF111"/>
  <c r="T111"/>
  <c r="R111"/>
  <c r="P111"/>
  <c r="BK111"/>
  <c r="J111"/>
  <c r="BE111"/>
  <c r="BI109"/>
  <c r="BH109"/>
  <c r="BG109"/>
  <c r="BF109"/>
  <c r="T109"/>
  <c r="R109"/>
  <c r="P109"/>
  <c r="BK109"/>
  <c r="J109"/>
  <c r="BE109"/>
  <c r="BI107"/>
  <c r="BH107"/>
  <c r="BG107"/>
  <c r="BF107"/>
  <c r="T107"/>
  <c r="T106"/>
  <c r="R107"/>
  <c r="R106"/>
  <c r="P107"/>
  <c r="P106"/>
  <c r="BK107"/>
  <c r="BK106"/>
  <c r="J106"/>
  <c r="J107"/>
  <c r="BE107"/>
  <c r="J68"/>
  <c r="BI104"/>
  <c r="BH104"/>
  <c r="BG104"/>
  <c r="BF104"/>
  <c r="T104"/>
  <c r="T103"/>
  <c r="T102"/>
  <c r="R104"/>
  <c r="R103"/>
  <c r="R102"/>
  <c r="P104"/>
  <c r="P103"/>
  <c r="P102"/>
  <c r="BK104"/>
  <c r="BK103"/>
  <c r="J103"/>
  <c r="BK102"/>
  <c r="J102"/>
  <c r="J104"/>
  <c r="BE104"/>
  <c r="J67"/>
  <c r="J66"/>
  <c r="BI99"/>
  <c r="BH99"/>
  <c r="BG99"/>
  <c r="BF99"/>
  <c r="T99"/>
  <c r="R99"/>
  <c r="P99"/>
  <c r="BK99"/>
  <c r="J99"/>
  <c r="BE99"/>
  <c r="BI96"/>
  <c r="BH96"/>
  <c r="BG96"/>
  <c r="BF96"/>
  <c r="T96"/>
  <c r="R96"/>
  <c r="P96"/>
  <c r="BK96"/>
  <c r="J96"/>
  <c r="BE96"/>
  <c r="BI93"/>
  <c r="F39"/>
  <c i="1" r="BD61"/>
  <c i="7" r="BH93"/>
  <c r="F38"/>
  <c i="1" r="BC61"/>
  <c i="7" r="BG93"/>
  <c r="F37"/>
  <c i="1" r="BB61"/>
  <c i="7" r="BF93"/>
  <c r="J36"/>
  <c i="1" r="AW61"/>
  <c i="7" r="F36"/>
  <c i="1" r="BA61"/>
  <c i="7" r="T93"/>
  <c r="T92"/>
  <c r="T91"/>
  <c r="T90"/>
  <c r="R93"/>
  <c r="R92"/>
  <c r="R91"/>
  <c r="R90"/>
  <c r="P93"/>
  <c r="P92"/>
  <c r="P91"/>
  <c r="P90"/>
  <c i="1" r="AU61"/>
  <c i="7" r="BK93"/>
  <c r="BK92"/>
  <c r="J92"/>
  <c r="BK91"/>
  <c r="J91"/>
  <c r="BK90"/>
  <c r="J90"/>
  <c r="J63"/>
  <c r="J32"/>
  <c i="1" r="AG61"/>
  <c i="7" r="J93"/>
  <c r="BE93"/>
  <c r="J35"/>
  <c i="1" r="AV61"/>
  <c i="7" r="F35"/>
  <c i="1" r="AZ61"/>
  <c i="7" r="J65"/>
  <c r="J64"/>
  <c r="J87"/>
  <c r="J86"/>
  <c r="F86"/>
  <c r="F84"/>
  <c r="E82"/>
  <c r="J59"/>
  <c r="J58"/>
  <c r="F58"/>
  <c r="F56"/>
  <c r="E54"/>
  <c r="J41"/>
  <c r="J20"/>
  <c r="E20"/>
  <c r="F87"/>
  <c r="F59"/>
  <c r="J19"/>
  <c r="J14"/>
  <c r="J84"/>
  <c r="J56"/>
  <c r="E7"/>
  <c r="E78"/>
  <c r="E50"/>
  <c i="6" r="J37"/>
  <c r="J36"/>
  <c i="1" r="AY59"/>
  <c i="6" r="J35"/>
  <c i="1" r="AX59"/>
  <c i="6" r="BI236"/>
  <c r="BH236"/>
  <c r="BG236"/>
  <c r="BF236"/>
  <c r="T236"/>
  <c r="R236"/>
  <c r="P236"/>
  <c r="BK236"/>
  <c r="J236"/>
  <c r="BE236"/>
  <c r="BI233"/>
  <c r="BH233"/>
  <c r="BG233"/>
  <c r="BF233"/>
  <c r="T233"/>
  <c r="R233"/>
  <c r="P233"/>
  <c r="BK233"/>
  <c r="J233"/>
  <c r="BE233"/>
  <c r="BI230"/>
  <c r="BH230"/>
  <c r="BG230"/>
  <c r="BF230"/>
  <c r="T230"/>
  <c r="R230"/>
  <c r="P230"/>
  <c r="BK230"/>
  <c r="J230"/>
  <c r="BE230"/>
  <c r="BI227"/>
  <c r="BH227"/>
  <c r="BG227"/>
  <c r="BF227"/>
  <c r="T227"/>
  <c r="T226"/>
  <c r="R227"/>
  <c r="R226"/>
  <c r="P227"/>
  <c r="P226"/>
  <c r="BK227"/>
  <c r="BK226"/>
  <c r="J226"/>
  <c r="J227"/>
  <c r="BE227"/>
  <c r="J66"/>
  <c r="BI223"/>
  <c r="BH223"/>
  <c r="BG223"/>
  <c r="BF223"/>
  <c r="T223"/>
  <c r="R223"/>
  <c r="P223"/>
  <c r="BK223"/>
  <c r="J223"/>
  <c r="BE223"/>
  <c r="BI220"/>
  <c r="BH220"/>
  <c r="BG220"/>
  <c r="BF220"/>
  <c r="T220"/>
  <c r="T219"/>
  <c r="R220"/>
  <c r="R219"/>
  <c r="P220"/>
  <c r="P219"/>
  <c r="BK220"/>
  <c r="BK219"/>
  <c r="J219"/>
  <c r="J220"/>
  <c r="BE220"/>
  <c r="J65"/>
  <c r="BI216"/>
  <c r="BH216"/>
  <c r="BG216"/>
  <c r="BF216"/>
  <c r="T216"/>
  <c r="R216"/>
  <c r="P216"/>
  <c r="BK216"/>
  <c r="J216"/>
  <c r="BE216"/>
  <c r="BI213"/>
  <c r="BH213"/>
  <c r="BG213"/>
  <c r="BF213"/>
  <c r="T213"/>
  <c r="R213"/>
  <c r="P213"/>
  <c r="BK213"/>
  <c r="J213"/>
  <c r="BE213"/>
  <c r="BI210"/>
  <c r="BH210"/>
  <c r="BG210"/>
  <c r="BF210"/>
  <c r="T210"/>
  <c r="R210"/>
  <c r="P210"/>
  <c r="BK210"/>
  <c r="J210"/>
  <c r="BE210"/>
  <c r="BI207"/>
  <c r="BH207"/>
  <c r="BG207"/>
  <c r="BF207"/>
  <c r="T207"/>
  <c r="R207"/>
  <c r="P207"/>
  <c r="BK207"/>
  <c r="J207"/>
  <c r="BE207"/>
  <c r="BI204"/>
  <c r="BH204"/>
  <c r="BG204"/>
  <c r="BF204"/>
  <c r="T204"/>
  <c r="R204"/>
  <c r="P204"/>
  <c r="BK204"/>
  <c r="J204"/>
  <c r="BE204"/>
  <c r="BI201"/>
  <c r="BH201"/>
  <c r="BG201"/>
  <c r="BF201"/>
  <c r="T201"/>
  <c r="R201"/>
  <c r="P201"/>
  <c r="BK201"/>
  <c r="J201"/>
  <c r="BE201"/>
  <c r="BI198"/>
  <c r="BH198"/>
  <c r="BG198"/>
  <c r="BF198"/>
  <c r="T198"/>
  <c r="R198"/>
  <c r="P198"/>
  <c r="BK198"/>
  <c r="J198"/>
  <c r="BE198"/>
  <c r="BI195"/>
  <c r="BH195"/>
  <c r="BG195"/>
  <c r="BF195"/>
  <c r="T195"/>
  <c r="R195"/>
  <c r="P195"/>
  <c r="BK195"/>
  <c r="J195"/>
  <c r="BE195"/>
  <c r="BI192"/>
  <c r="BH192"/>
  <c r="BG192"/>
  <c r="BF192"/>
  <c r="T192"/>
  <c r="R192"/>
  <c r="P192"/>
  <c r="BK192"/>
  <c r="J192"/>
  <c r="BE192"/>
  <c r="BI189"/>
  <c r="BH189"/>
  <c r="BG189"/>
  <c r="BF189"/>
  <c r="T189"/>
  <c r="T188"/>
  <c r="R189"/>
  <c r="R188"/>
  <c r="P189"/>
  <c r="P188"/>
  <c r="BK189"/>
  <c r="BK188"/>
  <c r="J188"/>
  <c r="J189"/>
  <c r="BE189"/>
  <c r="J64"/>
  <c r="BI185"/>
  <c r="BH185"/>
  <c r="BG185"/>
  <c r="BF185"/>
  <c r="T185"/>
  <c r="R185"/>
  <c r="P185"/>
  <c r="BK185"/>
  <c r="J185"/>
  <c r="BE185"/>
  <c r="BI182"/>
  <c r="BH182"/>
  <c r="BG182"/>
  <c r="BF182"/>
  <c r="T182"/>
  <c r="R182"/>
  <c r="P182"/>
  <c r="BK182"/>
  <c r="J182"/>
  <c r="BE182"/>
  <c r="BI179"/>
  <c r="BH179"/>
  <c r="BG179"/>
  <c r="BF179"/>
  <c r="T179"/>
  <c r="R179"/>
  <c r="P179"/>
  <c r="BK179"/>
  <c r="J179"/>
  <c r="BE179"/>
  <c r="BI176"/>
  <c r="BH176"/>
  <c r="BG176"/>
  <c r="BF176"/>
  <c r="T176"/>
  <c r="R176"/>
  <c r="P176"/>
  <c r="BK176"/>
  <c r="J176"/>
  <c r="BE176"/>
  <c r="BI173"/>
  <c r="BH173"/>
  <c r="BG173"/>
  <c r="BF173"/>
  <c r="T173"/>
  <c r="R173"/>
  <c r="P173"/>
  <c r="BK173"/>
  <c r="J173"/>
  <c r="BE173"/>
  <c r="BI170"/>
  <c r="BH170"/>
  <c r="BG170"/>
  <c r="BF170"/>
  <c r="T170"/>
  <c r="R170"/>
  <c r="P170"/>
  <c r="BK170"/>
  <c r="J170"/>
  <c r="BE170"/>
  <c r="BI167"/>
  <c r="BH167"/>
  <c r="BG167"/>
  <c r="BF167"/>
  <c r="T167"/>
  <c r="R167"/>
  <c r="P167"/>
  <c r="BK167"/>
  <c r="J167"/>
  <c r="BE167"/>
  <c r="BI164"/>
  <c r="BH164"/>
  <c r="BG164"/>
  <c r="BF164"/>
  <c r="T164"/>
  <c r="R164"/>
  <c r="P164"/>
  <c r="BK164"/>
  <c r="J164"/>
  <c r="BE164"/>
  <c r="BI161"/>
  <c r="BH161"/>
  <c r="BG161"/>
  <c r="BF161"/>
  <c r="T161"/>
  <c r="R161"/>
  <c r="P161"/>
  <c r="BK161"/>
  <c r="J161"/>
  <c r="BE161"/>
  <c r="BI158"/>
  <c r="BH158"/>
  <c r="BG158"/>
  <c r="BF158"/>
  <c r="T158"/>
  <c r="R158"/>
  <c r="P158"/>
  <c r="BK158"/>
  <c r="J158"/>
  <c r="BE158"/>
  <c r="BI155"/>
  <c r="BH155"/>
  <c r="BG155"/>
  <c r="BF155"/>
  <c r="T155"/>
  <c r="R155"/>
  <c r="P155"/>
  <c r="BK155"/>
  <c r="J155"/>
  <c r="BE155"/>
  <c r="BI152"/>
  <c r="BH152"/>
  <c r="BG152"/>
  <c r="BF152"/>
  <c r="T152"/>
  <c r="R152"/>
  <c r="P152"/>
  <c r="BK152"/>
  <c r="J152"/>
  <c r="BE152"/>
  <c r="BI149"/>
  <c r="BH149"/>
  <c r="BG149"/>
  <c r="BF149"/>
  <c r="T149"/>
  <c r="R149"/>
  <c r="P149"/>
  <c r="BK149"/>
  <c r="J149"/>
  <c r="BE149"/>
  <c r="BI146"/>
  <c r="BH146"/>
  <c r="BG146"/>
  <c r="BF146"/>
  <c r="T146"/>
  <c r="R146"/>
  <c r="P146"/>
  <c r="BK146"/>
  <c r="J146"/>
  <c r="BE146"/>
  <c r="BI143"/>
  <c r="BH143"/>
  <c r="BG143"/>
  <c r="BF143"/>
  <c r="T143"/>
  <c r="R143"/>
  <c r="P143"/>
  <c r="BK143"/>
  <c r="J143"/>
  <c r="BE143"/>
  <c r="BI140"/>
  <c r="BH140"/>
  <c r="BG140"/>
  <c r="BF140"/>
  <c r="T140"/>
  <c r="R140"/>
  <c r="P140"/>
  <c r="BK140"/>
  <c r="J140"/>
  <c r="BE140"/>
  <c r="BI137"/>
  <c r="BH137"/>
  <c r="BG137"/>
  <c r="BF137"/>
  <c r="T137"/>
  <c r="R137"/>
  <c r="P137"/>
  <c r="BK137"/>
  <c r="J137"/>
  <c r="BE137"/>
  <c r="BI134"/>
  <c r="BH134"/>
  <c r="BG134"/>
  <c r="BF134"/>
  <c r="T134"/>
  <c r="R134"/>
  <c r="P134"/>
  <c r="BK134"/>
  <c r="J134"/>
  <c r="BE134"/>
  <c r="BI131"/>
  <c r="BH131"/>
  <c r="BG131"/>
  <c r="BF131"/>
  <c r="T131"/>
  <c r="R131"/>
  <c r="P131"/>
  <c r="BK131"/>
  <c r="J131"/>
  <c r="BE131"/>
  <c r="BI128"/>
  <c r="BH128"/>
  <c r="BG128"/>
  <c r="BF128"/>
  <c r="T128"/>
  <c r="R128"/>
  <c r="P128"/>
  <c r="BK128"/>
  <c r="J128"/>
  <c r="BE128"/>
  <c r="BI125"/>
  <c r="BH125"/>
  <c r="BG125"/>
  <c r="BF125"/>
  <c r="T125"/>
  <c r="R125"/>
  <c r="P125"/>
  <c r="BK125"/>
  <c r="J125"/>
  <c r="BE125"/>
  <c r="BI122"/>
  <c r="BH122"/>
  <c r="BG122"/>
  <c r="BF122"/>
  <c r="T122"/>
  <c r="R122"/>
  <c r="P122"/>
  <c r="BK122"/>
  <c r="J122"/>
  <c r="BE122"/>
  <c r="BI119"/>
  <c r="BH119"/>
  <c r="BG119"/>
  <c r="BF119"/>
  <c r="T119"/>
  <c r="R119"/>
  <c r="P119"/>
  <c r="BK119"/>
  <c r="J119"/>
  <c r="BE119"/>
  <c r="BI116"/>
  <c r="BH116"/>
  <c r="BG116"/>
  <c r="BF116"/>
  <c r="T116"/>
  <c r="T115"/>
  <c r="R116"/>
  <c r="R115"/>
  <c r="P116"/>
  <c r="P115"/>
  <c r="BK116"/>
  <c r="BK115"/>
  <c r="J115"/>
  <c r="J116"/>
  <c r="BE116"/>
  <c r="J63"/>
  <c r="BI112"/>
  <c r="BH112"/>
  <c r="BG112"/>
  <c r="BF112"/>
  <c r="T112"/>
  <c r="R112"/>
  <c r="P112"/>
  <c r="BK112"/>
  <c r="J112"/>
  <c r="BE112"/>
  <c r="BI109"/>
  <c r="BH109"/>
  <c r="BG109"/>
  <c r="BF109"/>
  <c r="T109"/>
  <c r="T108"/>
  <c r="R109"/>
  <c r="R108"/>
  <c r="P109"/>
  <c r="P108"/>
  <c r="BK109"/>
  <c r="BK108"/>
  <c r="J108"/>
  <c r="J109"/>
  <c r="BE109"/>
  <c r="J62"/>
  <c r="BI105"/>
  <c r="BH105"/>
  <c r="BG105"/>
  <c r="BF105"/>
  <c r="T105"/>
  <c r="R105"/>
  <c r="P105"/>
  <c r="BK105"/>
  <c r="J105"/>
  <c r="BE105"/>
  <c r="BI102"/>
  <c r="BH102"/>
  <c r="BG102"/>
  <c r="BF102"/>
  <c r="T102"/>
  <c r="R102"/>
  <c r="P102"/>
  <c r="BK102"/>
  <c r="J102"/>
  <c r="BE102"/>
  <c r="BI97"/>
  <c r="BH97"/>
  <c r="BG97"/>
  <c r="BF97"/>
  <c r="T97"/>
  <c r="R97"/>
  <c r="P97"/>
  <c r="BK97"/>
  <c r="J97"/>
  <c r="BE97"/>
  <c r="BI92"/>
  <c r="BH92"/>
  <c r="BG92"/>
  <c r="BF92"/>
  <c r="T92"/>
  <c r="R92"/>
  <c r="P92"/>
  <c r="BK92"/>
  <c r="J92"/>
  <c r="BE92"/>
  <c r="BI89"/>
  <c r="F37"/>
  <c i="1" r="BD59"/>
  <c i="6" r="BH89"/>
  <c r="F36"/>
  <c i="1" r="BC59"/>
  <c i="6" r="BG89"/>
  <c r="F35"/>
  <c i="1" r="BB59"/>
  <c i="6" r="BF89"/>
  <c r="J34"/>
  <c i="1" r="AW59"/>
  <c i="6" r="F34"/>
  <c i="1" r="BA59"/>
  <c i="6" r="T89"/>
  <c r="T88"/>
  <c r="T87"/>
  <c r="T86"/>
  <c r="R89"/>
  <c r="R88"/>
  <c r="R87"/>
  <c r="R86"/>
  <c r="P89"/>
  <c r="P88"/>
  <c r="P87"/>
  <c r="P86"/>
  <c i="1" r="AU59"/>
  <c i="6" r="BK89"/>
  <c r="BK88"/>
  <c r="J88"/>
  <c r="BK87"/>
  <c r="J87"/>
  <c r="BK86"/>
  <c r="J86"/>
  <c r="J59"/>
  <c r="J30"/>
  <c i="1" r="AG59"/>
  <c i="6" r="J89"/>
  <c r="BE89"/>
  <c r="J33"/>
  <c i="1" r="AV59"/>
  <c i="6" r="F33"/>
  <c i="1" r="AZ59"/>
  <c i="6" r="J61"/>
  <c r="J60"/>
  <c r="J83"/>
  <c r="J82"/>
  <c r="F82"/>
  <c r="F80"/>
  <c r="E78"/>
  <c r="J55"/>
  <c r="J54"/>
  <c r="F54"/>
  <c r="F52"/>
  <c r="E50"/>
  <c r="J39"/>
  <c r="J18"/>
  <c r="E18"/>
  <c r="F83"/>
  <c r="F55"/>
  <c r="J17"/>
  <c r="J12"/>
  <c r="J80"/>
  <c r="J52"/>
  <c r="E7"/>
  <c r="E76"/>
  <c r="E48"/>
  <c i="5" r="J37"/>
  <c r="J36"/>
  <c i="1" r="AY58"/>
  <c i="5" r="J35"/>
  <c i="1" r="AX58"/>
  <c i="5"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T99"/>
  <c r="R100"/>
  <c r="R99"/>
  <c r="P100"/>
  <c r="P99"/>
  <c r="BK100"/>
  <c r="BK99"/>
  <c r="J99"/>
  <c r="J100"/>
  <c r="BE100"/>
  <c r="J64"/>
  <c r="BI97"/>
  <c r="BH97"/>
  <c r="BG97"/>
  <c r="BF97"/>
  <c r="T97"/>
  <c r="R97"/>
  <c r="P97"/>
  <c r="BK97"/>
  <c r="J97"/>
  <c r="BE97"/>
  <c r="BI95"/>
  <c r="BH95"/>
  <c r="BG95"/>
  <c r="BF95"/>
  <c r="T95"/>
  <c r="R95"/>
  <c r="P95"/>
  <c r="BK95"/>
  <c r="J95"/>
  <c r="BE95"/>
  <c r="BI93"/>
  <c r="BH93"/>
  <c r="BG93"/>
  <c r="BF93"/>
  <c r="T93"/>
  <c r="T92"/>
  <c r="R93"/>
  <c r="R92"/>
  <c r="P93"/>
  <c r="P92"/>
  <c r="BK93"/>
  <c r="BK92"/>
  <c r="J92"/>
  <c r="J93"/>
  <c r="BE93"/>
  <c r="J63"/>
  <c r="BI90"/>
  <c r="BH90"/>
  <c r="BG90"/>
  <c r="BF90"/>
  <c r="T90"/>
  <c r="R90"/>
  <c r="P90"/>
  <c r="BK90"/>
  <c r="J90"/>
  <c r="BE90"/>
  <c r="BI88"/>
  <c r="F37"/>
  <c i="1" r="BD58"/>
  <c i="5" r="BH88"/>
  <c r="F36"/>
  <c i="1" r="BC58"/>
  <c i="5" r="BG88"/>
  <c r="F35"/>
  <c i="1" r="BB58"/>
  <c i="5" r="BF88"/>
  <c r="J34"/>
  <c i="1" r="AW58"/>
  <c i="5" r="F34"/>
  <c i="1" r="BA58"/>
  <c i="5" r="T88"/>
  <c r="T87"/>
  <c r="T86"/>
  <c r="T85"/>
  <c r="T84"/>
  <c r="R88"/>
  <c r="R87"/>
  <c r="R86"/>
  <c r="R85"/>
  <c r="R84"/>
  <c r="P88"/>
  <c r="P87"/>
  <c r="P86"/>
  <c r="P85"/>
  <c r="P84"/>
  <c i="1" r="AU58"/>
  <c i="5" r="BK88"/>
  <c r="BK87"/>
  <c r="J87"/>
  <c r="BK86"/>
  <c r="J86"/>
  <c r="BK85"/>
  <c r="J85"/>
  <c r="BK84"/>
  <c r="J84"/>
  <c r="J59"/>
  <c r="J30"/>
  <c i="1" r="AG58"/>
  <c i="5" r="J88"/>
  <c r="BE88"/>
  <c r="J33"/>
  <c i="1" r="AV58"/>
  <c i="5" r="F33"/>
  <c i="1" r="AZ58"/>
  <c i="5" r="J62"/>
  <c r="J61"/>
  <c r="J60"/>
  <c r="J81"/>
  <c r="J80"/>
  <c r="F80"/>
  <c r="F78"/>
  <c r="E76"/>
  <c r="J55"/>
  <c r="J54"/>
  <c r="F54"/>
  <c r="F52"/>
  <c r="E50"/>
  <c r="J39"/>
  <c r="J18"/>
  <c r="E18"/>
  <c r="F81"/>
  <c r="F55"/>
  <c r="J17"/>
  <c r="J12"/>
  <c r="J78"/>
  <c r="J52"/>
  <c r="E7"/>
  <c r="E74"/>
  <c r="E48"/>
  <c i="4" r="J37"/>
  <c r="J36"/>
  <c i="1" r="AY57"/>
  <c i="4" r="J35"/>
  <c i="1" r="AX57"/>
  <c i="4" r="BI266"/>
  <c r="BH266"/>
  <c r="BG266"/>
  <c r="BF266"/>
  <c r="T266"/>
  <c r="R266"/>
  <c r="P266"/>
  <c r="BK266"/>
  <c r="J266"/>
  <c r="BE266"/>
  <c r="BI264"/>
  <c r="BH264"/>
  <c r="BG264"/>
  <c r="BF264"/>
  <c r="T264"/>
  <c r="R264"/>
  <c r="P264"/>
  <c r="BK264"/>
  <c r="J264"/>
  <c r="BE264"/>
  <c r="BI262"/>
  <c r="BH262"/>
  <c r="BG262"/>
  <c r="BF262"/>
  <c r="T262"/>
  <c r="R262"/>
  <c r="P262"/>
  <c r="BK262"/>
  <c r="J262"/>
  <c r="BE262"/>
  <c r="BI260"/>
  <c r="BH260"/>
  <c r="BG260"/>
  <c r="BF260"/>
  <c r="T260"/>
  <c r="T259"/>
  <c r="R260"/>
  <c r="R259"/>
  <c r="P260"/>
  <c r="P259"/>
  <c r="BK260"/>
  <c r="BK259"/>
  <c r="J259"/>
  <c r="J260"/>
  <c r="BE260"/>
  <c r="J70"/>
  <c r="BI257"/>
  <c r="BH257"/>
  <c r="BG257"/>
  <c r="BF257"/>
  <c r="T257"/>
  <c r="R257"/>
  <c r="P257"/>
  <c r="BK257"/>
  <c r="J257"/>
  <c r="BE257"/>
  <c r="BI255"/>
  <c r="BH255"/>
  <c r="BG255"/>
  <c r="BF255"/>
  <c r="T255"/>
  <c r="T254"/>
  <c r="R255"/>
  <c r="R254"/>
  <c r="P255"/>
  <c r="P254"/>
  <c r="BK255"/>
  <c r="BK254"/>
  <c r="J254"/>
  <c r="J255"/>
  <c r="BE255"/>
  <c r="J69"/>
  <c r="BI252"/>
  <c r="BH252"/>
  <c r="BG252"/>
  <c r="BF252"/>
  <c r="T252"/>
  <c r="R252"/>
  <c r="P252"/>
  <c r="BK252"/>
  <c r="J252"/>
  <c r="BE252"/>
  <c r="BI250"/>
  <c r="BH250"/>
  <c r="BG250"/>
  <c r="BF250"/>
  <c r="T250"/>
  <c r="R250"/>
  <c r="P250"/>
  <c r="BK250"/>
  <c r="J250"/>
  <c r="BE250"/>
  <c r="BI248"/>
  <c r="BH248"/>
  <c r="BG248"/>
  <c r="BF248"/>
  <c r="T248"/>
  <c r="R248"/>
  <c r="P248"/>
  <c r="BK248"/>
  <c r="J248"/>
  <c r="BE248"/>
  <c r="BI246"/>
  <c r="BH246"/>
  <c r="BG246"/>
  <c r="BF246"/>
  <c r="T246"/>
  <c r="R246"/>
  <c r="P246"/>
  <c r="BK246"/>
  <c r="J246"/>
  <c r="BE246"/>
  <c r="BI244"/>
  <c r="BH244"/>
  <c r="BG244"/>
  <c r="BF244"/>
  <c r="T244"/>
  <c r="R244"/>
  <c r="P244"/>
  <c r="BK244"/>
  <c r="J244"/>
  <c r="BE244"/>
  <c r="BI242"/>
  <c r="BH242"/>
  <c r="BG242"/>
  <c r="BF242"/>
  <c r="T242"/>
  <c r="R242"/>
  <c r="P242"/>
  <c r="BK242"/>
  <c r="J242"/>
  <c r="BE242"/>
  <c r="BI240"/>
  <c r="BH240"/>
  <c r="BG240"/>
  <c r="BF240"/>
  <c r="T240"/>
  <c r="R240"/>
  <c r="P240"/>
  <c r="BK240"/>
  <c r="J240"/>
  <c r="BE240"/>
  <c r="BI238"/>
  <c r="BH238"/>
  <c r="BG238"/>
  <c r="BF238"/>
  <c r="T238"/>
  <c r="R238"/>
  <c r="P238"/>
  <c r="BK238"/>
  <c r="J238"/>
  <c r="BE238"/>
  <c r="BI236"/>
  <c r="BH236"/>
  <c r="BG236"/>
  <c r="BF236"/>
  <c r="T236"/>
  <c r="R236"/>
  <c r="P236"/>
  <c r="BK236"/>
  <c r="J236"/>
  <c r="BE236"/>
  <c r="BI234"/>
  <c r="BH234"/>
  <c r="BG234"/>
  <c r="BF234"/>
  <c r="T234"/>
  <c r="R234"/>
  <c r="P234"/>
  <c r="BK234"/>
  <c r="J234"/>
  <c r="BE234"/>
  <c r="BI232"/>
  <c r="BH232"/>
  <c r="BG232"/>
  <c r="BF232"/>
  <c r="T232"/>
  <c r="R232"/>
  <c r="P232"/>
  <c r="BK232"/>
  <c r="J232"/>
  <c r="BE232"/>
  <c r="BI230"/>
  <c r="BH230"/>
  <c r="BG230"/>
  <c r="BF230"/>
  <c r="T230"/>
  <c r="R230"/>
  <c r="P230"/>
  <c r="BK230"/>
  <c r="J230"/>
  <c r="BE230"/>
  <c r="BI228"/>
  <c r="BH228"/>
  <c r="BG228"/>
  <c r="BF228"/>
  <c r="T228"/>
  <c r="R228"/>
  <c r="P228"/>
  <c r="BK228"/>
  <c r="J228"/>
  <c r="BE228"/>
  <c r="BI226"/>
  <c r="BH226"/>
  <c r="BG226"/>
  <c r="BF226"/>
  <c r="T226"/>
  <c r="R226"/>
  <c r="P226"/>
  <c r="BK226"/>
  <c r="J226"/>
  <c r="BE226"/>
  <c r="BI224"/>
  <c r="BH224"/>
  <c r="BG224"/>
  <c r="BF224"/>
  <c r="T224"/>
  <c r="T223"/>
  <c r="R224"/>
  <c r="R223"/>
  <c r="P224"/>
  <c r="P223"/>
  <c r="BK224"/>
  <c r="BK223"/>
  <c r="J223"/>
  <c r="J224"/>
  <c r="BE224"/>
  <c r="J68"/>
  <c r="BI221"/>
  <c r="BH221"/>
  <c r="BG221"/>
  <c r="BF221"/>
  <c r="T221"/>
  <c r="R221"/>
  <c r="P221"/>
  <c r="BK221"/>
  <c r="J221"/>
  <c r="BE221"/>
  <c r="BI219"/>
  <c r="BH219"/>
  <c r="BG219"/>
  <c r="BF219"/>
  <c r="T219"/>
  <c r="R219"/>
  <c r="P219"/>
  <c r="BK219"/>
  <c r="J219"/>
  <c r="BE219"/>
  <c r="BI217"/>
  <c r="BH217"/>
  <c r="BG217"/>
  <c r="BF217"/>
  <c r="T217"/>
  <c r="R217"/>
  <c r="P217"/>
  <c r="BK217"/>
  <c r="J217"/>
  <c r="BE217"/>
  <c r="BI215"/>
  <c r="BH215"/>
  <c r="BG215"/>
  <c r="BF215"/>
  <c r="T215"/>
  <c r="R215"/>
  <c r="P215"/>
  <c r="BK215"/>
  <c r="J215"/>
  <c r="BE215"/>
  <c r="BI213"/>
  <c r="BH213"/>
  <c r="BG213"/>
  <c r="BF213"/>
  <c r="T213"/>
  <c r="R213"/>
  <c r="P213"/>
  <c r="BK213"/>
  <c r="J213"/>
  <c r="BE213"/>
  <c r="BI211"/>
  <c r="BH211"/>
  <c r="BG211"/>
  <c r="BF211"/>
  <c r="T211"/>
  <c r="T210"/>
  <c r="R211"/>
  <c r="R210"/>
  <c r="P211"/>
  <c r="P210"/>
  <c r="BK211"/>
  <c r="BK210"/>
  <c r="J210"/>
  <c r="J211"/>
  <c r="BE211"/>
  <c r="J67"/>
  <c r="BI208"/>
  <c r="BH208"/>
  <c r="BG208"/>
  <c r="BF208"/>
  <c r="T208"/>
  <c r="R208"/>
  <c r="P208"/>
  <c r="BK208"/>
  <c r="J208"/>
  <c r="BE208"/>
  <c r="BI206"/>
  <c r="BH206"/>
  <c r="BG206"/>
  <c r="BF206"/>
  <c r="T206"/>
  <c r="R206"/>
  <c r="P206"/>
  <c r="BK206"/>
  <c r="J206"/>
  <c r="BE206"/>
  <c r="BI204"/>
  <c r="BH204"/>
  <c r="BG204"/>
  <c r="BF204"/>
  <c r="T204"/>
  <c r="R204"/>
  <c r="P204"/>
  <c r="BK204"/>
  <c r="J204"/>
  <c r="BE204"/>
  <c r="BI202"/>
  <c r="BH202"/>
  <c r="BG202"/>
  <c r="BF202"/>
  <c r="T202"/>
  <c r="R202"/>
  <c r="P202"/>
  <c r="BK202"/>
  <c r="J202"/>
  <c r="BE202"/>
  <c r="BI200"/>
  <c r="BH200"/>
  <c r="BG200"/>
  <c r="BF200"/>
  <c r="T200"/>
  <c r="R200"/>
  <c r="P200"/>
  <c r="BK200"/>
  <c r="J200"/>
  <c r="BE200"/>
  <c r="BI198"/>
  <c r="BH198"/>
  <c r="BG198"/>
  <c r="BF198"/>
  <c r="T198"/>
  <c r="R198"/>
  <c r="P198"/>
  <c r="BK198"/>
  <c r="J198"/>
  <c r="BE198"/>
  <c r="BI196"/>
  <c r="BH196"/>
  <c r="BG196"/>
  <c r="BF196"/>
  <c r="T196"/>
  <c r="R196"/>
  <c r="P196"/>
  <c r="BK196"/>
  <c r="J196"/>
  <c r="BE196"/>
  <c r="BI194"/>
  <c r="BH194"/>
  <c r="BG194"/>
  <c r="BF194"/>
  <c r="T194"/>
  <c r="T193"/>
  <c r="R194"/>
  <c r="R193"/>
  <c r="P194"/>
  <c r="P193"/>
  <c r="BK194"/>
  <c r="BK193"/>
  <c r="J193"/>
  <c r="J194"/>
  <c r="BE194"/>
  <c r="J66"/>
  <c r="BI191"/>
  <c r="BH191"/>
  <c r="BG191"/>
  <c r="BF191"/>
  <c r="T191"/>
  <c r="R191"/>
  <c r="P191"/>
  <c r="BK191"/>
  <c r="J191"/>
  <c r="BE191"/>
  <c r="BI189"/>
  <c r="BH189"/>
  <c r="BG189"/>
  <c r="BF189"/>
  <c r="T189"/>
  <c r="R189"/>
  <c r="P189"/>
  <c r="BK189"/>
  <c r="J189"/>
  <c r="BE189"/>
  <c r="BI187"/>
  <c r="BH187"/>
  <c r="BG187"/>
  <c r="BF187"/>
  <c r="T187"/>
  <c r="R187"/>
  <c r="P187"/>
  <c r="BK187"/>
  <c r="J187"/>
  <c r="BE187"/>
  <c r="BI185"/>
  <c r="BH185"/>
  <c r="BG185"/>
  <c r="BF185"/>
  <c r="T185"/>
  <c r="R185"/>
  <c r="P185"/>
  <c r="BK185"/>
  <c r="J185"/>
  <c r="BE185"/>
  <c r="BI183"/>
  <c r="BH183"/>
  <c r="BG183"/>
  <c r="BF183"/>
  <c r="T183"/>
  <c r="R183"/>
  <c r="P183"/>
  <c r="BK183"/>
  <c r="J183"/>
  <c r="BE183"/>
  <c r="BI181"/>
  <c r="BH181"/>
  <c r="BG181"/>
  <c r="BF181"/>
  <c r="T181"/>
  <c r="R181"/>
  <c r="P181"/>
  <c r="BK181"/>
  <c r="J181"/>
  <c r="BE181"/>
  <c r="BI179"/>
  <c r="BH179"/>
  <c r="BG179"/>
  <c r="BF179"/>
  <c r="T179"/>
  <c r="T178"/>
  <c r="R179"/>
  <c r="R178"/>
  <c r="P179"/>
  <c r="P178"/>
  <c r="BK179"/>
  <c r="BK178"/>
  <c r="J178"/>
  <c r="J179"/>
  <c r="BE179"/>
  <c r="J65"/>
  <c r="BI176"/>
  <c r="BH176"/>
  <c r="BG176"/>
  <c r="BF176"/>
  <c r="T176"/>
  <c r="R176"/>
  <c r="P176"/>
  <c r="BK176"/>
  <c r="J176"/>
  <c r="BE176"/>
  <c r="BI174"/>
  <c r="BH174"/>
  <c r="BG174"/>
  <c r="BF174"/>
  <c r="T174"/>
  <c r="R174"/>
  <c r="P174"/>
  <c r="BK174"/>
  <c r="J174"/>
  <c r="BE174"/>
  <c r="BI172"/>
  <c r="BH172"/>
  <c r="BG172"/>
  <c r="BF172"/>
  <c r="T172"/>
  <c r="R172"/>
  <c r="P172"/>
  <c r="BK172"/>
  <c r="J172"/>
  <c r="BE172"/>
  <c r="BI170"/>
  <c r="BH170"/>
  <c r="BG170"/>
  <c r="BF170"/>
  <c r="T170"/>
  <c r="R170"/>
  <c r="P170"/>
  <c r="BK170"/>
  <c r="J170"/>
  <c r="BE170"/>
  <c r="BI168"/>
  <c r="BH168"/>
  <c r="BG168"/>
  <c r="BF168"/>
  <c r="T168"/>
  <c r="R168"/>
  <c r="P168"/>
  <c r="BK168"/>
  <c r="J168"/>
  <c r="BE168"/>
  <c r="BI166"/>
  <c r="BH166"/>
  <c r="BG166"/>
  <c r="BF166"/>
  <c r="T166"/>
  <c r="R166"/>
  <c r="P166"/>
  <c r="BK166"/>
  <c r="J166"/>
  <c r="BE166"/>
  <c r="BI164"/>
  <c r="BH164"/>
  <c r="BG164"/>
  <c r="BF164"/>
  <c r="T164"/>
  <c r="R164"/>
  <c r="P164"/>
  <c r="BK164"/>
  <c r="J164"/>
  <c r="BE164"/>
  <c r="BI162"/>
  <c r="BH162"/>
  <c r="BG162"/>
  <c r="BF162"/>
  <c r="T162"/>
  <c r="R162"/>
  <c r="P162"/>
  <c r="BK162"/>
  <c r="J162"/>
  <c r="BE162"/>
  <c r="BI160"/>
  <c r="BH160"/>
  <c r="BG160"/>
  <c r="BF160"/>
  <c r="T160"/>
  <c r="R160"/>
  <c r="P160"/>
  <c r="BK160"/>
  <c r="J160"/>
  <c r="BE160"/>
  <c r="BI158"/>
  <c r="BH158"/>
  <c r="BG158"/>
  <c r="BF158"/>
  <c r="T158"/>
  <c r="R158"/>
  <c r="P158"/>
  <c r="BK158"/>
  <c r="J158"/>
  <c r="BE158"/>
  <c r="BI156"/>
  <c r="BH156"/>
  <c r="BG156"/>
  <c r="BF156"/>
  <c r="T156"/>
  <c r="R156"/>
  <c r="P156"/>
  <c r="BK156"/>
  <c r="J156"/>
  <c r="BE156"/>
  <c r="BI154"/>
  <c r="BH154"/>
  <c r="BG154"/>
  <c r="BF154"/>
  <c r="T154"/>
  <c r="R154"/>
  <c r="P154"/>
  <c r="BK154"/>
  <c r="J154"/>
  <c r="BE154"/>
  <c r="BI152"/>
  <c r="BH152"/>
  <c r="BG152"/>
  <c r="BF152"/>
  <c r="T152"/>
  <c r="R152"/>
  <c r="P152"/>
  <c r="BK152"/>
  <c r="J152"/>
  <c r="BE152"/>
  <c r="BI150"/>
  <c r="BH150"/>
  <c r="BG150"/>
  <c r="BF150"/>
  <c r="T150"/>
  <c r="R150"/>
  <c r="P150"/>
  <c r="BK150"/>
  <c r="J150"/>
  <c r="BE150"/>
  <c r="BI148"/>
  <c r="BH148"/>
  <c r="BG148"/>
  <c r="BF148"/>
  <c r="T148"/>
  <c r="R148"/>
  <c r="P148"/>
  <c r="BK148"/>
  <c r="J148"/>
  <c r="BE148"/>
  <c r="BI146"/>
  <c r="BH146"/>
  <c r="BG146"/>
  <c r="BF146"/>
  <c r="T146"/>
  <c r="R146"/>
  <c r="P146"/>
  <c r="BK146"/>
  <c r="J146"/>
  <c r="BE146"/>
  <c r="BI144"/>
  <c r="BH144"/>
  <c r="BG144"/>
  <c r="BF144"/>
  <c r="T144"/>
  <c r="R144"/>
  <c r="P144"/>
  <c r="BK144"/>
  <c r="J144"/>
  <c r="BE144"/>
  <c r="BI142"/>
  <c r="BH142"/>
  <c r="BG142"/>
  <c r="BF142"/>
  <c r="T142"/>
  <c r="R142"/>
  <c r="P142"/>
  <c r="BK142"/>
  <c r="J142"/>
  <c r="BE142"/>
  <c r="BI140"/>
  <c r="BH140"/>
  <c r="BG140"/>
  <c r="BF140"/>
  <c r="T140"/>
  <c r="T139"/>
  <c r="R140"/>
  <c r="R139"/>
  <c r="P140"/>
  <c r="P139"/>
  <c r="BK140"/>
  <c r="BK139"/>
  <c r="J139"/>
  <c r="J140"/>
  <c r="BE140"/>
  <c r="J64"/>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T116"/>
  <c r="R117"/>
  <c r="R116"/>
  <c r="P117"/>
  <c r="P116"/>
  <c r="BK117"/>
  <c r="BK116"/>
  <c r="J116"/>
  <c r="J117"/>
  <c r="BE117"/>
  <c r="J63"/>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T101"/>
  <c r="R102"/>
  <c r="R101"/>
  <c r="P102"/>
  <c r="P101"/>
  <c r="BK102"/>
  <c r="BK101"/>
  <c r="J101"/>
  <c r="J102"/>
  <c r="BE102"/>
  <c r="J62"/>
  <c r="BI99"/>
  <c r="BH99"/>
  <c r="BG99"/>
  <c r="BF99"/>
  <c r="T99"/>
  <c r="R99"/>
  <c r="P99"/>
  <c r="BK99"/>
  <c r="J99"/>
  <c r="BE99"/>
  <c r="BI97"/>
  <c r="BH97"/>
  <c r="BG97"/>
  <c r="BF97"/>
  <c r="T97"/>
  <c r="R97"/>
  <c r="P97"/>
  <c r="BK97"/>
  <c r="J97"/>
  <c r="BE97"/>
  <c r="BI95"/>
  <c r="BH95"/>
  <c r="BG95"/>
  <c r="BF95"/>
  <c r="T95"/>
  <c r="R95"/>
  <c r="P95"/>
  <c r="BK95"/>
  <c r="J95"/>
  <c r="BE95"/>
  <c r="BI93"/>
  <c r="F37"/>
  <c i="1" r="BD57"/>
  <c i="4" r="BH93"/>
  <c r="F36"/>
  <c i="1" r="BC57"/>
  <c i="4" r="BG93"/>
  <c r="F35"/>
  <c i="1" r="BB57"/>
  <c i="4" r="BF93"/>
  <c r="J34"/>
  <c i="1" r="AW57"/>
  <c i="4" r="F34"/>
  <c i="1" r="BA57"/>
  <c i="4" r="T93"/>
  <c r="T92"/>
  <c r="T91"/>
  <c r="T90"/>
  <c r="R93"/>
  <c r="R92"/>
  <c r="R91"/>
  <c r="R90"/>
  <c r="P93"/>
  <c r="P92"/>
  <c r="P91"/>
  <c r="P90"/>
  <c i="1" r="AU57"/>
  <c i="4" r="BK93"/>
  <c r="BK92"/>
  <c r="J92"/>
  <c r="BK91"/>
  <c r="J91"/>
  <c r="BK90"/>
  <c r="J90"/>
  <c r="J59"/>
  <c r="J30"/>
  <c i="1" r="AG57"/>
  <c i="4" r="J93"/>
  <c r="BE93"/>
  <c r="J33"/>
  <c i="1" r="AV57"/>
  <c i="4" r="F33"/>
  <c i="1" r="AZ57"/>
  <c i="4" r="J61"/>
  <c r="J60"/>
  <c r="J87"/>
  <c r="J86"/>
  <c r="F86"/>
  <c r="F84"/>
  <c r="E82"/>
  <c r="J55"/>
  <c r="J54"/>
  <c r="F54"/>
  <c r="F52"/>
  <c r="E50"/>
  <c r="J39"/>
  <c r="J18"/>
  <c r="E18"/>
  <c r="F87"/>
  <c r="F55"/>
  <c r="J17"/>
  <c r="J12"/>
  <c r="J84"/>
  <c r="J52"/>
  <c r="E7"/>
  <c r="E80"/>
  <c r="E48"/>
  <c i="3" r="J37"/>
  <c r="J36"/>
  <c i="1" r="AY56"/>
  <c i="3" r="J35"/>
  <c i="1" r="AX56"/>
  <c i="3" r="BI184"/>
  <c r="BH184"/>
  <c r="BG184"/>
  <c r="BF184"/>
  <c r="T184"/>
  <c r="R184"/>
  <c r="P184"/>
  <c r="BK184"/>
  <c r="J184"/>
  <c r="BE184"/>
  <c r="BI183"/>
  <c r="BH183"/>
  <c r="BG183"/>
  <c r="BF183"/>
  <c r="T183"/>
  <c r="R183"/>
  <c r="P183"/>
  <c r="BK183"/>
  <c r="J183"/>
  <c r="BE183"/>
  <c r="BI182"/>
  <c r="BH182"/>
  <c r="BG182"/>
  <c r="BF182"/>
  <c r="T182"/>
  <c r="T181"/>
  <c r="T180"/>
  <c r="R182"/>
  <c r="R181"/>
  <c r="R180"/>
  <c r="P182"/>
  <c r="P181"/>
  <c r="P180"/>
  <c r="BK182"/>
  <c r="BK181"/>
  <c r="J181"/>
  <c r="BK180"/>
  <c r="J180"/>
  <c r="J182"/>
  <c r="BE182"/>
  <c r="J66"/>
  <c r="J65"/>
  <c r="BI179"/>
  <c r="BH179"/>
  <c r="BG179"/>
  <c r="BF179"/>
  <c r="T179"/>
  <c r="R179"/>
  <c r="P179"/>
  <c r="BK179"/>
  <c r="J179"/>
  <c r="BE179"/>
  <c r="BI178"/>
  <c r="BH178"/>
  <c r="BG178"/>
  <c r="BF178"/>
  <c r="T178"/>
  <c r="T177"/>
  <c r="R178"/>
  <c r="R177"/>
  <c r="P178"/>
  <c r="P177"/>
  <c r="BK178"/>
  <c r="BK177"/>
  <c r="J177"/>
  <c r="J178"/>
  <c r="BE178"/>
  <c r="J64"/>
  <c r="BI176"/>
  <c r="BH176"/>
  <c r="BG176"/>
  <c r="BF176"/>
  <c r="T176"/>
  <c r="R176"/>
  <c r="P176"/>
  <c r="BK176"/>
  <c r="J176"/>
  <c r="BE176"/>
  <c r="BI174"/>
  <c r="BH174"/>
  <c r="BG174"/>
  <c r="BF174"/>
  <c r="T174"/>
  <c r="R174"/>
  <c r="P174"/>
  <c r="BK174"/>
  <c r="J174"/>
  <c r="BE174"/>
  <c r="BI173"/>
  <c r="BH173"/>
  <c r="BG173"/>
  <c r="BF173"/>
  <c r="T173"/>
  <c r="R173"/>
  <c r="P173"/>
  <c r="BK173"/>
  <c r="J173"/>
  <c r="BE173"/>
  <c r="BI172"/>
  <c r="BH172"/>
  <c r="BG172"/>
  <c r="BF172"/>
  <c r="T172"/>
  <c r="R172"/>
  <c r="P172"/>
  <c r="BK172"/>
  <c r="J172"/>
  <c r="BE172"/>
  <c r="BI171"/>
  <c r="BH171"/>
  <c r="BG171"/>
  <c r="BF171"/>
  <c r="T171"/>
  <c r="R171"/>
  <c r="P171"/>
  <c r="BK171"/>
  <c r="J171"/>
  <c r="BE171"/>
  <c r="BI169"/>
  <c r="BH169"/>
  <c r="BG169"/>
  <c r="BF169"/>
  <c r="T169"/>
  <c r="R169"/>
  <c r="P169"/>
  <c r="BK169"/>
  <c r="J169"/>
  <c r="BE169"/>
  <c r="BI167"/>
  <c r="BH167"/>
  <c r="BG167"/>
  <c r="BF167"/>
  <c r="T167"/>
  <c r="R167"/>
  <c r="P167"/>
  <c r="BK167"/>
  <c r="J167"/>
  <c r="BE167"/>
  <c r="BI165"/>
  <c r="BH165"/>
  <c r="BG165"/>
  <c r="BF165"/>
  <c r="T165"/>
  <c r="R165"/>
  <c r="P165"/>
  <c r="BK165"/>
  <c r="J165"/>
  <c r="BE165"/>
  <c r="BI163"/>
  <c r="BH163"/>
  <c r="BG163"/>
  <c r="BF163"/>
  <c r="T163"/>
  <c r="R163"/>
  <c r="P163"/>
  <c r="BK163"/>
  <c r="J163"/>
  <c r="BE163"/>
  <c r="BI162"/>
  <c r="BH162"/>
  <c r="BG162"/>
  <c r="BF162"/>
  <c r="T162"/>
  <c r="R162"/>
  <c r="P162"/>
  <c r="BK162"/>
  <c r="J162"/>
  <c r="BE162"/>
  <c r="BI161"/>
  <c r="BH161"/>
  <c r="BG161"/>
  <c r="BF161"/>
  <c r="T161"/>
  <c r="R161"/>
  <c r="P161"/>
  <c r="BK161"/>
  <c r="J161"/>
  <c r="BE161"/>
  <c r="BI160"/>
  <c r="BH160"/>
  <c r="BG160"/>
  <c r="BF160"/>
  <c r="T160"/>
  <c r="R160"/>
  <c r="P160"/>
  <c r="BK160"/>
  <c r="J160"/>
  <c r="BE160"/>
  <c r="BI159"/>
  <c r="BH159"/>
  <c r="BG159"/>
  <c r="BF159"/>
  <c r="T159"/>
  <c r="R159"/>
  <c r="P159"/>
  <c r="BK159"/>
  <c r="J159"/>
  <c r="BE159"/>
  <c r="BI158"/>
  <c r="BH158"/>
  <c r="BG158"/>
  <c r="BF158"/>
  <c r="T158"/>
  <c r="R158"/>
  <c r="P158"/>
  <c r="BK158"/>
  <c r="J158"/>
  <c r="BE158"/>
  <c r="BI157"/>
  <c r="BH157"/>
  <c r="BG157"/>
  <c r="BF157"/>
  <c r="T157"/>
  <c r="R157"/>
  <c r="P157"/>
  <c r="BK157"/>
  <c r="J157"/>
  <c r="BE157"/>
  <c r="BI156"/>
  <c r="BH156"/>
  <c r="BG156"/>
  <c r="BF156"/>
  <c r="T156"/>
  <c r="R156"/>
  <c r="P156"/>
  <c r="BK156"/>
  <c r="J156"/>
  <c r="BE156"/>
  <c r="BI155"/>
  <c r="BH155"/>
  <c r="BG155"/>
  <c r="BF155"/>
  <c r="T155"/>
  <c r="R155"/>
  <c r="P155"/>
  <c r="BK155"/>
  <c r="J155"/>
  <c r="BE155"/>
  <c r="BI154"/>
  <c r="BH154"/>
  <c r="BG154"/>
  <c r="BF154"/>
  <c r="T154"/>
  <c r="R154"/>
  <c r="P154"/>
  <c r="BK154"/>
  <c r="J154"/>
  <c r="BE154"/>
  <c r="BI153"/>
  <c r="BH153"/>
  <c r="BG153"/>
  <c r="BF153"/>
  <c r="T153"/>
  <c r="R153"/>
  <c r="P153"/>
  <c r="BK153"/>
  <c r="J153"/>
  <c r="BE153"/>
  <c r="BI151"/>
  <c r="BH151"/>
  <c r="BG151"/>
  <c r="BF151"/>
  <c r="T151"/>
  <c r="R151"/>
  <c r="P151"/>
  <c r="BK151"/>
  <c r="J151"/>
  <c r="BE151"/>
  <c r="BI147"/>
  <c r="BH147"/>
  <c r="BG147"/>
  <c r="BF147"/>
  <c r="T147"/>
  <c r="T146"/>
  <c r="R147"/>
  <c r="R146"/>
  <c r="P147"/>
  <c r="P146"/>
  <c r="BK147"/>
  <c r="BK146"/>
  <c r="J146"/>
  <c r="J147"/>
  <c r="BE147"/>
  <c r="J63"/>
  <c r="BI141"/>
  <c r="BH141"/>
  <c r="BG141"/>
  <c r="BF141"/>
  <c r="T141"/>
  <c r="T140"/>
  <c r="R141"/>
  <c r="R140"/>
  <c r="P141"/>
  <c r="P140"/>
  <c r="BK141"/>
  <c r="BK140"/>
  <c r="J140"/>
  <c r="J141"/>
  <c r="BE141"/>
  <c r="J62"/>
  <c r="BI138"/>
  <c r="BH138"/>
  <c r="BG138"/>
  <c r="BF138"/>
  <c r="T138"/>
  <c r="R138"/>
  <c r="P138"/>
  <c r="BK138"/>
  <c r="J138"/>
  <c r="BE138"/>
  <c r="BI136"/>
  <c r="BH136"/>
  <c r="BG136"/>
  <c r="BF136"/>
  <c r="T136"/>
  <c r="R136"/>
  <c r="P136"/>
  <c r="BK136"/>
  <c r="J136"/>
  <c r="BE136"/>
  <c r="BI132"/>
  <c r="BH132"/>
  <c r="BG132"/>
  <c r="BF132"/>
  <c r="T132"/>
  <c r="R132"/>
  <c r="P132"/>
  <c r="BK132"/>
  <c r="J132"/>
  <c r="BE132"/>
  <c r="BI129"/>
  <c r="BH129"/>
  <c r="BG129"/>
  <c r="BF129"/>
  <c r="T129"/>
  <c r="R129"/>
  <c r="P129"/>
  <c r="BK129"/>
  <c r="J129"/>
  <c r="BE129"/>
  <c r="BI126"/>
  <c r="BH126"/>
  <c r="BG126"/>
  <c r="BF126"/>
  <c r="T126"/>
  <c r="R126"/>
  <c r="P126"/>
  <c r="BK126"/>
  <c r="J126"/>
  <c r="BE126"/>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10"/>
  <c r="BH110"/>
  <c r="BG110"/>
  <c r="BF110"/>
  <c r="T110"/>
  <c r="R110"/>
  <c r="P110"/>
  <c r="BK110"/>
  <c r="J110"/>
  <c r="BE110"/>
  <c r="BI109"/>
  <c r="BH109"/>
  <c r="BG109"/>
  <c r="BF109"/>
  <c r="T109"/>
  <c r="R109"/>
  <c r="P109"/>
  <c r="BK109"/>
  <c r="J109"/>
  <c r="BE109"/>
  <c r="BI106"/>
  <c r="BH106"/>
  <c r="BG106"/>
  <c r="BF106"/>
  <c r="T106"/>
  <c r="R106"/>
  <c r="P106"/>
  <c r="BK106"/>
  <c r="J106"/>
  <c r="BE106"/>
  <c r="BI103"/>
  <c r="BH103"/>
  <c r="BG103"/>
  <c r="BF103"/>
  <c r="T103"/>
  <c r="R103"/>
  <c r="P103"/>
  <c r="BK103"/>
  <c r="J103"/>
  <c r="BE103"/>
  <c r="BI102"/>
  <c r="BH102"/>
  <c r="BG102"/>
  <c r="BF102"/>
  <c r="T102"/>
  <c r="R102"/>
  <c r="P102"/>
  <c r="BK102"/>
  <c r="J102"/>
  <c r="BE102"/>
  <c r="BI97"/>
  <c r="BH97"/>
  <c r="BG97"/>
  <c r="BF97"/>
  <c r="T97"/>
  <c r="R97"/>
  <c r="P97"/>
  <c r="BK97"/>
  <c r="J97"/>
  <c r="BE97"/>
  <c r="BI96"/>
  <c r="BH96"/>
  <c r="BG96"/>
  <c r="BF96"/>
  <c r="T96"/>
  <c r="R96"/>
  <c r="P96"/>
  <c r="BK96"/>
  <c r="J96"/>
  <c r="BE96"/>
  <c r="BI93"/>
  <c r="BH93"/>
  <c r="BG93"/>
  <c r="BF93"/>
  <c r="T93"/>
  <c r="R93"/>
  <c r="P93"/>
  <c r="BK93"/>
  <c r="J93"/>
  <c r="BE93"/>
  <c r="BI89"/>
  <c r="F37"/>
  <c i="1" r="BD56"/>
  <c i="3" r="BH89"/>
  <c r="F36"/>
  <c i="1" r="BC56"/>
  <c i="3" r="BG89"/>
  <c r="F35"/>
  <c i="1" r="BB56"/>
  <c i="3" r="BF89"/>
  <c r="J34"/>
  <c i="1" r="AW56"/>
  <c i="3" r="F34"/>
  <c i="1" r="BA56"/>
  <c i="3" r="T89"/>
  <c r="T88"/>
  <c r="T87"/>
  <c r="T86"/>
  <c r="R89"/>
  <c r="R88"/>
  <c r="R87"/>
  <c r="R86"/>
  <c r="P89"/>
  <c r="P88"/>
  <c r="P87"/>
  <c r="P86"/>
  <c i="1" r="AU56"/>
  <c i="3" r="BK89"/>
  <c r="BK88"/>
  <c r="J88"/>
  <c r="BK87"/>
  <c r="J87"/>
  <c r="BK86"/>
  <c r="J86"/>
  <c r="J59"/>
  <c r="J30"/>
  <c i="1" r="AG56"/>
  <c i="3" r="J89"/>
  <c r="BE89"/>
  <c r="J33"/>
  <c i="1" r="AV56"/>
  <c i="3" r="F33"/>
  <c i="1" r="AZ56"/>
  <c i="3" r="J61"/>
  <c r="J60"/>
  <c r="J83"/>
  <c r="J82"/>
  <c r="F82"/>
  <c r="F80"/>
  <c r="E78"/>
  <c r="J55"/>
  <c r="J54"/>
  <c r="F54"/>
  <c r="F52"/>
  <c r="E50"/>
  <c r="J39"/>
  <c r="J18"/>
  <c r="E18"/>
  <c r="F83"/>
  <c r="F55"/>
  <c r="J17"/>
  <c r="J12"/>
  <c r="J80"/>
  <c r="J52"/>
  <c r="E7"/>
  <c r="E76"/>
  <c r="E48"/>
  <c i="2" r="J37"/>
  <c r="J36"/>
  <c i="1" r="AY55"/>
  <c i="2" r="J35"/>
  <c i="1" r="AX55"/>
  <c i="2" r="BI152"/>
  <c r="BH152"/>
  <c r="BG152"/>
  <c r="BF152"/>
  <c r="T152"/>
  <c r="T151"/>
  <c r="R152"/>
  <c r="R151"/>
  <c r="P152"/>
  <c r="P151"/>
  <c r="BK152"/>
  <c r="BK151"/>
  <c r="J151"/>
  <c r="J152"/>
  <c r="BE152"/>
  <c r="J66"/>
  <c r="BI149"/>
  <c r="BH149"/>
  <c r="BG149"/>
  <c r="BF149"/>
  <c r="T149"/>
  <c r="R149"/>
  <c r="P149"/>
  <c r="BK149"/>
  <c r="J149"/>
  <c r="BE149"/>
  <c r="BI147"/>
  <c r="BH147"/>
  <c r="BG147"/>
  <c r="BF147"/>
  <c r="T147"/>
  <c r="R147"/>
  <c r="P147"/>
  <c r="BK147"/>
  <c r="J147"/>
  <c r="BE147"/>
  <c r="BI146"/>
  <c r="BH146"/>
  <c r="BG146"/>
  <c r="BF146"/>
  <c r="T146"/>
  <c r="T145"/>
  <c r="R146"/>
  <c r="R145"/>
  <c r="P146"/>
  <c r="P145"/>
  <c r="BK146"/>
  <c r="BK145"/>
  <c r="J145"/>
  <c r="J146"/>
  <c r="BE146"/>
  <c r="J65"/>
  <c r="BI143"/>
  <c r="BH143"/>
  <c r="BG143"/>
  <c r="BF143"/>
  <c r="T143"/>
  <c r="R143"/>
  <c r="P143"/>
  <c r="BK143"/>
  <c r="J143"/>
  <c r="BE143"/>
  <c r="BI141"/>
  <c r="BH141"/>
  <c r="BG141"/>
  <c r="BF141"/>
  <c r="T141"/>
  <c r="R141"/>
  <c r="P141"/>
  <c r="BK141"/>
  <c r="J141"/>
  <c r="BE141"/>
  <c r="BI139"/>
  <c r="BH139"/>
  <c r="BG139"/>
  <c r="BF139"/>
  <c r="T139"/>
  <c r="R139"/>
  <c r="P139"/>
  <c r="BK139"/>
  <c r="J139"/>
  <c r="BE139"/>
  <c r="BI137"/>
  <c r="BH137"/>
  <c r="BG137"/>
  <c r="BF137"/>
  <c r="T137"/>
  <c r="R137"/>
  <c r="P137"/>
  <c r="BK137"/>
  <c r="J137"/>
  <c r="BE137"/>
  <c r="BI136"/>
  <c r="BH136"/>
  <c r="BG136"/>
  <c r="BF136"/>
  <c r="T136"/>
  <c r="R136"/>
  <c r="P136"/>
  <c r="BK136"/>
  <c r="J136"/>
  <c r="BE136"/>
  <c r="BI134"/>
  <c r="BH134"/>
  <c r="BG134"/>
  <c r="BF134"/>
  <c r="T134"/>
  <c r="R134"/>
  <c r="P134"/>
  <c r="BK134"/>
  <c r="J134"/>
  <c r="BE134"/>
  <c r="BI132"/>
  <c r="BH132"/>
  <c r="BG132"/>
  <c r="BF132"/>
  <c r="T132"/>
  <c r="R132"/>
  <c r="P132"/>
  <c r="BK132"/>
  <c r="J132"/>
  <c r="BE132"/>
  <c r="BI130"/>
  <c r="BH130"/>
  <c r="BG130"/>
  <c r="BF130"/>
  <c r="T130"/>
  <c r="R130"/>
  <c r="P130"/>
  <c r="BK130"/>
  <c r="J130"/>
  <c r="BE130"/>
  <c r="BI128"/>
  <c r="BH128"/>
  <c r="BG128"/>
  <c r="BF128"/>
  <c r="T128"/>
  <c r="R128"/>
  <c r="P128"/>
  <c r="BK128"/>
  <c r="J128"/>
  <c r="BE128"/>
  <c r="BI126"/>
  <c r="BH126"/>
  <c r="BG126"/>
  <c r="BF126"/>
  <c r="T126"/>
  <c r="T125"/>
  <c r="R126"/>
  <c r="R125"/>
  <c r="P126"/>
  <c r="P125"/>
  <c r="BK126"/>
  <c r="BK125"/>
  <c r="J125"/>
  <c r="J126"/>
  <c r="BE126"/>
  <c r="J64"/>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T116"/>
  <c r="R117"/>
  <c r="R116"/>
  <c r="P117"/>
  <c r="P116"/>
  <c r="BK117"/>
  <c r="BK116"/>
  <c r="J116"/>
  <c r="J117"/>
  <c r="BE117"/>
  <c r="J63"/>
  <c r="BI114"/>
  <c r="BH114"/>
  <c r="BG114"/>
  <c r="BF114"/>
  <c r="T114"/>
  <c r="R114"/>
  <c r="P114"/>
  <c r="BK114"/>
  <c r="J114"/>
  <c r="BE114"/>
  <c r="BI112"/>
  <c r="BH112"/>
  <c r="BG112"/>
  <c r="BF112"/>
  <c r="T112"/>
  <c r="T111"/>
  <c r="R112"/>
  <c r="R111"/>
  <c r="P112"/>
  <c r="P111"/>
  <c r="BK112"/>
  <c r="BK111"/>
  <c r="J111"/>
  <c r="J112"/>
  <c r="BE112"/>
  <c r="J62"/>
  <c r="BI109"/>
  <c r="BH109"/>
  <c r="BG109"/>
  <c r="BF109"/>
  <c r="T109"/>
  <c r="R109"/>
  <c r="P109"/>
  <c r="BK109"/>
  <c r="J109"/>
  <c r="BE109"/>
  <c r="BI107"/>
  <c r="BH107"/>
  <c r="BG107"/>
  <c r="BF107"/>
  <c r="T107"/>
  <c r="R107"/>
  <c r="P107"/>
  <c r="BK107"/>
  <c r="J107"/>
  <c r="BE107"/>
  <c r="BI105"/>
  <c r="BH105"/>
  <c r="BG105"/>
  <c r="BF105"/>
  <c r="T105"/>
  <c r="R105"/>
  <c r="P105"/>
  <c r="BK105"/>
  <c r="J105"/>
  <c r="BE105"/>
  <c r="BI103"/>
  <c r="BH103"/>
  <c r="BG103"/>
  <c r="BF103"/>
  <c r="T103"/>
  <c r="R103"/>
  <c r="P103"/>
  <c r="BK103"/>
  <c r="J103"/>
  <c r="BE103"/>
  <c r="BI101"/>
  <c r="BH101"/>
  <c r="BG101"/>
  <c r="BF101"/>
  <c r="T101"/>
  <c r="R101"/>
  <c r="P101"/>
  <c r="BK101"/>
  <c r="J101"/>
  <c r="BE101"/>
  <c r="BI99"/>
  <c r="BH99"/>
  <c r="BG99"/>
  <c r="BF99"/>
  <c r="T99"/>
  <c r="R99"/>
  <c r="P99"/>
  <c r="BK99"/>
  <c r="J99"/>
  <c r="BE99"/>
  <c r="BI97"/>
  <c r="BH97"/>
  <c r="BG97"/>
  <c r="BF97"/>
  <c r="T97"/>
  <c r="R97"/>
  <c r="P97"/>
  <c r="BK97"/>
  <c r="J97"/>
  <c r="BE97"/>
  <c r="BI95"/>
  <c r="BH95"/>
  <c r="BG95"/>
  <c r="BF95"/>
  <c r="T95"/>
  <c r="R95"/>
  <c r="P95"/>
  <c r="BK95"/>
  <c r="J95"/>
  <c r="BE95"/>
  <c r="BI93"/>
  <c r="BH93"/>
  <c r="BG93"/>
  <c r="BF93"/>
  <c r="T93"/>
  <c r="R93"/>
  <c r="P93"/>
  <c r="BK93"/>
  <c r="J93"/>
  <c r="BE93"/>
  <c r="BI91"/>
  <c r="BH91"/>
  <c r="BG91"/>
  <c r="BF91"/>
  <c r="T91"/>
  <c r="R91"/>
  <c r="P91"/>
  <c r="BK91"/>
  <c r="J91"/>
  <c r="BE91"/>
  <c r="BI89"/>
  <c r="F37"/>
  <c i="1" r="BD55"/>
  <c i="2" r="BH89"/>
  <c r="F36"/>
  <c i="1" r="BC55"/>
  <c i="2" r="BG89"/>
  <c r="F35"/>
  <c i="1" r="BB55"/>
  <c i="2" r="BF89"/>
  <c r="J34"/>
  <c i="1" r="AW55"/>
  <c i="2" r="F34"/>
  <c i="1" r="BA55"/>
  <c i="2" r="T89"/>
  <c r="T88"/>
  <c r="T87"/>
  <c r="T86"/>
  <c r="R89"/>
  <c r="R88"/>
  <c r="R87"/>
  <c r="R86"/>
  <c r="P89"/>
  <c r="P88"/>
  <c r="P87"/>
  <c r="P86"/>
  <c i="1" r="AU55"/>
  <c i="2" r="BK89"/>
  <c r="BK88"/>
  <c r="J88"/>
  <c r="BK87"/>
  <c r="J87"/>
  <c r="BK86"/>
  <c r="J86"/>
  <c r="J59"/>
  <c r="J30"/>
  <c i="1" r="AG55"/>
  <c i="2" r="J89"/>
  <c r="BE89"/>
  <c r="J33"/>
  <c i="1" r="AV55"/>
  <c i="2" r="F33"/>
  <c i="1" r="AZ55"/>
  <c i="2" r="J61"/>
  <c r="J60"/>
  <c r="J83"/>
  <c r="J82"/>
  <c r="F82"/>
  <c r="F80"/>
  <c r="E78"/>
  <c r="J55"/>
  <c r="J54"/>
  <c r="F54"/>
  <c r="F52"/>
  <c r="E50"/>
  <c r="J39"/>
  <c r="J18"/>
  <c r="E18"/>
  <c r="F83"/>
  <c r="F55"/>
  <c r="J17"/>
  <c r="J12"/>
  <c r="J80"/>
  <c r="J52"/>
  <c r="E7"/>
  <c r="E76"/>
  <c r="E48"/>
  <c i="1" r="BD60"/>
  <c r="BC60"/>
  <c r="BB60"/>
  <c r="BA60"/>
  <c r="AZ60"/>
  <c r="AY60"/>
  <c r="AX60"/>
  <c r="AW60"/>
  <c r="AV60"/>
  <c r="AU60"/>
  <c r="AT60"/>
  <c r="AS60"/>
  <c r="AG60"/>
  <c r="BD54"/>
  <c r="W33"/>
  <c r="BC54"/>
  <c r="W32"/>
  <c r="BB54"/>
  <c r="W31"/>
  <c r="BA54"/>
  <c r="W30"/>
  <c r="AZ54"/>
  <c r="W29"/>
  <c r="AY54"/>
  <c r="AX54"/>
  <c r="AW54"/>
  <c r="AK30"/>
  <c r="AV54"/>
  <c r="AK29"/>
  <c r="AU54"/>
  <c r="AT54"/>
  <c r="AS54"/>
  <c r="AG54"/>
  <c r="AK26"/>
  <c r="AT68"/>
  <c r="AN68"/>
  <c r="AT67"/>
  <c r="AN67"/>
  <c r="AT66"/>
  <c r="AN66"/>
  <c r="AT65"/>
  <c r="AN65"/>
  <c r="AT64"/>
  <c r="AN64"/>
  <c r="AT63"/>
  <c r="AN63"/>
  <c r="AT62"/>
  <c r="AN62"/>
  <c r="AT61"/>
  <c r="AN61"/>
  <c r="AN60"/>
  <c r="AT59"/>
  <c r="AN59"/>
  <c r="AT58"/>
  <c r="AN58"/>
  <c r="AT57"/>
  <c r="AN57"/>
  <c r="AT56"/>
  <c r="AN56"/>
  <c r="AT55"/>
  <c r="AN55"/>
  <c r="AN54"/>
  <c r="L50"/>
  <c r="AM50"/>
  <c r="AM49"/>
  <c r="L49"/>
  <c r="AM47"/>
  <c r="L47"/>
  <c r="L45"/>
  <c r="L44"/>
  <c r="AK35"/>
</calcChain>
</file>

<file path=xl/sharedStrings.xml><?xml version="1.0" encoding="utf-8"?>
<sst xmlns="http://schemas.openxmlformats.org/spreadsheetml/2006/main">
  <si>
    <t>Export Komplet</t>
  </si>
  <si>
    <t>VZ</t>
  </si>
  <si>
    <t>2.0</t>
  </si>
  <si>
    <t>ZAMOK</t>
  </si>
  <si>
    <t>False</t>
  </si>
  <si>
    <t>{3a05a06a-209f-4343-9ad9-af2e9332405a}</t>
  </si>
  <si>
    <t>0,01</t>
  </si>
  <si>
    <t>21</t>
  </si>
  <si>
    <t>15</t>
  </si>
  <si>
    <t>REKAPITULACE STAVBY</t>
  </si>
  <si>
    <t xml:space="preserve">v ---  níže se nacházejí doplnkové a pomocné údaje k sestavám  --- v</t>
  </si>
  <si>
    <t>Návod na vyplnění</t>
  </si>
  <si>
    <t>0,001</t>
  </si>
  <si>
    <t>Kód:</t>
  </si>
  <si>
    <t>7530-2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</si>
  <si>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</si>
  <si>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</si>
  <si>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PJD na ul. Výškovická - 2. úsek (ul. Pavlovova - ul. Čujkovova)</t>
  </si>
  <si>
    <t>KSO:</t>
  </si>
  <si>
    <t>824 85</t>
  </si>
  <si>
    <t>CC-CZ:</t>
  </si>
  <si>
    <t>21222</t>
  </si>
  <si>
    <t>Místo:</t>
  </si>
  <si>
    <t>Ostrava</t>
  </si>
  <si>
    <t>Datum:</t>
  </si>
  <si>
    <t>13. 11. 2019</t>
  </si>
  <si>
    <t>CZ-CPV:</t>
  </si>
  <si>
    <t>45234126-5</t>
  </si>
  <si>
    <t>CZ-CPA:</t>
  </si>
  <si>
    <t>42.12.10</t>
  </si>
  <si>
    <t>Zadavatel:</t>
  </si>
  <si>
    <t>IČ:</t>
  </si>
  <si>
    <t>61974757</t>
  </si>
  <si>
    <t>Dopravní podnik Ostrava a.s.</t>
  </si>
  <si>
    <t>DIČ:</t>
  </si>
  <si>
    <t>CZ 61974757</t>
  </si>
  <si>
    <t>Uchazeč:</t>
  </si>
  <si>
    <t>Vyplň údaj</t>
  </si>
  <si>
    <t>Projektant:</t>
  </si>
  <si>
    <t>45271895</t>
  </si>
  <si>
    <t>METROPROJEKT Praha a.s.</t>
  </si>
  <si>
    <t>CZ 45271895</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</si>
  <si>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</si>
  <si>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</si>
  <si>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</si>
  <si>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</si>
  <si>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</si>
  <si>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</si>
  <si>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</si>
  <si>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</si>
  <si>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</si>
  <si>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</si>
  <si>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</si>
  <si>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</si>
  <si>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</si>
  <si>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</si>
  <si>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</si>
  <si>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</si>
  <si>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</si>
  <si>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</si>
  <si>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</si>
  <si>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</si>
  <si>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</si>
  <si>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</si>
  <si>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</si>
  <si>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</si>
  <si>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</si>
  <si>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</si>
  <si>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</si>
  <si>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</si>
  <si>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</si>
  <si>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</si>
  <si>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</si>
  <si>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</si>
  <si>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</si>
  <si>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</si>
  <si>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</si>
  <si>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</si>
  <si>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</si>
  <si>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
  </si>
  <si>
    <t>D</t>
  </si>
  <si>
    <t>0</t>
  </si>
  <si>
    <t>###NOIMPORT###</t>
  </si>
  <si>
    <t>IMPORT</t>
  </si>
  <si>
    <t>{00000000-0000-0000-0000-000000000000}</t>
  </si>
  <si>
    <t>/</t>
  </si>
  <si>
    <t>SO 101</t>
  </si>
  <si>
    <t>Úpravy pozemních komunikací</t>
  </si>
  <si>
    <t>STA</t>
  </si>
  <si>
    <t>1</t>
  </si>
  <si>
    <t>{07bbf951-984f-4d27-b0c3-3d637dd11c99}</t>
  </si>
  <si>
    <t>2</t>
  </si>
  <si>
    <t>SO 301</t>
  </si>
  <si>
    <t>Přípojka vodovodu PV2</t>
  </si>
  <si>
    <t>{9820460d-9e50-49ac-93bb-b575b69b7176}</t>
  </si>
  <si>
    <t>SO 302</t>
  </si>
  <si>
    <t>Zavlažovací systém</t>
  </si>
  <si>
    <t>{025d154b-845f-468b-827f-a464d030f944}</t>
  </si>
  <si>
    <t>SO 303</t>
  </si>
  <si>
    <t>Přípojka NN zavlažovacího systému</t>
  </si>
  <si>
    <t>{4d30660c-1850-482c-adc7-8693c3d5f8d7}</t>
  </si>
  <si>
    <t>SO 401</t>
  </si>
  <si>
    <t>Trakční vedení</t>
  </si>
  <si>
    <t>{f38613ac-ebfe-42f6-8f13-7518e763601a}</t>
  </si>
  <si>
    <t>SO 402</t>
  </si>
  <si>
    <t>Silnoproud a slaboproud</t>
  </si>
  <si>
    <t>{eb929bae-6270-4d19-8e68-cb63b2771c89}</t>
  </si>
  <si>
    <t>SO 421</t>
  </si>
  <si>
    <t>Ochrana kabelů NN Dopravní podnik Ostrava</t>
  </si>
  <si>
    <t>Soupis</t>
  </si>
  <si>
    <t>{c7699766-3ed5-489c-962e-5fe443ec73a7}</t>
  </si>
  <si>
    <t>SO 422</t>
  </si>
  <si>
    <t>Ochrana kabelů Ostravské komunikace</t>
  </si>
  <si>
    <t>{91518001-7e8c-4b71-b4d4-b15d9cea6600}</t>
  </si>
  <si>
    <t>SO 452</t>
  </si>
  <si>
    <t>Ochrana sdělovacích kablelů UPC</t>
  </si>
  <si>
    <t>{5b890d29-fdd9-4e5b-bee4-de32cdeed59f}</t>
  </si>
  <si>
    <t>SO 454</t>
  </si>
  <si>
    <t>Ochrana sdělovacích kabelů SSZ</t>
  </si>
  <si>
    <t>{0ea23258-af41-4a0c-905a-cb123cedbf96}</t>
  </si>
  <si>
    <t>SO 661</t>
  </si>
  <si>
    <t>Tramvajová trať</t>
  </si>
  <si>
    <t>{e8586f77-22b0-4437-806c-8c925299d52e}</t>
  </si>
  <si>
    <t>SO 662</t>
  </si>
  <si>
    <t>Elektroobjekty DPO</t>
  </si>
  <si>
    <t>{2a0bd10a-f14d-4e27-8835-ba867d6a9998}</t>
  </si>
  <si>
    <t>E.DIO</t>
  </si>
  <si>
    <t>Dopravně-inženýrská opatření</t>
  </si>
  <si>
    <t>{a4876a51-12ea-4c44-ab0d-59cb4ec7db3a}</t>
  </si>
  <si>
    <t>VON</t>
  </si>
  <si>
    <t>Vedlejší a ostatní náklady</t>
  </si>
  <si>
    <t>{5c72d292-21e0-4e27-ac77-c2eac5b1991c}</t>
  </si>
  <si>
    <t>KRYCÍ LIST SOUPISU PRACÍ</t>
  </si>
  <si>
    <t>Objekt:</t>
  </si>
  <si>
    <t>SO 101 - Úpravy pozemních komunikací</t>
  </si>
  <si>
    <t>REKAPITULACE ČLENĚNÍ SOUPISU PRACÍ</t>
  </si>
  <si>
    <t>Kód dílu - Popis</t>
  </si>
  <si>
    <t>Cena celkem [CZK]</t>
  </si>
  <si>
    <t>-1</t>
  </si>
  <si>
    <t>HSV - Práce a dodávky HSV</t>
  </si>
  <si>
    <t xml:space="preserve">    1 - Zemní práce</t>
  </si>
  <si>
    <t xml:space="preserve">    4 - Vodorovné konstrukce</t>
  </si>
  <si>
    <t xml:space="preserve">    5 - Komunikace pozemní</t>
  </si>
  <si>
    <t xml:space="preserve">    9 - Ostatní konstrukce a práce, bourání</t>
  </si>
  <si>
    <t xml:space="preserve">    997 - Přesun sutě</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</si>
  <si>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</si>
  <si>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</si>
  <si>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</si>
  <si>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</si>
  <si>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</si>
  <si>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</si>
  <si>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</si>
  <si>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</si>
  <si>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</si>
  <si>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</si>
  <si>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</si>
  <si>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</si>
  <si>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</si>
  <si>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</si>
  <si>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</si>
  <si>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</si>
  <si>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</si>
  <si>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</si>
  <si>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</si>
  <si>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111151211</t>
  </si>
  <si>
    <t>Pokosení trávníku při souvislé ploše přes 1000 do 10000 m2 parterového v rovině nebo svahu do 1:5</t>
  </si>
  <si>
    <t>m2</t>
  </si>
  <si>
    <t>CS ÚRS 2019 02</t>
  </si>
  <si>
    <t>4</t>
  </si>
  <si>
    <t>-1293063789</t>
  </si>
  <si>
    <t>VV</t>
  </si>
  <si>
    <t>"odměřeno ze Situace (př.č. 002): plocha trávníku * 2" 1780,0*2</t>
  </si>
  <si>
    <t>113202111</t>
  </si>
  <si>
    <t>Vytrhání obrub s vybouráním lože, s přemístěním hmot na skládku na vzdálenost do 3 m nebo s naložením na dopravní prostředek z krajníků nebo obrubníků stojatých</t>
  </si>
  <si>
    <t>m</t>
  </si>
  <si>
    <t>297133701</t>
  </si>
  <si>
    <t>"odstranění poškozených obrub, dle pol. 916241213" 260,0</t>
  </si>
  <si>
    <t>3</t>
  </si>
  <si>
    <t>113203111</t>
  </si>
  <si>
    <t>Vytrhání obrub s vybouráním lože, s přemístěním hmot na skládku na vzdálenost do 3 m nebo s naložením na dopravní prostředek z dlažebních kostek</t>
  </si>
  <si>
    <t>-1622701818</t>
  </si>
  <si>
    <t>"oprava řady žulových kostek podél obrub, dle pol. 916241213" 260,0</t>
  </si>
  <si>
    <t>174201101</t>
  </si>
  <si>
    <t>Zásyp sypaninou z jakékoliv horniny s uložením výkopku ve vrstvách bez zhutnění jam, šachet, rýh nebo kolem objektů v těchto vykopávkách</t>
  </si>
  <si>
    <t>m3</t>
  </si>
  <si>
    <t>-34195701</t>
  </si>
  <si>
    <t>"zásyp zeminou okolo krajníků, dle Situace (př.č. 002) a řezů (SO 661)" 35,0</t>
  </si>
  <si>
    <t>5</t>
  </si>
  <si>
    <t>181301111</t>
  </si>
  <si>
    <t>Rozprostření a urovnání ornice v rovině nebo ve svahu sklonu do 1:5 při souvislé ploše přes 500 m2, tl. vrstvy do 100 mm</t>
  </si>
  <si>
    <t>-49045231</t>
  </si>
  <si>
    <t>"odměřeno ze Situace (př.č. 002): tl. 50 mm" 1780,0</t>
  </si>
  <si>
    <t>6</t>
  </si>
  <si>
    <t>M</t>
  </si>
  <si>
    <t>10364101</t>
  </si>
  <si>
    <t xml:space="preserve">zemina pro terénní úpravy -  ornice</t>
  </si>
  <si>
    <t>t</t>
  </si>
  <si>
    <t>8</t>
  </si>
  <si>
    <t>-357178420</t>
  </si>
  <si>
    <t>1780*0,09 'Přepočtené koeficientem množství</t>
  </si>
  <si>
    <t>7</t>
  </si>
  <si>
    <t>183403114</t>
  </si>
  <si>
    <t>Obdělání půdy kultivátorováním v rovině nebo na svahu do 1:5</t>
  </si>
  <si>
    <t>-1403079370</t>
  </si>
  <si>
    <t>"odměřeno ze Situace (př.č. 002)" 1780,0</t>
  </si>
  <si>
    <t>183405211</t>
  </si>
  <si>
    <t>Výsev trávníku hydroosevem na ornici</t>
  </si>
  <si>
    <t>-1317074091</t>
  </si>
  <si>
    <t>9</t>
  </si>
  <si>
    <t>00572472</t>
  </si>
  <si>
    <t>osivo směs travní krajinná-rovinná</t>
  </si>
  <si>
    <t>kg</t>
  </si>
  <si>
    <t>756141665</t>
  </si>
  <si>
    <t>1780*0,025 'Přepočtené koeficientem množství</t>
  </si>
  <si>
    <t>10</t>
  </si>
  <si>
    <t>184802611</t>
  </si>
  <si>
    <t>Chemické odplevelení po založení kultury v rovině nebo na svahu do 1:5 postřikem na široko</t>
  </si>
  <si>
    <t>-721398067</t>
  </si>
  <si>
    <t>"odměřeno ze Situace (př.č. 002): plocha trávníku * 1,5" 1780,0*1,5</t>
  </si>
  <si>
    <t>11</t>
  </si>
  <si>
    <t>185803111</t>
  </si>
  <si>
    <t>Ošetření trávníku jednorázové v rovině nebo na svahu do 1:5</t>
  </si>
  <si>
    <t>1415780508</t>
  </si>
  <si>
    <t>"odměřeno ze Situace (př.č. 002): plocha trávníku * 4" 1780,0*4</t>
  </si>
  <si>
    <t>Vodorovné konstrukce</t>
  </si>
  <si>
    <t>12</t>
  </si>
  <si>
    <t>451317777</t>
  </si>
  <si>
    <t>Podklad nebo lože pod dlažbu (přídlažbu) v ploše vodorovné nebo ve sklonu do 1:5, tloušťky od 50 do 100 mm z betonu prostého</t>
  </si>
  <si>
    <t>-346717156</t>
  </si>
  <si>
    <t>"odměřeno ze Situace (př.č. 002): beton C20/25, tl. 150 mm" 38,3</t>
  </si>
  <si>
    <t>13</t>
  </si>
  <si>
    <t>451319777</t>
  </si>
  <si>
    <t>Podklad nebo lože pod dlažbu (přídlažbu) Příplatek k cenám za každých dalších i započatých 10 mm tloušťky podkladu nebo lože přes 100 mm z betonu prostého</t>
  </si>
  <si>
    <t>-1192460755</t>
  </si>
  <si>
    <t>"odměřeno ze Situace (př.č. 002): beton C20/25, tl. 150 mm" 38,3*5</t>
  </si>
  <si>
    <t>Komunikace pozemní</t>
  </si>
  <si>
    <t>14</t>
  </si>
  <si>
    <t>573191111</t>
  </si>
  <si>
    <t>Postřik infiltrační kationaktivní emulzí v množství 1,00 kg/m2</t>
  </si>
  <si>
    <t>1103634244</t>
  </si>
  <si>
    <t>"odměřeno ze Situace (př.č. 002)" 38,3</t>
  </si>
  <si>
    <t>573231108</t>
  </si>
  <si>
    <t>Postřik spojovací PS bez posypu kamenivem ze silniční emulze, v množství 0,50 kg/m2</t>
  </si>
  <si>
    <t>-1577579459</t>
  </si>
  <si>
    <t>16</t>
  </si>
  <si>
    <t>577134131</t>
  </si>
  <si>
    <t>Asfaltový beton vrstva obrusná ACO 11 (ABS) s rozprostřením a se zhutněním z modifikovaného asfaltu v pruhu šířky do 3 m, po zhutnění tl. 40 mm</t>
  </si>
  <si>
    <t>-503493314</t>
  </si>
  <si>
    <t>17</t>
  </si>
  <si>
    <t>577155132</t>
  </si>
  <si>
    <t>Asfaltový beton vrstva ložní ACL 16 (ABH) s rozprostřením a zhutněním z modifikovaného asfaltu v pruhu šířky do 3 m, po zhutnění tl. 60 mm</t>
  </si>
  <si>
    <t>-940264197</t>
  </si>
  <si>
    <t>Ostatní konstrukce a práce, bourání</t>
  </si>
  <si>
    <t>18</t>
  </si>
  <si>
    <t>915131111</t>
  </si>
  <si>
    <t>Vodorovné dopravní značení stříkané barvou přechody pro chodce, šipky, symboly bílé základní</t>
  </si>
  <si>
    <t>788001941</t>
  </si>
  <si>
    <t>"dle Situace DDZ (př.č. 003): V7a + V15" 2,0+13,0</t>
  </si>
  <si>
    <t>19</t>
  </si>
  <si>
    <t>915231111</t>
  </si>
  <si>
    <t>Vodorovné dopravní značení stříkaným plastem přechody pro chodce, šipky, symboly nápisy bílé základní</t>
  </si>
  <si>
    <t>517043096</t>
  </si>
  <si>
    <t>"dle pol. 915131111" 15,0</t>
  </si>
  <si>
    <t>20</t>
  </si>
  <si>
    <t>915621111</t>
  </si>
  <si>
    <t>Předznačení pro vodorovné značení stříkané barvou nebo prováděné z nátěrových hmot plošné šipky, symboly, nápisy</t>
  </si>
  <si>
    <t>1088801200</t>
  </si>
  <si>
    <t>916111113</t>
  </si>
  <si>
    <t>Osazení silniční obruby z dlažebních kostek v jedné řadě s ložem tl. přes 50 do 100 mm, s vyplněním a zatřením spár cementovou maltou z velkých kostek s boční opěrou z betonu prostého tř. C 12/15, do lože z betonu prostého téže značky</t>
  </si>
  <si>
    <t>-1519621285</t>
  </si>
  <si>
    <t>"oprava řady žulových kostek podél obruby - použití vybouraného materiálu" 260,0</t>
  </si>
  <si>
    <t>22</t>
  </si>
  <si>
    <t>916241213</t>
  </si>
  <si>
    <t>Osazení obrubníku kamenného se zřízením lože, s vyplněním a zatřením spár cementovou maltou stojatého s boční opěrou z betonu prostého, do lože z betonu prostého</t>
  </si>
  <si>
    <t>-698462865</t>
  </si>
  <si>
    <t>"oprava silničních obrub - 50% stávajících, odměřeno ze Situace (př.č. 002)" 520,0*0,5</t>
  </si>
  <si>
    <t>23</t>
  </si>
  <si>
    <t>58380374S</t>
  </si>
  <si>
    <t>obrubník kamenný žulový přímý 100x250mm</t>
  </si>
  <si>
    <t>-72425395</t>
  </si>
  <si>
    <t>24</t>
  </si>
  <si>
    <t>919112212</t>
  </si>
  <si>
    <t>Řezání dilatačních spár v živičném krytu vytvoření komůrky pro těsnící zálivku šířky 10 mm, hloubky 20 mm</t>
  </si>
  <si>
    <t>425072641</t>
  </si>
  <si>
    <t>"odměřeno ze Situace (př.č. 002)" 77,6</t>
  </si>
  <si>
    <t>25</t>
  </si>
  <si>
    <t>919121111</t>
  </si>
  <si>
    <t>Utěsnění dilatačních spár zálivkou za studena v cementobetonovém nebo živičném krytu včetně adhezního nátěru s těsnicím profilem pod zálivkou, pro komůrky šířky 10 mm, hloubky 20 mm</t>
  </si>
  <si>
    <t>-1066803239</t>
  </si>
  <si>
    <t>"dle pol. 919112212" 77,6</t>
  </si>
  <si>
    <t>26</t>
  </si>
  <si>
    <t>919735112</t>
  </si>
  <si>
    <t>Řezání stávajícího živičného krytu nebo podkladu hloubky přes 50 do 100 mm</t>
  </si>
  <si>
    <t>1708745610</t>
  </si>
  <si>
    <t>27</t>
  </si>
  <si>
    <t>979071112</t>
  </si>
  <si>
    <t>Očištění vybouraných dlažebních kostek od spojovacího materiálu, s uložením očištěných kostek na skládku, s odklizením odpadových hmot na hromady a s odklizením vybouraných kostek na vzdálenost do 3 m velkých, s původním vyplněním spár živicí nebo cementovou maltou</t>
  </si>
  <si>
    <t>-1678713221</t>
  </si>
  <si>
    <t>"očištění vybouraných žulových kostek pro zpětné použití: délka * tl. jedné řady" 260,0*0,17</t>
  </si>
  <si>
    <t>997</t>
  </si>
  <si>
    <t>Přesun sutě</t>
  </si>
  <si>
    <t>28</t>
  </si>
  <si>
    <t>997221561</t>
  </si>
  <si>
    <t>Vodorovná doprava suti bez naložení, ale se složením a s hrubým urovnáním z kusových materiálů, na vzdálenost do 1 km</t>
  </si>
  <si>
    <t>-154867558</t>
  </si>
  <si>
    <t>29</t>
  </si>
  <si>
    <t>997221569</t>
  </si>
  <si>
    <t>Vodorovná doprava suti bez naložení, ale se složením a s hrubým urovnáním Příplatek k ceně za každý další i započatý 1 km přes 1 km</t>
  </si>
  <si>
    <t>791267923</t>
  </si>
  <si>
    <t>62,4*24 'Přepočtené koeficientem množství</t>
  </si>
  <si>
    <t>30</t>
  </si>
  <si>
    <t>997221855</t>
  </si>
  <si>
    <t>Poplatek za uložení stavebního odpadu na skládce (skládkovné) zeminy a kameniva zatříděného do Katalogu odpadů pod kódem 170 504</t>
  </si>
  <si>
    <t>-1961822241</t>
  </si>
  <si>
    <t>"odstraněné obruby" 53,300+9,100</t>
  </si>
  <si>
    <t>998</t>
  </si>
  <si>
    <t>Přesun hmot</t>
  </si>
  <si>
    <t>31</t>
  </si>
  <si>
    <t>998225111</t>
  </si>
  <si>
    <t>Přesun hmot pro komunikace s krytem z kameniva, monolitickým betonovým nebo živičným dopravní vzdálenost do 200 m jakékoliv délky objektu</t>
  </si>
  <si>
    <t>-1965404060</t>
  </si>
  <si>
    <t>SO 301 - Přípojka vodovodu PV2</t>
  </si>
  <si>
    <t>DOPRAVOPROJEKT Ostrava a.s.</t>
  </si>
  <si>
    <t xml:space="preserve">    8 - Trubní vedení</t>
  </si>
  <si>
    <t>M - Práce a dodávky M</t>
  </si>
  <si>
    <t xml:space="preserve">    23-M - Montáže potrubí</t>
  </si>
  <si>
    <t>121101101</t>
  </si>
  <si>
    <t>Sejmutí ornice nebo lesní půdy s vodorovným přemístěním na hromady v místě upotřebení nebo na dočasné či trvalé skládky se složením, na vzdálenost do 50 m</t>
  </si>
  <si>
    <t>1748504967</t>
  </si>
  <si>
    <t xml:space="preserve">odečteno programem autocad z přílohy vzorový řez uložením a  situace stavby</t>
  </si>
  <si>
    <t>sejmutí ornice v tl. 0,2m</t>
  </si>
  <si>
    <t>2,5*10,5*0,2</t>
  </si>
  <si>
    <t>131201201</t>
  </si>
  <si>
    <t>Hloubení zapažených jam a zářezů s urovnáním dna do předepsaného profilu a spádu v hornině tř. 3 do 100 m3</t>
  </si>
  <si>
    <t>494497343</t>
  </si>
  <si>
    <t xml:space="preserve">odečteno programem autocad z přílohy podélný profil, vzorový řez uložením a  situace stavby</t>
  </si>
  <si>
    <t>"výkop jámy pro vodoměrnou šachtu" 2,64*4,5*(2,3+0,15-0,2)</t>
  </si>
  <si>
    <t>131201209</t>
  </si>
  <si>
    <t>Hloubení zapažených jam a zářezů s urovnáním dna do předepsaného profilu a spádu Příplatek k cenám za lepivost horniny tř. 3</t>
  </si>
  <si>
    <t>1491424549</t>
  </si>
  <si>
    <t>132201201</t>
  </si>
  <si>
    <t>Hloubení zapažených i nezapažených rýh šířky přes 600 do 2 000 mm s urovnáním dna do předepsaného profilu a spádu v hornině tř. 3 do 100 m3</t>
  </si>
  <si>
    <t>-300945153</t>
  </si>
  <si>
    <t>"výkop pro přípojku" 7,0*0,8*(1,5-0,2)</t>
  </si>
  <si>
    <t>"výko pro propoj" 1,0*0,8*1,3</t>
  </si>
  <si>
    <t>Součet</t>
  </si>
  <si>
    <t>132201209</t>
  </si>
  <si>
    <t>Hloubení zapažených i nezapažených rýh šířky přes 600 do 2 000 mm s urovnáním dna do předepsaného profilu a spádu v hornině tř. 3 Příplatek k cenám za lepivost horniny tř. 3</t>
  </si>
  <si>
    <t>-1992485268</t>
  </si>
  <si>
    <t>151101101</t>
  </si>
  <si>
    <t>Zřízení pažení a rozepření stěn rýh pro podzemní vedení pro všechny šířky rýhy příložné pro jakoukoliv mezerovitost, hloubky do 2 m</t>
  </si>
  <si>
    <t>-1195738787</t>
  </si>
  <si>
    <t>pažení pro přípojku</t>
  </si>
  <si>
    <t>7*1,5*2</t>
  </si>
  <si>
    <t>151101102</t>
  </si>
  <si>
    <t>Zřízení pažení a rozepření stěn rýh pro podzemní vedení pro všechny šířky rýhy příložné pro jakoukoliv mezerovitost, hloubky do 4 m</t>
  </si>
  <si>
    <t>-215488789</t>
  </si>
  <si>
    <t>pažení pro VŠ</t>
  </si>
  <si>
    <t>(2,64*2,34)*2,3</t>
  </si>
  <si>
    <t>151101111</t>
  </si>
  <si>
    <t>Odstranění pažení a rozepření stěn rýh pro podzemní vedení s uložením materiálu na vzdálenost do 3 m od kraje výkopu příložné, hloubky do 2 m</t>
  </si>
  <si>
    <t>-565927376</t>
  </si>
  <si>
    <t>151101112</t>
  </si>
  <si>
    <t>Odstranění pažení a rozepření stěn rýh pro podzemní vedení s uložením materiálu na vzdálenost do 3 m od kraje výkopu příložné, hloubky přes 2 do 4 m</t>
  </si>
  <si>
    <t>1540563646</t>
  </si>
  <si>
    <t>161101101</t>
  </si>
  <si>
    <t>Svislé přemístění výkopku bez naložení do dopravní nádoby avšak s vyprázdněním dopravní nádoby na hromadu nebo do dopravního prostředku z horniny tř. 1 až 4, při hloubce výkopu přes 1 do 2,5 m</t>
  </si>
  <si>
    <t>1267509907</t>
  </si>
  <si>
    <t>26,73+8,32</t>
  </si>
  <si>
    <t>162301102</t>
  </si>
  <si>
    <t>Vodorovné přemístění výkopku nebo sypaniny po suchu na obvyklém dopravním prostředku, bez naložení výkopku, avšak se složením bez rozhrnutí z horniny tř. 1 až 4 na vzdálenost přes 500 do 1 000 m</t>
  </si>
  <si>
    <t>2102705784</t>
  </si>
  <si>
    <t>6,576</t>
  </si>
  <si>
    <t>167101101</t>
  </si>
  <si>
    <t>Nakládání, skládání a překládání neulehlého výkopku nebo sypaniny nakládání, množství do 100 m3, z hornin tř. 1 až 4</t>
  </si>
  <si>
    <t>1064570265</t>
  </si>
  <si>
    <t>171201201</t>
  </si>
  <si>
    <t>Uložení sypaniny na skládky</t>
  </si>
  <si>
    <t>-490411684</t>
  </si>
  <si>
    <t>26,73+8,32-28,474</t>
  </si>
  <si>
    <t>171201211</t>
  </si>
  <si>
    <t>848691208</t>
  </si>
  <si>
    <t>6,576*1,8</t>
  </si>
  <si>
    <t>174101101</t>
  </si>
  <si>
    <t>Zásyp sypaninou z jakékoliv horniny s uložením výkopku ve vrstvách se zhutněním jam, šachet, rýh nebo kolem objektů v těchto vykopávkách</t>
  </si>
  <si>
    <t>-1738208711</t>
  </si>
  <si>
    <t>"zásyp pro přípojku" 7,0*0,8*(1,5-0,2-0,1-0,4)</t>
  </si>
  <si>
    <t>"zásyp pro propoj" 1,0*0,8*1,3</t>
  </si>
  <si>
    <t>"zásyp jámy pro vodoměrnou šachtu" 2,64*4,5*(2,3+0,15-0,2)-1,44*1,14*2,3</t>
  </si>
  <si>
    <t>175151101</t>
  </si>
  <si>
    <t>Obsypání potrubí strojně sypaninou z vhodných hornin tř. 1 až 4 nebo materiálem připraveným podél výkopu ve vzdálenosti do 3 m od jeho kraje, pro jakoukoliv hloubku výkopu a míru zhutnění bez prohození sypaniny</t>
  </si>
  <si>
    <t>-2078888975</t>
  </si>
  <si>
    <t>obsyp potrubí přípojky</t>
  </si>
  <si>
    <t>0,8*0,4*7</t>
  </si>
  <si>
    <t>58331200</t>
  </si>
  <si>
    <t>štěrkopísek netříděný zásypový</t>
  </si>
  <si>
    <t>-1230595895</t>
  </si>
  <si>
    <t>P</t>
  </si>
  <si>
    <t>Poznámka k položce:_x000d_
viz položka č. 175151101</t>
  </si>
  <si>
    <t>2,24*2 'Přepočtené koeficientem množství</t>
  </si>
  <si>
    <t>181301103</t>
  </si>
  <si>
    <t>Rozprostření a urovnání ornice v rovině nebo ve svahu sklonu do 1:5 při souvislé ploše do 500 m2, tl. vrstvy přes 150 do 200 mm</t>
  </si>
  <si>
    <t>949449191</t>
  </si>
  <si>
    <t>rozprostření ornice v tl. 0,2m</t>
  </si>
  <si>
    <t>2,5*10,5</t>
  </si>
  <si>
    <t>181411121</t>
  </si>
  <si>
    <t>Založení trávníku na půdě předem připravené plochy do 1000 m2 výsevem včetně utažení lučního v rovině nebo na svahu do 1:5</t>
  </si>
  <si>
    <t>-938611004</t>
  </si>
  <si>
    <t>26,25</t>
  </si>
  <si>
    <t>00572470</t>
  </si>
  <si>
    <t>osivo směs travní univerzál</t>
  </si>
  <si>
    <t>-1762410342</t>
  </si>
  <si>
    <t>26,25*0,015 'Přepočtené koeficientem množství</t>
  </si>
  <si>
    <t>451573111</t>
  </si>
  <si>
    <t>Lože pod potrubí, stoky a drobné objekty v otevřeném výkopu z písku a štěrkopísku do 63 mm</t>
  </si>
  <si>
    <t>1840265534</t>
  </si>
  <si>
    <t>odečteno z vzorových řezů</t>
  </si>
  <si>
    <t>"podsyp pod potrubí" 7,0*0,8*0,1</t>
  </si>
  <si>
    <t>"podsyp pod VŠ" 1,44*1,14*0,15</t>
  </si>
  <si>
    <t>Trubní vedení</t>
  </si>
  <si>
    <t>871211141</t>
  </si>
  <si>
    <t>Montáž vodovodního potrubí z plastů v otevřeném výkopu z polyetylenu PE 100 svařovaných na tupo SDR 11/PN16 D 63 x 5,8 mm</t>
  </si>
  <si>
    <t>-1755090199</t>
  </si>
  <si>
    <t>Poznámka k položce:_x000d_
Materiálem potrubí přípojky je PE100 RC SDR 11</t>
  </si>
  <si>
    <t>odměřeno ze sit. a PP</t>
  </si>
  <si>
    <t>7,0</t>
  </si>
  <si>
    <t>28613556</t>
  </si>
  <si>
    <t>potrubí dvouvrstvé PE100 RC SDR11 90x8,2 dl 12m</t>
  </si>
  <si>
    <t>1043086146</t>
  </si>
  <si>
    <t>877171101</t>
  </si>
  <si>
    <t>Montáž tvarovek na vodovodním plastovém potrubí z polyetylenu PE 100 elektrotvarovek SDR 11/PN16 spojek, oblouků nebo redukcí d 40</t>
  </si>
  <si>
    <t>kus</t>
  </si>
  <si>
    <t>405931479</t>
  </si>
  <si>
    <t>2865431001R</t>
  </si>
  <si>
    <t>ISO spojka 1 1/2"-D40</t>
  </si>
  <si>
    <t>-942401559</t>
  </si>
  <si>
    <t>877211101</t>
  </si>
  <si>
    <t>Montáž tvarovek na vodovodním plastovém potrubí z polyetylenu PE 100 elektrotvarovek SDR 11/PN16 spojek, oblouků nebo redukcí d 63</t>
  </si>
  <si>
    <t>642066980</t>
  </si>
  <si>
    <t>28654211</t>
  </si>
  <si>
    <t>redukce PPR vnitřní/vnější PPR D 63x40mm</t>
  </si>
  <si>
    <t>-798798037</t>
  </si>
  <si>
    <t>891181222</t>
  </si>
  <si>
    <t>Montáž vodovodních armatur na potrubí šoupátek nebo klapek uzavíracích v šachtách s ručním kolečkem DN 40</t>
  </si>
  <si>
    <t>818752184</t>
  </si>
  <si>
    <t>42221300</t>
  </si>
  <si>
    <t>šoupátko pitná voda litina GGG 50 krátká stavební dl PN 10/16 DN 40x140mm</t>
  </si>
  <si>
    <t>-1953802961</t>
  </si>
  <si>
    <t>891185321</t>
  </si>
  <si>
    <t>Montáž vodovodních armatur na potrubí zpětných klapek DN 40</t>
  </si>
  <si>
    <t>-836563067</t>
  </si>
  <si>
    <t>422814001R</t>
  </si>
  <si>
    <t>klapka zpětná samočinná DN 40</t>
  </si>
  <si>
    <t>-1379598508</t>
  </si>
  <si>
    <t>32</t>
  </si>
  <si>
    <t>891211112</t>
  </si>
  <si>
    <t>Montáž vodovodních armatur na potrubí šoupátek nebo klapek uzavíracích v otevřeném výkopu nebo v šachtách s osazením zemní soupravy (bez poklopů) DN 50</t>
  </si>
  <si>
    <t>-788000702</t>
  </si>
  <si>
    <t>33</t>
  </si>
  <si>
    <t>42221425</t>
  </si>
  <si>
    <t>šoupátko přípojkové přímé DN 50 PN 16 připojovací rozměr 63x2 1,2"</t>
  </si>
  <si>
    <t>494756090</t>
  </si>
  <si>
    <t>34</t>
  </si>
  <si>
    <t>42291072</t>
  </si>
  <si>
    <t>souprava zemní pro šoupátka DN 40-50mm Rd 1,5m</t>
  </si>
  <si>
    <t>-2098558703</t>
  </si>
  <si>
    <t>Poznámka k položce:_x000d_
vč. montáže</t>
  </si>
  <si>
    <t>35</t>
  </si>
  <si>
    <t>891399111</t>
  </si>
  <si>
    <t>Montáž vodovodních armatur na potrubí navrtávacích pasů s ventilem Jt 1 MPa, na potrubí z trub litinových, ocelových nebo plastických hmot DN 400</t>
  </si>
  <si>
    <t>-1543465302</t>
  </si>
  <si>
    <t>Poznámka k položce:_x000d_
DN350 viz kladečské schéma</t>
  </si>
  <si>
    <t>36</t>
  </si>
  <si>
    <t>42271450.AVK1R</t>
  </si>
  <si>
    <t>pas navrtávací z tvárné litiny DN 350, odbočky 1",5/4",6/4",2"</t>
  </si>
  <si>
    <t>256</t>
  </si>
  <si>
    <t>64</t>
  </si>
  <si>
    <t>-122262223</t>
  </si>
  <si>
    <t>Poznámka k položce:_x000d_
viz kladečské schéma</t>
  </si>
  <si>
    <t>37</t>
  </si>
  <si>
    <t>8933121111R</t>
  </si>
  <si>
    <t>Šachty armaturní ze železového betonu se stropem z dílců, vnitřní půdorysné plochy do 1,50 m2</t>
  </si>
  <si>
    <t>1383277802</t>
  </si>
  <si>
    <t xml:space="preserve">Poznámka k položce:_x000d_
Vodoměrná šachta D+M - specifikace viz technická zpráva_x000d_
vč. dodávku a montáže stropní desky, kompozotového poklopu s odvětráním, nerezového žebříku, zatěsněných prostupů stěnami </t>
  </si>
  <si>
    <t>38</t>
  </si>
  <si>
    <t>899401112</t>
  </si>
  <si>
    <t>Osazení poklopů litinových šoupátkových</t>
  </si>
  <si>
    <t>1415193222</t>
  </si>
  <si>
    <t>39</t>
  </si>
  <si>
    <t>42291352</t>
  </si>
  <si>
    <t>poklop litinový šoupátkový pro zemní soupravy osazení do terénu a do vozovky</t>
  </si>
  <si>
    <t>-1793360034</t>
  </si>
  <si>
    <t>40</t>
  </si>
  <si>
    <t>899712111</t>
  </si>
  <si>
    <t>Orientační tabulky na vodovodních a kanalizačních řadech na zdivu</t>
  </si>
  <si>
    <t>888966777</t>
  </si>
  <si>
    <t>41</t>
  </si>
  <si>
    <t>899721111</t>
  </si>
  <si>
    <t>Signalizační vodič na potrubí DN do 150 mm</t>
  </si>
  <si>
    <t>-798751554</t>
  </si>
  <si>
    <t>Poznámka k položce:_x000d_
Materiálem potrubí přípojky je PE100 RC SDR 11_x000d_
signalizační vodič CY 4mm2</t>
  </si>
  <si>
    <t>42</t>
  </si>
  <si>
    <t>899722111</t>
  </si>
  <si>
    <t>Krytí potrubí z plastů výstražnou fólií z PVC šířky 20 cm</t>
  </si>
  <si>
    <t>-361643612</t>
  </si>
  <si>
    <t>43</t>
  </si>
  <si>
    <t>998276101</t>
  </si>
  <si>
    <t>Přesun hmot pro trubní vedení hloubené z trub z plastických hmot nebo sklolaminátových pro vodovody nebo kanalizace v otevřeném výkopu dopravní vzdálenost do 15 m</t>
  </si>
  <si>
    <t>-2001614715</t>
  </si>
  <si>
    <t>44</t>
  </si>
  <si>
    <t>998276128</t>
  </si>
  <si>
    <t>Přesun hmot pro trubní vedení hloubené z trub z plastických hmot nebo sklolaminátových Příplatek k cenám za zvětšený přesun přes vymezenou největší dopravní vzdálenost přes 3000 do 5000 m</t>
  </si>
  <si>
    <t>-1727995792</t>
  </si>
  <si>
    <t>Práce a dodávky M</t>
  </si>
  <si>
    <t>23-M</t>
  </si>
  <si>
    <t>Montáže potrubí</t>
  </si>
  <si>
    <t>45</t>
  </si>
  <si>
    <t>230170002</t>
  </si>
  <si>
    <t>Příprava pro zkoušku těsnosti potrubí DN přes 40 do 80</t>
  </si>
  <si>
    <t>sada</t>
  </si>
  <si>
    <t>130529186</t>
  </si>
  <si>
    <t>46</t>
  </si>
  <si>
    <t>230170012</t>
  </si>
  <si>
    <t>Zkouška těsnosti potrubí DN přes 40 do 80</t>
  </si>
  <si>
    <t>2072725087</t>
  </si>
  <si>
    <t>47</t>
  </si>
  <si>
    <t>722290234</t>
  </si>
  <si>
    <t>Zkoušky, proplach a desinfekce vodovodního potrubí proplach a desinfekce vodovodního potrubí do DN 80</t>
  </si>
  <si>
    <t>217183085</t>
  </si>
  <si>
    <t>SO 302 - Zavlažovací systém</t>
  </si>
  <si>
    <t>Profigrass s.r.o.</t>
  </si>
  <si>
    <t xml:space="preserve">    ZS-01 - Výkopové práce</t>
  </si>
  <si>
    <t xml:space="preserve">    ZS-02 - Bezvýkopový protlak</t>
  </si>
  <si>
    <t xml:space="preserve">    ZS-03 - Potrubí a kabely</t>
  </si>
  <si>
    <t xml:space="preserve">    ZS-04 - Řídící jednotka a elektroinstalace</t>
  </si>
  <si>
    <t xml:space="preserve">    ZS-05 - Elektromagnetické ventily</t>
  </si>
  <si>
    <t xml:space="preserve">    ZS-06 - Závlahové prvky</t>
  </si>
  <si>
    <t xml:space="preserve">    ZS-07 - Filtr, zazimovací sestava</t>
  </si>
  <si>
    <t xml:space="preserve">    ZS-08 - Čerpadlo</t>
  </si>
  <si>
    <t xml:space="preserve">    ZS-09 - Šachty</t>
  </si>
  <si>
    <t xml:space="preserve">    ZS-10 - Ostatní náklady</t>
  </si>
  <si>
    <t>ZS-01</t>
  </si>
  <si>
    <t>Výkopové práce</t>
  </si>
  <si>
    <t>ZS-01.01</t>
  </si>
  <si>
    <t>Výkop rýhy šířky 140 mm, hloubky do 350 mm, délky do 400 m, v třídě těžitelnosti I., písčito hlinitá zemina</t>
  </si>
  <si>
    <t>"dle Situace a Detailů - př.č. 002+004" 725,0</t>
  </si>
  <si>
    <t>ZS-01.02</t>
  </si>
  <si>
    <t>Podsyp a obsyp potrubí - frakce 0 - 12 mm</t>
  </si>
  <si>
    <t>"dle Situace a Detailů - př.č. 002+004" 725*0,16*0,15</t>
  </si>
  <si>
    <t>ZS-01.03</t>
  </si>
  <si>
    <t>Zásyp potrubí výkopkem včetně hutnění, v třídě těžitelnosti I., písčito hlinitá zemina</t>
  </si>
  <si>
    <t>"dle Situace a Detailů - př.č. 002+004" 725*0,16*0,2</t>
  </si>
  <si>
    <t>ZS-01.04</t>
  </si>
  <si>
    <t>Výstražná fólie bílá šířky 150 mm</t>
  </si>
  <si>
    <t>"dle Situace a Detailů - př.č. 002+004" 800,0</t>
  </si>
  <si>
    <t>ZS-02</t>
  </si>
  <si>
    <t>Bezvýkopový protlak</t>
  </si>
  <si>
    <t>ZS-02.01</t>
  </si>
  <si>
    <t>Řízený protlak PE 90 do hloubky 6 m v hornině třídy I.</t>
  </si>
  <si>
    <t>"dle Situace - př.č. 002" 12,0</t>
  </si>
  <si>
    <t>ZS-02.02</t>
  </si>
  <si>
    <t>Potrubí HDPE 100 PE 90x5,4 PN10, 12m tyč</t>
  </si>
  <si>
    <t>"dle Situace - př.č. 002" 1</t>
  </si>
  <si>
    <t>ZS-02.03</t>
  </si>
  <si>
    <t>Doprava technologie</t>
  </si>
  <si>
    <t>kpl</t>
  </si>
  <si>
    <t>ZS-02.04</t>
  </si>
  <si>
    <t>Likvidace výplachu a odvoz na skládku</t>
  </si>
  <si>
    <t>"dle Situace - př.č. 002" 0,1</t>
  </si>
  <si>
    <t>ZS-02.05</t>
  </si>
  <si>
    <t>Výkopy sond inženýrských sítí do hloubky 2 m včetně zapravení</t>
  </si>
  <si>
    <t>"dle Situace - př.č. 002" 0,9</t>
  </si>
  <si>
    <t>ZS-02.06</t>
  </si>
  <si>
    <t>Napojení výkopů potrubí na ponechaného potrubí protlaku a vpravení do navrhované hloubky výkopu potrubí d90</t>
  </si>
  <si>
    <t>"dle Situace - př.č. 002" 4</t>
  </si>
  <si>
    <t>ZS-02.07</t>
  </si>
  <si>
    <t>Výkop startovací a cílové jámy 2,0x 2,0 m hloubky 2,0 m včetně pažení</t>
  </si>
  <si>
    <t>"dle Situace - př.č. 002" 9,0</t>
  </si>
  <si>
    <t>ZS-03</t>
  </si>
  <si>
    <t>Potrubí a kabely</t>
  </si>
  <si>
    <t>ZS-03.01</t>
  </si>
  <si>
    <t>Potrubí HDPE 100 PE 63x3,8 PN 10</t>
  </si>
  <si>
    <t>"dle Situace - př.č. 002" 300,0</t>
  </si>
  <si>
    <t>ZS-03.02</t>
  </si>
  <si>
    <t>Potrubí HDPE 100 PE 50x3,0, balení 10 m</t>
  </si>
  <si>
    <t>"dle Situace - př.č. 002" 2,0</t>
  </si>
  <si>
    <t>ZS-03.03</t>
  </si>
  <si>
    <t>Potrubí HDPE 80 PE 40x2,3 PN 6</t>
  </si>
  <si>
    <t>"dle Situace - př.č. 002" 100,0</t>
  </si>
  <si>
    <t>ZS-03.04</t>
  </si>
  <si>
    <t>Potrubí LDPE 40 PE 32x2,9 PN6</t>
  </si>
  <si>
    <t>"dle Situace - př.č. 002" 700,0</t>
  </si>
  <si>
    <t>ZS-03.05</t>
  </si>
  <si>
    <t>Potrubí LDPE 40 PE 25x2,3 PN6</t>
  </si>
  <si>
    <t>ZS-03.06</t>
  </si>
  <si>
    <t>Soubor spojovacího materiálu</t>
  </si>
  <si>
    <t>"dle Situace, TZ - př.č. 002+001" 1</t>
  </si>
  <si>
    <t>ZS-03.07</t>
  </si>
  <si>
    <t>Kabel CYKY-J 3x1,5 metráž</t>
  </si>
  <si>
    <t>"dle Situace - př.č. 002" 375,0</t>
  </si>
  <si>
    <t>ZS-03.08</t>
  </si>
  <si>
    <t>Kabel CYKY-J 5x1,5 metráž</t>
  </si>
  <si>
    <t>"dle Situace - př.č. 002" 275,0</t>
  </si>
  <si>
    <t>ZS-03.09</t>
  </si>
  <si>
    <t>Chránička PVC KG 110 délka 3 m</t>
  </si>
  <si>
    <t>"dle Situace - př.č. 002" 10</t>
  </si>
  <si>
    <t>ZS-03.10</t>
  </si>
  <si>
    <t>Zemní vodič CY 1x2,5</t>
  </si>
  <si>
    <t>"dle Situace - př.č. 002" 430,0</t>
  </si>
  <si>
    <t>ZS-03.11</t>
  </si>
  <si>
    <t>Lišta vkládací 24 x 22 mm bílá LV, délka 2 m</t>
  </si>
  <si>
    <t>"dle Situace - př.č. 002" 2</t>
  </si>
  <si>
    <t>ZS-04</t>
  </si>
  <si>
    <t>Řídící jednotka a elektroinstalace</t>
  </si>
  <si>
    <t>ZS-04.01</t>
  </si>
  <si>
    <t>Řídicí jednotka modulární pro 4-16 sekcí, umístění v interiéru, ovládací napětí AC-24 V, součástí je transformátor 220 V</t>
  </si>
  <si>
    <t>"dle TZ a Situace - př.č. 001+002" 1</t>
  </si>
  <si>
    <t>ZS-04.02</t>
  </si>
  <si>
    <t>Modul- rozšíření řídicí jednotky o 4 stanice</t>
  </si>
  <si>
    <t>48</t>
  </si>
  <si>
    <t>ZS-04.03</t>
  </si>
  <si>
    <t>Baterie 9 V</t>
  </si>
  <si>
    <t>50</t>
  </si>
  <si>
    <t>ZS-04.04</t>
  </si>
  <si>
    <t>Komunikační modul řídící jednotky</t>
  </si>
  <si>
    <t>52</t>
  </si>
  <si>
    <t>ZS-04.05</t>
  </si>
  <si>
    <t>Senzor vlhkosti půdy, bezdrátový, dosah 150 m</t>
  </si>
  <si>
    <t>54</t>
  </si>
  <si>
    <t>ZS-04.06</t>
  </si>
  <si>
    <t>Evapotranspirační metaostanice</t>
  </si>
  <si>
    <t>56</t>
  </si>
  <si>
    <t>ZS-04.07</t>
  </si>
  <si>
    <t>PR-TS 35D 300 Sz. Krátká DIN-lišta se speciálním děrováním, délka 300mm</t>
  </si>
  <si>
    <t>58</t>
  </si>
  <si>
    <t>ZS-04.08</t>
  </si>
  <si>
    <t>Řadová svornice RSA 6 A - (bílá)</t>
  </si>
  <si>
    <t>60</t>
  </si>
  <si>
    <t>"dle TZ a Situace - př.č. 001+002" 12</t>
  </si>
  <si>
    <t>ZS-04.09</t>
  </si>
  <si>
    <t>S-1L-1000/10iso 1-fáz. lišta jaz. 63A 57mod</t>
  </si>
  <si>
    <t>62</t>
  </si>
  <si>
    <t>ZS-04.10</t>
  </si>
  <si>
    <t>LTN-10C-1 Jistič</t>
  </si>
  <si>
    <t>ZS-04.11</t>
  </si>
  <si>
    <t>LTN-6C-1 Jistič</t>
  </si>
  <si>
    <t>66</t>
  </si>
  <si>
    <t>"dle TZ a Situace - př.č. 001+002" 3</t>
  </si>
  <si>
    <t>ZS-04.12</t>
  </si>
  <si>
    <t>01116.0-00 STS 011 termostat 0/+60°C, NO CHLAZENÍ</t>
  </si>
  <si>
    <t>68</t>
  </si>
  <si>
    <t>ZS-04.13</t>
  </si>
  <si>
    <t>01801.0-00 Ventilátor s filtrem AC 230V, 55m3/h, IP55 125x125mm</t>
  </si>
  <si>
    <t>70</t>
  </si>
  <si>
    <t>ZS-04.14</t>
  </si>
  <si>
    <t>01115.0-00 STO 011 Termostat 0/+60°C, NC</t>
  </si>
  <si>
    <t>72</t>
  </si>
  <si>
    <t>ZS-04.15</t>
  </si>
  <si>
    <t>14007.0-00 Těleso topné polovodičové 100W AC/DC 110-250V</t>
  </si>
  <si>
    <t>74</t>
  </si>
  <si>
    <t>ZS-04.16</t>
  </si>
  <si>
    <t>OLI-16C-1N-030AC Proudový chránič s nadproudovou ochranou</t>
  </si>
  <si>
    <t>76</t>
  </si>
  <si>
    <t>ZS-04.17</t>
  </si>
  <si>
    <t>ZSE-06 Soklová zásuvka</t>
  </si>
  <si>
    <t>78</t>
  </si>
  <si>
    <t>ZS-04.18</t>
  </si>
  <si>
    <t>LTN-16C-1 Jistič</t>
  </si>
  <si>
    <t>80</t>
  </si>
  <si>
    <t>ZS-04.19</t>
  </si>
  <si>
    <t>Plastový nadzemní sloupek 750x500x312 mm, IP55 + podstavec včetně výkopu a základu</t>
  </si>
  <si>
    <t>82</t>
  </si>
  <si>
    <t>ZS-05</t>
  </si>
  <si>
    <t>Elektromagnetické ventily</t>
  </si>
  <si>
    <t>ZS-05.01</t>
  </si>
  <si>
    <t>Elektromagnetický ventil 1" vnější závit, cívka AC-24 V, bez regulace průtoku, pracovní tlak do 12 bar</t>
  </si>
  <si>
    <t>84</t>
  </si>
  <si>
    <t>"dle TZ a Situace - př.č. 001+002" 8</t>
  </si>
  <si>
    <t>ZS-05.02</t>
  </si>
  <si>
    <t>Elektromagnetický ventil, 1" vnitřní závit, cívka AC-24 V, s regulací průtoku, pracovní tlak do 16 bar</t>
  </si>
  <si>
    <t>86</t>
  </si>
  <si>
    <t>ZS-05.03</t>
  </si>
  <si>
    <t>Vodovzdorný konektor zaklapávací</t>
  </si>
  <si>
    <t>88</t>
  </si>
  <si>
    <t>"dle TZ a Situace - př.č. 001+002" 18</t>
  </si>
  <si>
    <t>ZS-05.04</t>
  </si>
  <si>
    <t>T-kus FxFxM</t>
  </si>
  <si>
    <t>90</t>
  </si>
  <si>
    <t>ZS-05.05</t>
  </si>
  <si>
    <t>Koleno FxM</t>
  </si>
  <si>
    <t>92</t>
  </si>
  <si>
    <t>ZS-05.06</t>
  </si>
  <si>
    <t>Přechodka 40x1" vni s převlečnou maticí</t>
  </si>
  <si>
    <t>94</t>
  </si>
  <si>
    <t>"dle TZ a Situace - př.č. 001+002" 2</t>
  </si>
  <si>
    <t>ZS-05.07</t>
  </si>
  <si>
    <t>Přechodka 32x1" vni s převlečnou maticí</t>
  </si>
  <si>
    <t>96</t>
  </si>
  <si>
    <t>"dle TZ a Situace - př.č. 001+002" 6</t>
  </si>
  <si>
    <t>ZS-06</t>
  </si>
  <si>
    <t>Závlahové prvky</t>
  </si>
  <si>
    <t>49</t>
  </si>
  <si>
    <t>ZS-06.01</t>
  </si>
  <si>
    <t>Postřikovač, výška 100 mm (4"), stand. tlak (1,4 - 5,2 bar), s protivandalovým ventilem a zpětným ventilem</t>
  </si>
  <si>
    <t>98</t>
  </si>
  <si>
    <t>"dle TZ a Situace - př.č. 001+002" 42</t>
  </si>
  <si>
    <t>ZS-06.02</t>
  </si>
  <si>
    <t>Tryska s pevnou výsečí, dostřik 3,6 m, 90°, vnější závit</t>
  </si>
  <si>
    <t>100</t>
  </si>
  <si>
    <t>"dle TZ a Situace - př.č. 001+002" 4</t>
  </si>
  <si>
    <t>51</t>
  </si>
  <si>
    <t>ZS-06.03</t>
  </si>
  <si>
    <t>Tryska s pevnou výsečí, dostřik 3,6 m, 180°, vnější závit</t>
  </si>
  <si>
    <t>102</t>
  </si>
  <si>
    <t>"dle TZ a Situace - př.č. 001+002" 38</t>
  </si>
  <si>
    <t>ZS-06.04</t>
  </si>
  <si>
    <t>Postřikovač vstup 3/4", výsuv 12,7 cm, nastavitelný, součástí potřikovače je sada trysek, se zpětným ventilem</t>
  </si>
  <si>
    <t>104</t>
  </si>
  <si>
    <t>"dle TZ a Situace - př.č. 001+002" 64</t>
  </si>
  <si>
    <t>53</t>
  </si>
  <si>
    <t>ZS-06.05</t>
  </si>
  <si>
    <t>Koleno 3/4" pro napojení postřikovače</t>
  </si>
  <si>
    <t>106</t>
  </si>
  <si>
    <t>"dle TZ a Situace - př.č. 001+002" 170</t>
  </si>
  <si>
    <t>ZS-06.06</t>
  </si>
  <si>
    <t>Koleno 1/2" pro napojení postřikovače</t>
  </si>
  <si>
    <t>108</t>
  </si>
  <si>
    <t>55</t>
  </si>
  <si>
    <t>ZS-06.07</t>
  </si>
  <si>
    <t>Samostahovací hadice 16 mm pro napojení postřikovače, klubo 30 m</t>
  </si>
  <si>
    <t>110</t>
  </si>
  <si>
    <t>ZS-06.08</t>
  </si>
  <si>
    <t>Navrtávací pas 32x3/4"</t>
  </si>
  <si>
    <t>112</t>
  </si>
  <si>
    <t>"dle TZ a Situace - př.č. 001+002" 110</t>
  </si>
  <si>
    <t>ZS-07</t>
  </si>
  <si>
    <t>Filtr, zazimovací sestava</t>
  </si>
  <si>
    <t>57</t>
  </si>
  <si>
    <t>ZS-07.01</t>
  </si>
  <si>
    <t>Filtr mosazný 5/4", PN 10</t>
  </si>
  <si>
    <t>114</t>
  </si>
  <si>
    <t>ZS-07.02</t>
  </si>
  <si>
    <t>Kulový uzávěr 1" , vni x vně</t>
  </si>
  <si>
    <t>116</t>
  </si>
  <si>
    <t>59</t>
  </si>
  <si>
    <t>ZS-07.03</t>
  </si>
  <si>
    <t>Přechodové koleno 40x5/4" vně</t>
  </si>
  <si>
    <t>118</t>
  </si>
  <si>
    <t>ZS-07.04</t>
  </si>
  <si>
    <t>Mosazné šroubení 5/4"</t>
  </si>
  <si>
    <t>120</t>
  </si>
  <si>
    <t>61</t>
  </si>
  <si>
    <t>ZS-07.05</t>
  </si>
  <si>
    <t>Mosazná spojka redukovaná 5/4" x 1" vně</t>
  </si>
  <si>
    <t>122</t>
  </si>
  <si>
    <t>ZS-07.06</t>
  </si>
  <si>
    <t>Přechodové koleno 40x1" vně</t>
  </si>
  <si>
    <t>124</t>
  </si>
  <si>
    <t>ZS-08</t>
  </si>
  <si>
    <t>Čerpadlo</t>
  </si>
  <si>
    <t>63</t>
  </si>
  <si>
    <t>ZS-08.01</t>
  </si>
  <si>
    <t>Sací čerpadlo s pracovním bodem 55 l/min při 2,7 bar , 1x230 V, 0,55 kW, kabel 0 m</t>
  </si>
  <si>
    <t>126</t>
  </si>
  <si>
    <t>"dle Specifikace čerpadla - př.č. 006" 1</t>
  </si>
  <si>
    <t>ZS-08.02</t>
  </si>
  <si>
    <t>Kabel CYKY 3x2,5 mm2</t>
  </si>
  <si>
    <t>128</t>
  </si>
  <si>
    <t>"dle Specifikace čerpadla - př.č. 006" 6</t>
  </si>
  <si>
    <t>65</t>
  </si>
  <si>
    <t>ZS-08.03</t>
  </si>
  <si>
    <t>Mosazná spojka 1" vně</t>
  </si>
  <si>
    <t>130</t>
  </si>
  <si>
    <t>ZS-08.04</t>
  </si>
  <si>
    <t>Mosazný přechodový kus 40 x 1" vně</t>
  </si>
  <si>
    <t>132</t>
  </si>
  <si>
    <t>67</t>
  </si>
  <si>
    <t>ZS-08.05</t>
  </si>
  <si>
    <t>Mosazný zpětný ventil 5/4" vni</t>
  </si>
  <si>
    <t>134</t>
  </si>
  <si>
    <t>ZS-08.06</t>
  </si>
  <si>
    <t>Mosazný přechodový kus 40 x 5/4" vně</t>
  </si>
  <si>
    <t>136</t>
  </si>
  <si>
    <t>69</t>
  </si>
  <si>
    <t>ZS-08.07</t>
  </si>
  <si>
    <t>138</t>
  </si>
  <si>
    <t>ZS-08.08</t>
  </si>
  <si>
    <t>Koleno 40</t>
  </si>
  <si>
    <t>140</t>
  </si>
  <si>
    <t>"dle Specifikace čerpadla - př.č. 006" 3</t>
  </si>
  <si>
    <t>71</t>
  </si>
  <si>
    <t>ZS-08.09</t>
  </si>
  <si>
    <t>Expanzní nádoba 12 l s membránou, ležatá</t>
  </si>
  <si>
    <t>142</t>
  </si>
  <si>
    <t>ZS-08.10</t>
  </si>
  <si>
    <t>Mosazná pěticestná tvarovka 1"</t>
  </si>
  <si>
    <t>144</t>
  </si>
  <si>
    <t>73</t>
  </si>
  <si>
    <t>ZS-08.11</t>
  </si>
  <si>
    <t>Mosazná zátka 1"</t>
  </si>
  <si>
    <t>146</t>
  </si>
  <si>
    <t>ZS-08.12</t>
  </si>
  <si>
    <t>Litinový navrtávací pas 40 x 1" vni</t>
  </si>
  <si>
    <t>148</t>
  </si>
  <si>
    <t>75</t>
  </si>
  <si>
    <t>ZS-08.13</t>
  </si>
  <si>
    <t>Manometr 0 - 10 bar, 1/4" vně</t>
  </si>
  <si>
    <t>150</t>
  </si>
  <si>
    <t>ZS-08.14</t>
  </si>
  <si>
    <t>Frekvenční měnič 1,1 kW pro 1 F čerpadla</t>
  </si>
  <si>
    <t>152</t>
  </si>
  <si>
    <t>77</t>
  </si>
  <si>
    <t>ZS-08.15</t>
  </si>
  <si>
    <t>Soubor fitinek pro připojení tlakového čidla</t>
  </si>
  <si>
    <t>154</t>
  </si>
  <si>
    <t>ZS-09</t>
  </si>
  <si>
    <t>Šachty</t>
  </si>
  <si>
    <t>ZS-09.01</t>
  </si>
  <si>
    <t>Ventilová šachta 640x500x300 mm zátěžová</t>
  </si>
  <si>
    <t>156</t>
  </si>
  <si>
    <t>79</t>
  </si>
  <si>
    <t>ZS-09.02</t>
  </si>
  <si>
    <t>Ventilová šachta 500x380x300 mm zátěžová</t>
  </si>
  <si>
    <t>158</t>
  </si>
  <si>
    <t>"dle Situace - př.č. 002" 3</t>
  </si>
  <si>
    <t>ZS-10</t>
  </si>
  <si>
    <t>Ostatní náklady</t>
  </si>
  <si>
    <t>ZS-10.01</t>
  </si>
  <si>
    <t>Tlaková zkouška potrubí</t>
  </si>
  <si>
    <t>160</t>
  </si>
  <si>
    <t>"dle TZ př.č. 001" 1</t>
  </si>
  <si>
    <t>81</t>
  </si>
  <si>
    <t>ZS-10.02</t>
  </si>
  <si>
    <t>Ostatní instalační a spotřební materiál</t>
  </si>
  <si>
    <t>162</t>
  </si>
  <si>
    <t>ZS-10.03</t>
  </si>
  <si>
    <t>Zprovoznění závlahy</t>
  </si>
  <si>
    <t>164</t>
  </si>
  <si>
    <t>83</t>
  </si>
  <si>
    <t>ZS-10.04</t>
  </si>
  <si>
    <t>Zazimování závlahy</t>
  </si>
  <si>
    <t>166</t>
  </si>
  <si>
    <t>SO 303 - Přípojka NN zavlažovacího systému</t>
  </si>
  <si>
    <t xml:space="preserve">    21-M - Elektromontáže</t>
  </si>
  <si>
    <t xml:space="preserve">      21-M.1 - Rozvaděče R</t>
  </si>
  <si>
    <t xml:space="preserve">      21-M.2 - Rozvaděče RE</t>
  </si>
  <si>
    <t xml:space="preserve">    46-M - Zemní práce při extr.mont.pracích</t>
  </si>
  <si>
    <t>21-M</t>
  </si>
  <si>
    <t>Elektromontáže</t>
  </si>
  <si>
    <t>21-M.1</t>
  </si>
  <si>
    <t>Rozvaděče R</t>
  </si>
  <si>
    <t>R-21-M.1.01</t>
  </si>
  <si>
    <t>Skříň MAXIPOL 500x500x312mm, vč. podstavce, dodávka a montáž</t>
  </si>
  <si>
    <t>-203624315</t>
  </si>
  <si>
    <t>"SO 303 - dle technické specifikace obsažené v TZ" 1</t>
  </si>
  <si>
    <t>R-21-M.1.02</t>
  </si>
  <si>
    <t>Pojistka SPH1/50A, dodávka a montáž</t>
  </si>
  <si>
    <t>-7150465</t>
  </si>
  <si>
    <t>"SO 303 - dle technické specifikace obsažené v TZ" 3</t>
  </si>
  <si>
    <t>21-M.2</t>
  </si>
  <si>
    <t>Rozvaděče RE</t>
  </si>
  <si>
    <t>R-21-M.2.01</t>
  </si>
  <si>
    <t>Skříň MAXIPOL 750x500x312mm, vč. podstavce, dodávka a montáž</t>
  </si>
  <si>
    <t>-2036045764</t>
  </si>
  <si>
    <t>R-21-M.2.02</t>
  </si>
  <si>
    <t>Pojistka SPH 1/25A, dodávka a montáž</t>
  </si>
  <si>
    <t>1655655640</t>
  </si>
  <si>
    <t>R-21-M.2.03</t>
  </si>
  <si>
    <t>3f jistič LPN-16B-3, 16A, dodávka a montáž</t>
  </si>
  <si>
    <t>102513882</t>
  </si>
  <si>
    <t>46-M</t>
  </si>
  <si>
    <t>Zemní práce při extr.mont.pracích</t>
  </si>
  <si>
    <t>R-46.01</t>
  </si>
  <si>
    <t xml:space="preserve">Kabel CYKY 4Jx10, dodávka a montáž vč. ukončení, označení štítkem </t>
  </si>
  <si>
    <t>-1761299240</t>
  </si>
  <si>
    <t>"SO 303 - dle technické specifikace obsažené v TZ" 40,0</t>
  </si>
  <si>
    <t>R-46.02</t>
  </si>
  <si>
    <t>Zemnicí pásek FeZn 30x4, dodávka a montáž vč. spoj. mat.</t>
  </si>
  <si>
    <t>-1981775584</t>
  </si>
  <si>
    <t>R-46.03</t>
  </si>
  <si>
    <t>Výstražná fólie, dodávka a montáž</t>
  </si>
  <si>
    <t>-441382450</t>
  </si>
  <si>
    <t>R-46.04</t>
  </si>
  <si>
    <t>Plastová chránička KD 09063, dodávka a montáž</t>
  </si>
  <si>
    <t>-1673664254</t>
  </si>
  <si>
    <t>"SO 303 - dle technické specifikace obsažené v TZ" 15,0</t>
  </si>
  <si>
    <t>R-46.11</t>
  </si>
  <si>
    <t>Výkop rýhy, vč. odvozu přebytečné zeminy na skládku a poplatku za uložení odpadu</t>
  </si>
  <si>
    <t>1420064973</t>
  </si>
  <si>
    <t>R-46.12</t>
  </si>
  <si>
    <t>Pískové lože</t>
  </si>
  <si>
    <t>-1505897533</t>
  </si>
  <si>
    <t>R-46.13</t>
  </si>
  <si>
    <t>Zpětný zásyp rýhy vykopanou zeminou, vč. vodorovného přesunu</t>
  </si>
  <si>
    <t>-1506349815</t>
  </si>
  <si>
    <t>SO 401 - Trakční vedení</t>
  </si>
  <si>
    <t xml:space="preserve">SUDOP BRNO, spol. s r.o. </t>
  </si>
  <si>
    <t>HSV - Dodávky a práce HSV</t>
  </si>
  <si>
    <t xml:space="preserve">    74A - Základy TV</t>
  </si>
  <si>
    <t xml:space="preserve">    74B - Stožáry TV</t>
  </si>
  <si>
    <t xml:space="preserve">    74C - Vodiče s příslušenstvím</t>
  </si>
  <si>
    <t xml:space="preserve">    74D - 74D DEMONTÁŽE TV</t>
  </si>
  <si>
    <t xml:space="preserve">    990 - Poplatky za skládky</t>
  </si>
  <si>
    <t xml:space="preserve">    974 M - Revize, zkoušky, měření a technická pomoc TV</t>
  </si>
  <si>
    <t>Dodávky a práce HSV</t>
  </si>
  <si>
    <t>74A</t>
  </si>
  <si>
    <t>Základy TV</t>
  </si>
  <si>
    <t>74A110</t>
  </si>
  <si>
    <t>ZÁKLAD TV HLOUBENÝ V JAKÉKOLIV TŘÍDĚ ZEMINY</t>
  </si>
  <si>
    <t>M3</t>
  </si>
  <si>
    <t>OTSKP 2019</t>
  </si>
  <si>
    <t>Poznámka k položce:_x000d_
Technická specifikace položky odpovídá příslušné cenové soustavě.</t>
  </si>
  <si>
    <t>"viz Stavební tabulka" 15,000</t>
  </si>
  <si>
    <t>74A420</t>
  </si>
  <si>
    <t>OBETONOVÁNÍ STÁVAJÍCÍHO ZÁKLADU</t>
  </si>
  <si>
    <t>"viz Stavební tabulka"</t>
  </si>
  <si>
    <t>"1,6*1,6 m do výšky 0,15 m pod úroveň nového zasypání kolejiště, 8 kusů"</t>
  </si>
  <si>
    <t>8*(1,6*1,6*1,8)-8*(1,2*1,2*1,6)</t>
  </si>
  <si>
    <t>74A430</t>
  </si>
  <si>
    <t>HLAVIČKA PRO ZÁKLAD</t>
  </si>
  <si>
    <t>"betonový límec prům. 0,70 m do výšky 0,1 m nad úroveň nového terénu"</t>
  </si>
  <si>
    <t>8*3,14*0,35*0,35*0,5</t>
  </si>
  <si>
    <t>74A150</t>
  </si>
  <si>
    <t>ODVOZ ZEMINY Z VÝKOPU (NA LIKVIDACI ODPADŮ NEBO JINÉ URČENÉ MÍSTO)</t>
  </si>
  <si>
    <t>M3KM</t>
  </si>
  <si>
    <t>"viz Stavební tabulka" 15,0*1,5*20</t>
  </si>
  <si>
    <t>74A530</t>
  </si>
  <si>
    <t>MECHANICKÁ OCHRANA TRAKČNÍ PODPĚRY</t>
  </si>
  <si>
    <t>KUS</t>
  </si>
  <si>
    <t>"viz Stavební tabulka" 10</t>
  </si>
  <si>
    <t>74B</t>
  </si>
  <si>
    <t>Stožáry TV</t>
  </si>
  <si>
    <t>74B118</t>
  </si>
  <si>
    <t>STOŽÁR TV OCELOVÝ TRUBKOVÝ DO DUTINY, TYPU T324 NEBO TB324, DÉLKY PŘES 10 M DO 14 M VČETNĚ</t>
  </si>
  <si>
    <t>"viz Stavební tabulka" 2</t>
  </si>
  <si>
    <t>74F250</t>
  </si>
  <si>
    <t>REKONSTRUKCE NÁTĚRŮ STÁVAJÍCÍCH PODPĚR - ODREZIVĚNÍ A OČIŠTĚNÍ (DLE TKP)</t>
  </si>
  <si>
    <t>M2</t>
  </si>
  <si>
    <t>"viz Technická zpráva, 18 ks * 12,0 m2" 18*12,0</t>
  </si>
  <si>
    <t>74C</t>
  </si>
  <si>
    <t>Vodiče s příslušenstvím</t>
  </si>
  <si>
    <t>74CR01</t>
  </si>
  <si>
    <t>VÝLOŽNÍK DL. DO 4M NA STOŽÁRU VČETNĚ VYVĚŠENÍ, PLASTOVÉ PROVEDENÍ</t>
  </si>
  <si>
    <t>R</t>
  </si>
  <si>
    <t xml:space="preserve">Poznámka k položce:_x000d_
1. Položka obsahuje:,  – všechny náklady na montáž a materiál dodaného zařízení se všemi pomocnými doplňujícími součástmi,  – cena položky je vč. ostatních rozpočtových nákladů, 2. Položka neobsahuje:,  X,</t>
  </si>
  <si>
    <t>"viz Montážní tabulka" 18</t>
  </si>
  <si>
    <t>74CR02</t>
  </si>
  <si>
    <t>IZOLÁTOR SMYČKOVÝ (SILIKONOVÝ 25kN)</t>
  </si>
  <si>
    <t>"viz Montážní tabulka" 28</t>
  </si>
  <si>
    <t>74CR03</t>
  </si>
  <si>
    <t>SVORKA KOTEVNÍ S VIDLICÍ</t>
  </si>
  <si>
    <t>"viz Montážní tabulka" 42</t>
  </si>
  <si>
    <t>74CR04</t>
  </si>
  <si>
    <t>OBJÍMKA NA STOŽÁR S VIDLICÍ</t>
  </si>
  <si>
    <t>"viz Montážní tabulka" 14</t>
  </si>
  <si>
    <t>74CR05</t>
  </si>
  <si>
    <t>LANO PRO PŘEVĚS, NEREZ, VČ. TAŽENÍ A NAPNUTÍ</t>
  </si>
  <si>
    <t>"viz Montážní tabulka" 190</t>
  </si>
  <si>
    <t>74C583</t>
  </si>
  <si>
    <t>TAŽENÍ TROLEJE 120 MM2 CU</t>
  </si>
  <si>
    <t>1585900173</t>
  </si>
  <si>
    <t>Poznámka k položce:_x000d_
1. Položka obsahuje:_x000d_
 – všechny náklady na montáž a materiál dodaného zařízení se všemi pomocnými doplňujícími součástmi_x000d_
 – cena položky je vč. ostatních rozpočtových nákladů_x000d_
2. Položka neobsahuje:_x000d_
 X</t>
  </si>
  <si>
    <t>"viz Montážní tabulka" 1020</t>
  </si>
  <si>
    <t>74CR06</t>
  </si>
  <si>
    <t>ZÁVĚSY TROL.DRÁTU E.D. NA VÝLOŽNÍKU (BOČNÍ DRŽÁK + MINOROK)</t>
  </si>
  <si>
    <t>"viz Montážní tabulka" 16</t>
  </si>
  <si>
    <t>74CR07</t>
  </si>
  <si>
    <t>ZÁVĚSY TROL.DRÁTU E.D. DO ROVINY NA LANO (BOČNÍ DRŽÁK + MINOROK)</t>
  </si>
  <si>
    <t>"viz Montážní tabulka" 4</t>
  </si>
  <si>
    <t>74CR08</t>
  </si>
  <si>
    <t>KLADKA LITINOVÁ OTOČENÁ S VIDLICÍ, PR. 120 PRO KOTVENÍ</t>
  </si>
  <si>
    <t>74CR09</t>
  </si>
  <si>
    <t>DĚLIČ V TROLEJI E.D.</t>
  </si>
  <si>
    <t>"viz Montážní tabulka" 2</t>
  </si>
  <si>
    <t>74CR10</t>
  </si>
  <si>
    <t>ZŘÍZENÍ ÚSEKOVÉHO DĚLENÍ TV NA TRUBKOVÉM STOŽÁRU (ODPOJOVAČ VČ. POHONU)</t>
  </si>
  <si>
    <t>"viz Montážní tabulka" 1</t>
  </si>
  <si>
    <t>74CR11</t>
  </si>
  <si>
    <t>ZŘÍZENÍ NAPÁJECÍHO BODU TV NA TRUBKOVÉM STOŽÁRU (ODPOJOVAČ VČ. POHONU)</t>
  </si>
  <si>
    <t>74CR12</t>
  </si>
  <si>
    <t>BLESKOJISTKA PRO TRAM - NAPÁJECÍ BOD</t>
  </si>
  <si>
    <t>74C915</t>
  </si>
  <si>
    <t>VARISTOROVÝ OMEZOVAČ PŘEPĚTÍ V ÚSEKOVÉM DĚLENÍ</t>
  </si>
  <si>
    <t>702212</t>
  </si>
  <si>
    <t>KABELOVÁ CHRÁNIČKA ZEMNÍ DN PŘES 100 DO 200 MM (CHRÁNIČKA PRO UKOLEJNĚNÍ PRŮM. 110CM)</t>
  </si>
  <si>
    <t>"viz Montážní tabulka" 3</t>
  </si>
  <si>
    <t>74C933</t>
  </si>
  <si>
    <t>UKOLEJŇOVACÍ VODIČ IZOLOVANÝ VŮČI ZEMI (VČETNĚ PŘIPOJENÍ KE KONSTRUKCÍM)</t>
  </si>
  <si>
    <t>742543</t>
  </si>
  <si>
    <t>KABEL VN - JEDNOŽÍLOVÝ, 6-CHBU OD 185 DO 300 MM2 (KABEL CHBU 1X185 MM2)</t>
  </si>
  <si>
    <t>"viz Montážní tabulka" 44</t>
  </si>
  <si>
    <t>742524</t>
  </si>
  <si>
    <t>KABEL VN - JEDNOŽÍLOVÝ, 3,6-AYKCY PŘES 300 MM2 (KABEL AYKCY 1X500 MM2)</t>
  </si>
  <si>
    <t>"viz Montážní tabulka" 13</t>
  </si>
  <si>
    <t>74C523</t>
  </si>
  <si>
    <t>POHYBLIVÉ KOTVENÍ TR NEBO NL NA STOŽÁRU - 15 KN</t>
  </si>
  <si>
    <t>74C562</t>
  </si>
  <si>
    <t>PEVNÉ KOTVENÍ NA STOŽÁRU DO 15 KN - 1 LANO 50-70 MM2</t>
  </si>
  <si>
    <t>"viz Montážní tabulka" 9</t>
  </si>
  <si>
    <t>74C596</t>
  </si>
  <si>
    <t>ZAJIŠTĚNÍ KOTVENÍ NL A TR VŠECH SESTAV (ZAJIŠTĚNÍ KOTVENÍ TR VŠECH SESTAV)</t>
  </si>
  <si>
    <t>"viz Montážní tabulka" 12</t>
  </si>
  <si>
    <t>74C964</t>
  </si>
  <si>
    <t>PŘIPEVNĚNÍ NÁVĚSTNÍHO ŠTÍTU DO SESTAVY TV (NÁVĚST "ÚSEKOVÝ DĚLIČ")</t>
  </si>
  <si>
    <t>74C591</t>
  </si>
  <si>
    <t>VÝŠKOVÁ REGULACE TROLEJE</t>
  </si>
  <si>
    <t>1768357635</t>
  </si>
  <si>
    <t>Poznámka k položce:_x000d_
1. Položka obsahuje:_x000d_
 – všechny náklady na regulaci troleje s použitím mechanizmů_x000d_
 – cena položky je vč. ostatních rozpočtových nákladů_x000d_
2. Položka neobsahuje:_x000d_
 X_x000d_
3. Způsob měření:_x000d_
Měří se metr délkový v ose vodiče nebo lana.</t>
  </si>
  <si>
    <t>74C973</t>
  </si>
  <si>
    <t>ÚPRAVY STÁVAJÍCÍHO TV - PROVIZORNÍ STAVY ZA 100 M ZPROVOZŇOVANÉ SKUPINY</t>
  </si>
  <si>
    <t>"viz Montážní tabulka" 8</t>
  </si>
  <si>
    <t>74D</t>
  </si>
  <si>
    <t>74D DEMONTÁŽE TV</t>
  </si>
  <si>
    <t>74F411</t>
  </si>
  <si>
    <t>DEMONTÁŽ BETONOVÝCH ZÁKLADŮ TV</t>
  </si>
  <si>
    <t>"viz Technická zpráva" 2*1,4*1,4*2</t>
  </si>
  <si>
    <t>74F422</t>
  </si>
  <si>
    <t>DEMONTÁŽ OCELOVÝCH STOŽÁRŮ TRUBKOVÝCH NEBO PROFILOVÝCH (VČETNĚ VÝSTROJE)</t>
  </si>
  <si>
    <t>"viz Technická zpráva" 2</t>
  </si>
  <si>
    <t>74DR13</t>
  </si>
  <si>
    <t>DEMONTÁŽ ZÁVĚSU TROLEJE E.D.</t>
  </si>
  <si>
    <t xml:space="preserve">Poznámka k položce:_x000d_
1. Položka obsahuje:,  – všechny náklady na demontáž daného zařízení se všemi pomocnými doplňujícími součástmi,  – cena položky je vč. ostatních rozpočtových nákladů, 2. Položka neobsahuje:,  X,</t>
  </si>
  <si>
    <t>"viz Technická zpráva" 20</t>
  </si>
  <si>
    <t>74DR14</t>
  </si>
  <si>
    <t>DEMONTÁŽ KABELU DO PRŮM. 500 MM2</t>
  </si>
  <si>
    <t>"viz Technická zpráva" 57</t>
  </si>
  <si>
    <t>74F465</t>
  </si>
  <si>
    <t>DEMONTÁŽ TROLEJE VČETNĚ NÁSTAVKŮ STOČENÍM NA BUBEN</t>
  </si>
  <si>
    <t>-513875766</t>
  </si>
  <si>
    <t>Poznámka k položce:_x000d_
1. Položka obsahuje:_x000d_
 – všechny náklady na demontáž stávajícího zařízení se všemi pomocnými doplňujícími úpravami pro jeho likvidaci_x000d_
 - naložení a odvoz demontovaného materiálu na určené místo pro stavbu_x000d_
2. Položka neobsahuje:_x000d_
 – poplatek za likvidaci odpadů (nacení se dle SSD 0)</t>
  </si>
  <si>
    <t>"viz Technická zpráva" 1122</t>
  </si>
  <si>
    <t>74F444</t>
  </si>
  <si>
    <t>DEMONTÁŽ KOTVENÍ TR POHYBLIVÝCH, PEVNÝCH</t>
  </si>
  <si>
    <t>"viz Technická zpráva" 4</t>
  </si>
  <si>
    <t>74F441</t>
  </si>
  <si>
    <t>DEMONTÁŽ DĚLIČŮ</t>
  </si>
  <si>
    <t>74F446</t>
  </si>
  <si>
    <t>DEMONTÁŽ ODPOJOVAČE NEBO ODPÍNAČE S POHONEM VČETNĚ TÁHEL A UPEVŇOVACÍCH LIŠT</t>
  </si>
  <si>
    <t>74F454</t>
  </si>
  <si>
    <t>DEMONTÁŽ BLESKOJISTEK A SVODIČŮ PŘEPĚTÍ</t>
  </si>
  <si>
    <t>74F491</t>
  </si>
  <si>
    <t>DEMONTÁŽ - ODVOZ (NA LIKVIDACI ODPADŮ NEBO JINÉ URČENÉ MÍSTO)</t>
  </si>
  <si>
    <t>"viz Technická zpráva" 7,84*20</t>
  </si>
  <si>
    <t>990</t>
  </si>
  <si>
    <t>Poplatky za skládky</t>
  </si>
  <si>
    <t>015111</t>
  </si>
  <si>
    <t>POPLATKY ZA LIKVIDACŮ ODPADŮ NEKONTAMINOVANÝCH - 17 05 04 VYTĚŽENÉ ZEMINY A HORNINY - I. TŘÍDA TĚŽITELNOSTI</t>
  </si>
  <si>
    <t>T</t>
  </si>
  <si>
    <t>"viz Stavební tabulka" 15,0*1,5*1,7</t>
  </si>
  <si>
    <t>015140</t>
  </si>
  <si>
    <t>POPLATKY ZA LIKVIDACŮ ODPADŮ NEKONTAMINOVANÝCH - 17 01 01 BETON Z DEMOLIC OBJEKTŮ, ZÁKLADŮ TV</t>
  </si>
  <si>
    <t>"viz Stavební tabulka" 7,84*2,1</t>
  </si>
  <si>
    <t>974 M</t>
  </si>
  <si>
    <t>Revize, zkoušky, měření a technická pomoc TV</t>
  </si>
  <si>
    <t>74F321</t>
  </si>
  <si>
    <t>PROTOKOL ZPŮSOBILOSTI</t>
  </si>
  <si>
    <t>"viz Technická zpráva" 1</t>
  </si>
  <si>
    <t>74F323</t>
  </si>
  <si>
    <t>PROTOKOL UTZ</t>
  </si>
  <si>
    <t>74F322</t>
  </si>
  <si>
    <t>REVIZNÍ ZPRÁVA</t>
  </si>
  <si>
    <t>74F332</t>
  </si>
  <si>
    <t>VÝKON ORGANIZAČNÍCH JEDNOTEK SPRÁVCE</t>
  </si>
  <si>
    <t>HOD</t>
  </si>
  <si>
    <t>"viz Technická zpráva" 16</t>
  </si>
  <si>
    <t>SO 402 - Silnoproud a slaboproud</t>
  </si>
  <si>
    <t>Soupis:</t>
  </si>
  <si>
    <t>SO 421 - Ochrana kabelů NN Dopravní podnik Ostrava</t>
  </si>
  <si>
    <t>ALMAPRO s.r.o.</t>
  </si>
  <si>
    <t>HZS - Hodinové zúčtovací sazby</t>
  </si>
  <si>
    <t>R110063</t>
  </si>
  <si>
    <t>Ochrana inženýrských sítí panely, kompletní skladba, vč. podkladních vrstev, včetně vytyčení</t>
  </si>
  <si>
    <t>-95583924</t>
  </si>
  <si>
    <t>Poznámka k položce:_x000d_
- pokládka betonových panelů vhodné dimenze_x000d_
- položka zahrnuje i nezbytnou manipulaci s tímto materiálem (nakládání, doprava, složení, očištění)_x000d_
- dodání a rozprostření materiálu pro lože a jeho tloušťku předepsanou dokumentací a pro předepsanou výplň spar</t>
  </si>
  <si>
    <t>"odměřeno ze situace - př.č. 003" 822,0</t>
  </si>
  <si>
    <t>R110064</t>
  </si>
  <si>
    <t>Nájem panelů ochrany inženýrských sítí po celou dobu stavby</t>
  </si>
  <si>
    <t>1275299696</t>
  </si>
  <si>
    <t>Poznámka k položce:_x000d_
položka obsahuje nájem za provizorní konstrukce po celou dobu stavby</t>
  </si>
  <si>
    <t>"dle pol. R110064" 822,0</t>
  </si>
  <si>
    <t>R110065</t>
  </si>
  <si>
    <t>Demontáž a odvoz panelů ochrany inženýrských sítí, kompletní skladba, vč.podkladních vrstev, včetně likvidace případného odpadu</t>
  </si>
  <si>
    <t>336909171</t>
  </si>
  <si>
    <t>Poznámka k položce:_x000d_
- rozebrání plochy z betonových panelů_x000d_
- položka zahrnuje i nezbytnou manipulaci s tímto materiálem (nakládání, doprava, složení, očištění)_x000d_
- položka dále zahrnuje odstranění a likvidaci lože</t>
  </si>
  <si>
    <t>210280001</t>
  </si>
  <si>
    <t>Zkoušky a prohlídky elektrických rozvodů a zařízení celková prohlídka, zkoušení, měření a vyhotovení revizní zprávy pro objem montážních prací do 100 tisíc Kč</t>
  </si>
  <si>
    <t>-245229147</t>
  </si>
  <si>
    <t>"SO 421 - př.č. 003 + TZ - př.č. 001" 1</t>
  </si>
  <si>
    <t>HZS</t>
  </si>
  <si>
    <t>Hodinové zúčtovací sazby</t>
  </si>
  <si>
    <t>HZS4132</t>
  </si>
  <si>
    <t>Hodinové zúčtovací sazby ostatních profesí obsluha stavebních strojů a zařízení jeřábník specialista</t>
  </si>
  <si>
    <t>hod</t>
  </si>
  <si>
    <t>262144</t>
  </si>
  <si>
    <t>-1812560665</t>
  </si>
  <si>
    <t>"SO 421 - př.č. 003 + TZ - př.č. 001" 138</t>
  </si>
  <si>
    <t>HZS4212</t>
  </si>
  <si>
    <t>Hodinové zúčtovací sazby ostatních profesí revizní a kontrolní činnost revizní technik specialista</t>
  </si>
  <si>
    <t>-41243125</t>
  </si>
  <si>
    <t>"SO 421 - př.č. 003 + TZ - př.č. 001" 4</t>
  </si>
  <si>
    <t>HZS4221</t>
  </si>
  <si>
    <t>Hodinové zúčtovací sazby ostatních profesí revizní a kontrolní činnost geodet</t>
  </si>
  <si>
    <t>-1474525620</t>
  </si>
  <si>
    <t>"SO 421 - př.č. 003 + TZ - př.č. 001" 8</t>
  </si>
  <si>
    <t>HZS4232</t>
  </si>
  <si>
    <t>Hodinové zúčtovací sazby ostatních profesí revizní a kontrolní činnost technik odborný</t>
  </si>
  <si>
    <t>-1456771797</t>
  </si>
  <si>
    <t>"SO 421 - př.č. 003 + TZ - př.č. 001" 2</t>
  </si>
  <si>
    <t>SO 422 - Ochrana kabelů Ostravské komunikace</t>
  </si>
  <si>
    <t>1532707043</t>
  </si>
  <si>
    <t>"SO 422 - př.č. 004 + TZ - př.č. 001" 1</t>
  </si>
  <si>
    <t>-216132891</t>
  </si>
  <si>
    <t>"SO 422 - př.č. 004 + TZ - př.č. 001" 4</t>
  </si>
  <si>
    <t>-1227268424</t>
  </si>
  <si>
    <t>-1773442059</t>
  </si>
  <si>
    <t>"SO 422 - př.č. 004 + TZ - př.č. 001" 2</t>
  </si>
  <si>
    <t>SO 452 - Ochrana sdělovacích kablelů UPC</t>
  </si>
  <si>
    <t>997221571</t>
  </si>
  <si>
    <t>Vodorovná doprava vybouraných hmot bez naložení, ale se složením a s hrubým urovnáním na vzdálenost do 1 km</t>
  </si>
  <si>
    <t>1466039036</t>
  </si>
  <si>
    <t>"dle pol. 997221612" 3,328</t>
  </si>
  <si>
    <t>997221579</t>
  </si>
  <si>
    <t>Vodorovná doprava vybouraných hmot bez naložení, ale se složením a s hrubým urovnáním na vzdálenost Příplatek k ceně za každý další i započatý 1 km přes 1 km</t>
  </si>
  <si>
    <t>1054555169</t>
  </si>
  <si>
    <t>3,328*24 'Přepočtené koeficientem množství</t>
  </si>
  <si>
    <t>997221612</t>
  </si>
  <si>
    <t>Nakládání na dopravní prostředky pro vodorovnou dopravu vybouraných hmot</t>
  </si>
  <si>
    <t>503660900</t>
  </si>
  <si>
    <t>0,32*0,65*16,0</t>
  </si>
  <si>
    <t>997221815</t>
  </si>
  <si>
    <t>Poplatek za uložení stavebního odpadu na skládce (skládkovné) z prostého betonu zatříděného do Katalogu odpadů pod kódem 170 101</t>
  </si>
  <si>
    <t>1416646160</t>
  </si>
  <si>
    <t>210280002</t>
  </si>
  <si>
    <t>Zkoušky a prohlídky elektrických rozvodů a zařízení celková prohlídka, zkoušení, měření a vyhotovení revizní zprávy pro objem montážních prací přes 100 do 500 tisíc Kč</t>
  </si>
  <si>
    <t>172120474</t>
  </si>
  <si>
    <t>"SO 452 - př.č. 004 + TZ - př.č. 001" 1</t>
  </si>
  <si>
    <t>460150724</t>
  </si>
  <si>
    <t>Hloubení zapažených i nezapažených kabelových rýh ručně včetně urovnání dna s přemístěním výkopku do vzdálenosti 3 m od okraje jámy nebo naložením na dopravní prostředek šířky 65 cm, hloubky 160 cm, v hornině třídy 4</t>
  </si>
  <si>
    <t>-67391405</t>
  </si>
  <si>
    <t>"SO 452 - př.č. 004 + TZ - př.č. 001" 16,0</t>
  </si>
  <si>
    <t>460300001</t>
  </si>
  <si>
    <t>Zásyp jam strojně s uložením výkopku ve vrstvách včetně zhutnění a urovnání povrchu v zástavbě</t>
  </si>
  <si>
    <t>869433043</t>
  </si>
  <si>
    <t>"hl.*š.*dl." (1,6-0,32)*0,65*16,0</t>
  </si>
  <si>
    <t>460510075</t>
  </si>
  <si>
    <t>Kabelové prostupy, kanály a multikanály kabelové prostupy z trub plastových včetně osazení, utěsnění a spárování do rýhy, bez výkopových prací s obetonováním, vnitřního průměru přes 10 do 15 cm</t>
  </si>
  <si>
    <t>-244791582</t>
  </si>
  <si>
    <t>460520176</t>
  </si>
  <si>
    <t>Montáž trubek ochranných uložených volně do rýhy plastových ohebných, vnitřního průměru přes 133 do 172 mm</t>
  </si>
  <si>
    <t>733612828</t>
  </si>
  <si>
    <t>000999106.N2</t>
  </si>
  <si>
    <t>chránička trubka dělená, pr.160 mm</t>
  </si>
  <si>
    <t>1552082627</t>
  </si>
  <si>
    <t>137032151</t>
  </si>
  <si>
    <t xml:space="preserve">"SO 452 - př.č. 004 + TZ - př.č. 001" 4 </t>
  </si>
  <si>
    <t>-963172217</t>
  </si>
  <si>
    <t>1954492401</t>
  </si>
  <si>
    <t>"SO 452 - př.č. 004 + TZ - př.č. 001" 2</t>
  </si>
  <si>
    <t>SO 454 - Ochrana sdělovacích kabelů SSZ</t>
  </si>
  <si>
    <t>1148810739</t>
  </si>
  <si>
    <t>"SO 454 - př.č. 004 + TZ - př.č. 001" 1</t>
  </si>
  <si>
    <t>2033180001</t>
  </si>
  <si>
    <t>"SO 454 - př.č. 004 + TZ - př.č. 001" 4</t>
  </si>
  <si>
    <t>553490752</t>
  </si>
  <si>
    <t>-1963042646</t>
  </si>
  <si>
    <t>"SO 454 - př.č. 004 + TZ - př.č. 001" 2</t>
  </si>
  <si>
    <t>SO 661 - Tramvajová trať</t>
  </si>
  <si>
    <t xml:space="preserve">    2 - Zakládání</t>
  </si>
  <si>
    <t>1274937332</t>
  </si>
  <si>
    <t>"odměřeno ze Situace (př.č. 002): vegetační dílce+travní koberec, plocha trávníku * 2" (481,29+1949,22)*2</t>
  </si>
  <si>
    <t>112151114</t>
  </si>
  <si>
    <t>Pokácení stromu směrové v celku s odřezáním kmene a s odvětvením průměru kmene přes 400 do 500 mm</t>
  </si>
  <si>
    <t>756876148</t>
  </si>
  <si>
    <t>"odečteno ze Situace (př.č. 002)" 2</t>
  </si>
  <si>
    <t>112201102</t>
  </si>
  <si>
    <t>Odstranění pařezů s jejich vykopáním, vytrháním nebo odstřelením, s přesekáním kořenů průměru přes 300 do 500 mm</t>
  </si>
  <si>
    <t>1029803288</t>
  </si>
  <si>
    <t>113107243</t>
  </si>
  <si>
    <t>Odstranění podkladů nebo krytů strojně plochy jednotlivě přes 200 m2 s přemístěním hmot na skládku na vzdálenost do 20 m nebo s naložením na dopravní prostředek živičných, o tl. vrstvy přes 100 do 150 mm</t>
  </si>
  <si>
    <t>-1693790701</t>
  </si>
  <si>
    <t>"odstranění asfaltobetonu" 400,0</t>
  </si>
  <si>
    <t>1403868673</t>
  </si>
  <si>
    <t>"odstranění obrub, dle pol. 916241213" 535,63</t>
  </si>
  <si>
    <t>"odstranění krajníků" 140,0</t>
  </si>
  <si>
    <t>122202202</t>
  </si>
  <si>
    <t>Odkopávky a prokopávky nezapažené pro silnice s přemístěním výkopku v příčných profilech na vzdálenost do 15 m nebo s naložením na dopravní prostředek v hornině tř. 3 přes 100 do 1 000 m3</t>
  </si>
  <si>
    <t>127932213</t>
  </si>
  <si>
    <t>"odměřeno ze Situace (př.č. 002): náhrada zeminy v aktivní zóně, tl. 0,5 m" 518,6*0,5</t>
  </si>
  <si>
    <t>122202203</t>
  </si>
  <si>
    <t>Odkopávky a prokopávky nezapažené pro silnice s přemístěním výkopku v příčných profilech na vzdálenost do 15 m nebo s naložením na dopravní prostředek v hornině tř. 3 přes 1 000 do 5 000 m3</t>
  </si>
  <si>
    <t>-295651418</t>
  </si>
  <si>
    <t>"odměřeno ze Situace (př.č. 002) a Řezů (př.č. 003-006)" 1120,0</t>
  </si>
  <si>
    <t>122202209</t>
  </si>
  <si>
    <t>Odkopávky a prokopávky nezapažené pro silnice s přemístěním výkopku v příčných profilech na vzdálenost do 15 m nebo s naložením na dopravní prostředek v hornině tř. 3 Příplatek k cenám za lepivost horniny tř. 3</t>
  </si>
  <si>
    <t>-1271888638</t>
  </si>
  <si>
    <t>"příplatek k pol. 122202202+122202203" 259,300+1120,000</t>
  </si>
  <si>
    <t>132201102</t>
  </si>
  <si>
    <t>Hloubení zapažených i nezapažených rýh šířky do 600 mm s urovnáním dna do předepsaného profilu a spádu v hornině tř. 3 přes 100 m3</t>
  </si>
  <si>
    <t>1723885283</t>
  </si>
  <si>
    <t>"rýha pro trativod dle pol. 212752213" 673,71*0,4*0,4</t>
  </si>
  <si>
    <t>132201109</t>
  </si>
  <si>
    <t>Hloubení zapažených i nezapažených rýh šířky do 600 mm s urovnáním dna do předepsaného profilu a spádu v hornině tř. 3 Příplatek k cenám za lepivost horniny tř. 3</t>
  </si>
  <si>
    <t>-1399773197</t>
  </si>
  <si>
    <t>162301402</t>
  </si>
  <si>
    <t>Vodorovné přemístění větví, kmenů nebo pařezů s naložením, složením a dopravou do 5000 m větví stromů listnatých, průměru kmene přes 300 do 500 mm</t>
  </si>
  <si>
    <t>-1904123057</t>
  </si>
  <si>
    <t>162301412</t>
  </si>
  <si>
    <t>Vodorovné přemístění větví, kmenů nebo pařezů s naložením, složením a dopravou do 5000 m kmenů stromů listnatých, průměru přes 300 do 500 mm</t>
  </si>
  <si>
    <t>1358937325</t>
  </si>
  <si>
    <t>162301422</t>
  </si>
  <si>
    <t>Vodorovné přemístění větví, kmenů nebo pařezů s naložením, složením a dopravou do 5000 m pařezů kmenů, průměru přes 300 do 500 mm</t>
  </si>
  <si>
    <t>1629888203</t>
  </si>
  <si>
    <t>162301902</t>
  </si>
  <si>
    <t>Vodorovné přemístění větví, kmenů nebo pařezů s naložením, složením a dopravou Příplatek k cenám za každých dalších i započatých 5000 m přes 5000 m větví stromů listnatých, průměru kmene přes 300 do 500 mm</t>
  </si>
  <si>
    <t>1095117091</t>
  </si>
  <si>
    <t>"odečteno ze Situace (př.č. 002), celkem 25 km" 2</t>
  </si>
  <si>
    <t>2*4 'Přepočtené koeficientem množství</t>
  </si>
  <si>
    <t>162301912</t>
  </si>
  <si>
    <t>Vodorovné přemístění větví, kmenů nebo pařezů s naložením, složením a dopravou Příplatek k cenám za každých dalších i započatých 5000 m přes 5000 m kmenů stromů listnatých, o průměru přes 300 do 500 mm</t>
  </si>
  <si>
    <t>171482995</t>
  </si>
  <si>
    <t>162301922</t>
  </si>
  <si>
    <t>Vodorovné přemístění větví, kmenů nebo pařezů s naložením, složením a dopravou Příplatek k cenám za každých dalších i započatých 5000 m přes 5000 m pařezů kmenů, průměru přes 300 do 500 mm</t>
  </si>
  <si>
    <t>925814191</t>
  </si>
  <si>
    <t>162701105</t>
  </si>
  <si>
    <t>Vodorovné přemístění výkopku nebo sypaniny po suchu na obvyklém dopravním prostředku, bez naložení výkopku, avšak se složením bez rozhrnutí z horniny tř. 1 až 4 na vzdálenost přes 9 000 do 10 000 m</t>
  </si>
  <si>
    <t>-990955472</t>
  </si>
  <si>
    <t>"odkopávky - výměna zeminy" 259,300</t>
  </si>
  <si>
    <t>"odkopávky - pro kci TT" 1120,000</t>
  </si>
  <si>
    <t>"rýhy" 107,794</t>
  </si>
  <si>
    <t>162701109</t>
  </si>
  <si>
    <t>Vodorovné přemístění výkopku nebo sypaniny po suchu na obvyklém dopravním prostředku, bez naložení výkopku, avšak se složením bez rozhrnutí z horniny tř. 1 až 4 na vzdálenost Příplatek k ceně za každých dalších i započatých 1 000 m</t>
  </si>
  <si>
    <t>1098582312</t>
  </si>
  <si>
    <t>1487,094*15 'Přepočtené koeficientem množství</t>
  </si>
  <si>
    <t>171111111</t>
  </si>
  <si>
    <t>Hutnění zeminy pro spodní stavbu železnic tloušťky vrstvy do 20 cm</t>
  </si>
  <si>
    <t>-1723432395</t>
  </si>
  <si>
    <t>"odměřeno ze Situace (př.č. 002)"</t>
  </si>
  <si>
    <t>"hutnění na 45 MPa" 2592,98</t>
  </si>
  <si>
    <t>"hutnění na 30 MPa" 399,00</t>
  </si>
  <si>
    <t>1070032323</t>
  </si>
  <si>
    <t>"dle pol. 162701105" 1487,094</t>
  </si>
  <si>
    <t>1652629501</t>
  </si>
  <si>
    <t>1487,094*1,8 'Přepočtené koeficientem množství</t>
  </si>
  <si>
    <t>174111311</t>
  </si>
  <si>
    <t>Zásyp sypaninou pro spodní stavbu železnic objemu přes 3 m3 se zhutněním</t>
  </si>
  <si>
    <t>-1127179366</t>
  </si>
  <si>
    <t>58344197</t>
  </si>
  <si>
    <t>štěrkodrť frakce 0/63</t>
  </si>
  <si>
    <t>-1120944095</t>
  </si>
  <si>
    <t xml:space="preserve">"odměřeno ze Situace (př.č. 002) a Řezů  (př.č. 003-006): štěrkodrť ŠDb, hutněná na 60 MPa" 85,0+77,0</t>
  </si>
  <si>
    <t>162*2,3 'Přepočtené koeficientem množství</t>
  </si>
  <si>
    <t>58344171</t>
  </si>
  <si>
    <t>štěrkodrť frakce 0/32</t>
  </si>
  <si>
    <t>-1860619561</t>
  </si>
  <si>
    <t xml:space="preserve">"odměřeno ze Situace (př.č. 002) a Řezů  (př.č. 003-006)"</t>
  </si>
  <si>
    <t>"štěrkodrť ŠD 0/32, hutněná na 80 MPa" 570,5</t>
  </si>
  <si>
    <t>"štěrkodrť ŠD 0/32, lehce hutněná" 540,0</t>
  </si>
  <si>
    <t>"štěrkodrť ŠD 0/32, hutněná po vrstvách" 15,0</t>
  </si>
  <si>
    <t>1125,5*2,3 'Přepočtené koeficientem množství</t>
  </si>
  <si>
    <t>2000271513</t>
  </si>
  <si>
    <t>"odměřeno ze Situace (př.č. 002): vegetační dílce tl. 60 mm" 481,29</t>
  </si>
  <si>
    <t>181301114</t>
  </si>
  <si>
    <t>Rozprostření a urovnání ornice v rovině nebo ve svahu sklonu do 1:5 při souvislé ploše přes 500 m2, tl. vrstvy přes 200 do 250 mm</t>
  </si>
  <si>
    <t>552947991</t>
  </si>
  <si>
    <t>"odměřeno ze Situace (př.č. 002): podklad pod travní koberce" 1949,22</t>
  </si>
  <si>
    <t>1377385414</t>
  </si>
  <si>
    <t>"vegetační dílce" 481,29*0,06</t>
  </si>
  <si>
    <t>"pod travní koberce" 1949,22*0,25</t>
  </si>
  <si>
    <t>516,182*1,8 'Přepočtené koeficientem množství</t>
  </si>
  <si>
    <t>181451151</t>
  </si>
  <si>
    <t>Založení trávníku na půdě předem připravené plochy přes 1000 m2 předpěstovaným travním kobercem parkového v rovině nebo na svahu do 1:5</t>
  </si>
  <si>
    <t>-327744542</t>
  </si>
  <si>
    <t>"odměřeno ze Situace (př.č. 002): travní koberce" 1949,22</t>
  </si>
  <si>
    <t>005700R1</t>
  </si>
  <si>
    <t>předpěstovaný travní koberec pro zatravnění tramvajové tratě</t>
  </si>
  <si>
    <t>1862949247</t>
  </si>
  <si>
    <t>1859164530</t>
  </si>
  <si>
    <t>"odměřeno ze Situace (př.č. 002): vegetační dílce" 481,29</t>
  </si>
  <si>
    <t>-1073673137</t>
  </si>
  <si>
    <t>-1155207399</t>
  </si>
  <si>
    <t>481,29*0,02 'Přepočtené koeficientem množství</t>
  </si>
  <si>
    <t>1743519726</t>
  </si>
  <si>
    <t>"odměřeno ze Situace (př.č. 002): vegetační dílce, plocha trávníku * 1,5" 481,29*1,5</t>
  </si>
  <si>
    <t>1099708583</t>
  </si>
  <si>
    <t>"odměřeno ze Situace (př.č. 002): vegetační dílce+travní koberec, plocha trávníku * 4" (481,29+1949,22)*4</t>
  </si>
  <si>
    <t>Zakládání</t>
  </si>
  <si>
    <t>211971121</t>
  </si>
  <si>
    <t>Zřízení opláštění výplně z geotextilie odvodňovacích žeber nebo trativodů v rýze nebo zářezu se stěnami svislými nebo šikmými o sklonu přes 1:2 při rozvinuté šířce opláštění do 2,5 m</t>
  </si>
  <si>
    <t>1667165189</t>
  </si>
  <si>
    <t>"opláštění trativodů dle pol. 212752213" 673,71*0,4*5</t>
  </si>
  <si>
    <t>69311059</t>
  </si>
  <si>
    <t>geotextilie netkaná separační, ochranná, filtrační, drenážní PP 150g/m2</t>
  </si>
  <si>
    <t>628222257</t>
  </si>
  <si>
    <t>1347,42*1,02 'Přepočtené koeficientem množství</t>
  </si>
  <si>
    <t>212752213</t>
  </si>
  <si>
    <t>Trativody z drenážních trubek se zřízením štěrkopískového lože pod trubky a s jejich obsypem v průměrném celkovém množství do 0,15 m3/m v otevřeném výkopu z trubek plastových flexibilních D přes 100 do 160 mm</t>
  </si>
  <si>
    <t>-256597748</t>
  </si>
  <si>
    <t>"odměřeno ze Situace (př.č. 002)" 673,71</t>
  </si>
  <si>
    <t>213141113</t>
  </si>
  <si>
    <t>Zřízení vrstvy z geotextilie filtrační, separační, odvodňovací, ochranné, výztužné nebo protierozní v rovině nebo ve sklonu do 1:5, šířky přes 6 do 8,5 m</t>
  </si>
  <si>
    <t>-898604088</t>
  </si>
  <si>
    <t>69311007</t>
  </si>
  <si>
    <t>geotextilie tkaná separační, filtrační, výztužná PP pevnost v tahu 25kN/m</t>
  </si>
  <si>
    <t>830446514</t>
  </si>
  <si>
    <t>"odměřeno ze Situace (př.č. 002)" 1320,55</t>
  </si>
  <si>
    <t>1320,55*1,15 'Přepočtené koeficientem množství</t>
  </si>
  <si>
    <t>69311197</t>
  </si>
  <si>
    <t xml:space="preserve">geotextilie netkaná separační, ochranná, filtrační, drenážní  PES(70%)+PP(30%) 200g/m2 m</t>
  </si>
  <si>
    <t>293028790</t>
  </si>
  <si>
    <t>"úprava pláně - dle pol. 171111111 (45 Mpa)" 2592,98</t>
  </si>
  <si>
    <t>"výměna zeminy - dle pol. 122202202" 518,60</t>
  </si>
  <si>
    <t>3111,58*1,15 'Přepočtené koeficientem množství</t>
  </si>
  <si>
    <t>273313511</t>
  </si>
  <si>
    <t>Základy z betonu prostého desky z betonu kamenem neprokládaného tř. C 12/15</t>
  </si>
  <si>
    <t>1723423051</t>
  </si>
  <si>
    <t>"Betonové kce (př.č. 007-008): podkladní beton" 144,9</t>
  </si>
  <si>
    <t>274322611</t>
  </si>
  <si>
    <t>Základy z betonu železového (bez výztuže) pasy z betonu se zvýšenými nároky na prostředí tř. C 30/37</t>
  </si>
  <si>
    <t>-292448903</t>
  </si>
  <si>
    <t>"Betonové kce (př.č. 007-008)" 399,24</t>
  </si>
  <si>
    <t>274351121</t>
  </si>
  <si>
    <t>Bednění základů pasů rovné zřízení</t>
  </si>
  <si>
    <t>-1110353757</t>
  </si>
  <si>
    <t>"Betonové kce (př.č. 007-008)" 1103,25</t>
  </si>
  <si>
    <t>274351122</t>
  </si>
  <si>
    <t>Bednění základů pasů rovné odstranění</t>
  </si>
  <si>
    <t>213161748</t>
  </si>
  <si>
    <t>"dle pol. 274351121" 1103,25</t>
  </si>
  <si>
    <t>274361821</t>
  </si>
  <si>
    <t>Výztuž základů pasů z betonářské oceli 10 505 (R) nebo BSt 500</t>
  </si>
  <si>
    <t>519495176</t>
  </si>
  <si>
    <t>"Betonové kce (př.č. 007-008)" 50,60</t>
  </si>
  <si>
    <t>274391131</t>
  </si>
  <si>
    <t>Vložky do základových konstrukcí pasů antivibrační rohože z recyklované pryže, včetně překrytí PE folií lepené celoplošně vodorovně, tuhost desky přes 1 MPa</t>
  </si>
  <si>
    <t>-509136199</t>
  </si>
  <si>
    <t>"Betonové kce (př.č. 007-008): tl. rohože 25 mm, vč. svislých ploch" 1293,92</t>
  </si>
  <si>
    <t>211721755</t>
  </si>
  <si>
    <t>"odměřeno ze Situace (př.č. 002): podklad asfaltových komunikací" 135,0</t>
  </si>
  <si>
    <t>1841988947</t>
  </si>
  <si>
    <t>"příplatek k pol. 451317777, tl. 150 mm" 5*135,0</t>
  </si>
  <si>
    <t>451579877</t>
  </si>
  <si>
    <t>Podklad nebo lože pod dlažbu (přídlažbu) Příplatek k cenám za každých dalších i započatých 10 mm tloušťky podkladu nebo lože přes 100 mm ze štěrkopísku</t>
  </si>
  <si>
    <t>-1939988802</t>
  </si>
  <si>
    <t>"příplatek k pol. 596411114 za dalších 10 mm (lože 50 mm)" 410,27*1</t>
  </si>
  <si>
    <t>"příplatek k pol. 596411114 za dalších 60 mm (lože 100 mm)" 61,58*6</t>
  </si>
  <si>
    <t>"příplatek k pol. 596211223 za dalších 10 mm (lože 50 mm)" 374,02</t>
  </si>
  <si>
    <t>512502121</t>
  </si>
  <si>
    <t>Odstranění kolejového lože s přehozením materiálu na vzdálenost do 3 m s naložením na dopravní prostředek z kameniva (drceného, struskové štěrkoviny, štěrkopísku) po rozebrání koleje nebo kolejového rozvětvení</t>
  </si>
  <si>
    <t>-223730272</t>
  </si>
  <si>
    <t>"štěrk z kolejiště" 1680,0</t>
  </si>
  <si>
    <t>525040012</t>
  </si>
  <si>
    <t>Vyjmutí kolejových polí s rozpojením styků jakékoliv soustavy a jakéhokoliv rozdělení pražců normálního rozchodu bez rozebrání do součástí na betonových pražcích</t>
  </si>
  <si>
    <t>-573867580</t>
  </si>
  <si>
    <t>"odstranění kolejí" 674,0</t>
  </si>
  <si>
    <t>525040021</t>
  </si>
  <si>
    <t>Rozebrání kolejových polí na demontážní základně jakékoliv soustavy a jakéhokoliv rozdělení pražců normálního rozchodu do součástí na betonových pražcích</t>
  </si>
  <si>
    <t>204943570</t>
  </si>
  <si>
    <t>561081121</t>
  </si>
  <si>
    <t>Zřízení podkladu ze zeminy upravené hydraulickými pojivy vápnem, cementem nebo směsnými pojivy (materiál ve specifikaci) s rozprostřením, promísením, vlhčením, zhutněním a ošetřením vodou plochy přes 1 000 do 5 000 m2, tloušťka po zhutnění přes 450 do 500 mm</t>
  </si>
  <si>
    <t>1401667165</t>
  </si>
  <si>
    <t>"odměřeno ze Situace (př.č. 002)" 2074,38</t>
  </si>
  <si>
    <t>58530170</t>
  </si>
  <si>
    <t>vápno nehašené CL 90-Q pro úpravu zemin standardní</t>
  </si>
  <si>
    <t>-710745291</t>
  </si>
  <si>
    <t>2074,38*0,02 'Přepočtené koeficientem množství</t>
  </si>
  <si>
    <t>564871111</t>
  </si>
  <si>
    <t>Podklad ze štěrkodrti ŠD s rozprostřením a zhutněním, po zhutnění tl. 250 mm</t>
  </si>
  <si>
    <t>-90940944</t>
  </si>
  <si>
    <t>"odměřeno ze Situace (př.č. 002): náhrada zeminy v aktivní zóně, tl. 0,5 m = 2 * vrstva 250 mm ŠD" 2*518,6</t>
  </si>
  <si>
    <t>1163745063</t>
  </si>
  <si>
    <t>"odměřeno ze Situace (př.č. 002)" 88,45</t>
  </si>
  <si>
    <t>-1641570525</t>
  </si>
  <si>
    <t>"odměřeno ze Situace (př.č. 002)" 38,15</t>
  </si>
  <si>
    <t>467507243</t>
  </si>
  <si>
    <t>-291407420</t>
  </si>
  <si>
    <t>596211223</t>
  </si>
  <si>
    <t>Kladení dlažby z betonových zámkových dlaždic komunikací pro pěší s ložem z kameniva těženého nebo drceného tl. do 40 mm, s vyplněním spár s dvojitým hutněním, vibrováním a se smetením přebytečného materiálu na krajnici tl. 80 mm skupiny B, pro plochy přes 300 m2</t>
  </si>
  <si>
    <t>1348305317</t>
  </si>
  <si>
    <t>59245090</t>
  </si>
  <si>
    <t>dlažba zámková profilová 230x140x80mm přírodní</t>
  </si>
  <si>
    <t>1590937775</t>
  </si>
  <si>
    <t>"odměřeno ze Situace (př.č. 002): oprava chodníků" 313,96</t>
  </si>
  <si>
    <t>313,96*1,01 'Přepočtené koeficientem množství</t>
  </si>
  <si>
    <t>59245091</t>
  </si>
  <si>
    <t>dlažba zámková profilová 230x140x80mm barevná</t>
  </si>
  <si>
    <t>-1270551238</t>
  </si>
  <si>
    <t>"odměřeno ze Situace (př.č. 002): oprava chodníků" 47,98</t>
  </si>
  <si>
    <t>59245006S</t>
  </si>
  <si>
    <t>dlažba skladebná betonová pro nevidomé 200x100x80mm barevná</t>
  </si>
  <si>
    <t>158218624</t>
  </si>
  <si>
    <t>"odměřeno ze Situace (př.č. 002): oprava chodníků" 12,08</t>
  </si>
  <si>
    <t>12,08*1,03 'Přepočtené koeficientem množství</t>
  </si>
  <si>
    <t>596211224</t>
  </si>
  <si>
    <t>Kladení dlažby z betonových zámkových dlaždic komunikací pro pěší s ložem z kameniva těženého nebo drceného tl. do 40 mm, s vyplněním spár s dvojitým hutněním, vibrováním a se smetením přebytečného materiálu na krajnici tl. 80 mm skupiny B, pro plochy Příplatek k cenám za dlažbu z prvků dvou barev</t>
  </si>
  <si>
    <t>-1236234617</t>
  </si>
  <si>
    <t>"dle pol. 596211220" 374,020</t>
  </si>
  <si>
    <t>596411114</t>
  </si>
  <si>
    <t>Kladení dlažby z betonových vegetačních dlaždic komunikací pro pěší s ložem z kameniva těženého nebo drceného tl. do 40 mm, s vyplněním spár a vegetačních otvorů, s hutněním vibrováním tl. 80 mm, pro plochy přes 300 m2</t>
  </si>
  <si>
    <t>1583446671</t>
  </si>
  <si>
    <t>"odměřeno ze Situace (př.č. 002)" 481,29</t>
  </si>
  <si>
    <t>59246015S</t>
  </si>
  <si>
    <t>dlažba plošná betonová vegetační 500x500x80mm</t>
  </si>
  <si>
    <t>-1037603347</t>
  </si>
  <si>
    <t>481,29*1,01 'Přepočtené koeficientem množství</t>
  </si>
  <si>
    <t>R51153211</t>
  </si>
  <si>
    <t>Kolejové lože z kameniva hrubého drceného (štěrk fr. 32/63)</t>
  </si>
  <si>
    <t>-1915491333</t>
  </si>
  <si>
    <t>Poznámka k položce:_x000d_
Položka obsahuje zřízení klejového lože z kameniva frakce 32/63 mm drážního s rozprostřením a zhutněním. Cena neobsahhuje výplň štěrkem mezi pražci - viz samostatná položka. Do kubatury zahrnut i štěrk na podbití v průměrné tl. 60 mm. Měrná jednotka 1 m3 = 1 m3 použitého štěrku vč. podbití.</t>
  </si>
  <si>
    <t>"odměřeno ze Situace (př.č. 002) a Řezů (př.č. 003-006)" 57,50</t>
  </si>
  <si>
    <t>R51153609</t>
  </si>
  <si>
    <t>Prolití štěrkového lože reakční pryskyřicí</t>
  </si>
  <si>
    <t>1870251333</t>
  </si>
  <si>
    <t>Poznámka k položce:_x000d_
Položka obsahuje zřízení prolití štěrkového lože. Položka obsahuje veškerý potřebný materiál. Štěrkové lože v přechodové oblasti je zpravidla rozděleno na čtyři úseky, každý o délce 4 pražců, které jsou prolity pryskyřicí s klesající intenzitou polévání a propenetrování lože, které zajistí plynulou změnu tuhosti v oblasti přechodu. Výpočet kubatury viz výpočet výměry. Měrna jednotka 1 m3 = 1 m3 prolitého kolejového lože vč. štěrku.</t>
  </si>
  <si>
    <t>"odměřeno ze Situace (př.č. 002) a Řezů (př.č. 003-006)" 13,4</t>
  </si>
  <si>
    <t>R52300005</t>
  </si>
  <si>
    <t>Kolej z kolejnic 49E1 na betonových pražcích B03 s pružným upevněním, rozdělení pražců dle PD, svařovaná, bezstyková, s obroušením kolejnic</t>
  </si>
  <si>
    <t>1068159189</t>
  </si>
  <si>
    <t xml:space="preserve">Poznámka k položce:_x000d_
Položka obsahuje náklady na zřízení koleje v ose, dodávku vystrojených pražců, směrové a výškové trojnásobné podbití kolejnic, svařování kolejnic 49E1, zřízení bezstykové koleje, obroušení kolejnic. Pražce budou vystrojeny drobným kolejivem s antikorozní úpravou a plastovými krytkami. Do výměry zahrnuta i náhrada příslušné části přechodových kusů.  Položka neobsahuje dodávku kolejnic  - viz samostatné položky. Položka neobsahuje obalení kolejnic proti bludným proudům - viz samostatná položka. Měrná jednotka 1 m = 1 m koleje.</t>
  </si>
  <si>
    <t>"odměřeno ze Situace (př.č. 002), vč. přechodových kusů" 29,80</t>
  </si>
  <si>
    <t>R52310001</t>
  </si>
  <si>
    <t>Kolej z kolejnic 49E1 na kolejovém roštu typu w-tram, svařovaná, bezstyková, s obroušením kolejnic</t>
  </si>
  <si>
    <t>-1132027135</t>
  </si>
  <si>
    <t xml:space="preserve">Poznámka k položce:_x000d_
Položka obsahuje náklady na zřízení koleje v ose, zřízení kolejového roštu včetně propojení rozchodnicemi, výškové podložení roštu závitovými tyčemi či jinými pomocnými profily, směrovou a výškovou úpravu kolejnic, odstranění pomocných konstrukcí vč. zalití montážních otvorů cementovou maltou, svařování kolejnic 49E1, zřízení bezstykové koleje, obroušení kolejnic, vystrojení upevnění kolejnic drobným kolejivem s antikorozní úpravou a plastovými krytkami.  Položka neobsahuje dodávku kolejnic  - viz samostatné položky. Položka neobsahuje obalení kolejnic proti bludným proudům - viz samostatná položka. Měrná jednotka 1 m = 1 m koleje.</t>
  </si>
  <si>
    <t>"odměřeno ze Situace (př.č. 002)" 643,95</t>
  </si>
  <si>
    <t>43765101</t>
  </si>
  <si>
    <t>kolejnice železniční širokopatní tvaru 49 E1 (S49)</t>
  </si>
  <si>
    <t>813435079</t>
  </si>
  <si>
    <t>"na pražcích - odečet za přechodové kusy" 2*(29,80-2*4)</t>
  </si>
  <si>
    <t>"w-tram" 2*643,950</t>
  </si>
  <si>
    <t>"Poznámka: obsahuje přímé i ohýbané kolejnice pro oblouky"</t>
  </si>
  <si>
    <t>1331,5*0,05 'Přepočtené koeficientem množství</t>
  </si>
  <si>
    <t>437650R1</t>
  </si>
  <si>
    <t>přechodové kusy 49E1/57R1, délky 4 m</t>
  </si>
  <si>
    <t>pár</t>
  </si>
  <si>
    <t>-710500570</t>
  </si>
  <si>
    <t>Poznámka k položce:_x000d_
Položka obsahuje náklady na dodávku přechodových kusů mezi kolejnicemi 49E1 a 57R1. Délka přechodového kusu 4 m. Měrná jednotka 1 pár = 2 ks přechodového kusu pro jednu kolej.</t>
  </si>
  <si>
    <t>R52382001</t>
  </si>
  <si>
    <t>Obalení kolejnice proti bludným proudům a hluku a pro vytvoření žlábku v koleji z kolejnic 49E1 oboustranně, včetně obalení pat kolejnic gumou</t>
  </si>
  <si>
    <t>-502766903</t>
  </si>
  <si>
    <t xml:space="preserve">Poznámka k položce:_x000d_
Položka obsahuje náklady na obalení obou stran a paty kolejnic proti bludným proudům i hluku a pro vytvoření žlábku. Konkrétní balící systém není stanoven. Položka dále obsahuje i obalení přídržnice 49E1 utěsnění spáry mezi kolejnicí a balícím prvkem, případně mezi kolejnicí a asfaltem, vždy podle toho, co použitý balící systém vyžaduje. Zhotovitelem navržený systém musí být akceptován správcem tramvajové trati. Měrná jednotka 1 m = 1 m koleje + 1 m přídržnic pro kolej (tj. 2 přídržnice na 1 m koleje)._x000d__x000d_
</t>
  </si>
  <si>
    <t>"odměřeno ze Situace (př.č. 002)" 673,750</t>
  </si>
  <si>
    <t>R52382011</t>
  </si>
  <si>
    <t>Přídavný montovaný žlábek pro kolejnici 49E1</t>
  </si>
  <si>
    <t>2075235158</t>
  </si>
  <si>
    <t>Poznámka k položce:_x000d_
Položka obsahuje náklady na dodávku a osazení přídavného žlábku kolejnice 49E1. Měrná jednotka 1 m = 1 m koleje.</t>
  </si>
  <si>
    <t>"odměřeno ze Situace (př.č. 002)" 298,0</t>
  </si>
  <si>
    <t>R56495011</t>
  </si>
  <si>
    <t>Osazení a dodávka betonových L-profilů - nástupištních prefabrikátů - 350x640x1500 mm</t>
  </si>
  <si>
    <t>-271841936</t>
  </si>
  <si>
    <t>Poznámka k položce:_x000d_
Položka obsahuje osazení a dodávku L-profilu z železobetonu o rozměru 350x640 mm. Délka L-profilu 1500 mm. Položka obsahuje veškerý potřebný materiál. Položka dále obsahuje náklady na betonové lože pod prefabrikátem min. tl. 150 mm z betonu C16/20. Měrná jednotka 1 m = 1 m osazeného profilu.</t>
  </si>
  <si>
    <t>"odměřeno ze Sitauce (př.č. 002)" 144,4</t>
  </si>
  <si>
    <t>R8999401</t>
  </si>
  <si>
    <t>Kalová jímka - bahník</t>
  </si>
  <si>
    <t>-1266932874</t>
  </si>
  <si>
    <t>Poznámka k položce:_x000d_
Položka obsahuje výkop jámy pro bahník, pažení jámy, zřízení tělesa bahníku vč. dodávky soupravy prefabrikátů, osazení a dodávku litinové poklopu se znakem města, obsyp zhutněný tělesa bahníku, odvoz výkopku na skládku zhotovitele vč.poplatku za uložení. Položka dále obsahuje vyvrtání otvorů do bahníku pro osazení vložek plastových nebo litinových pro napojení drenážního, odvodňovacího a kanalizačního potrubí. Položka dále obsahuje případné rozebrání stávajícího bahníku, odvoz suti na skládku zhotovitele vč. poplatku. Položka neobsahuje přípojku bahníku do kanalizace, která je řešena samostatnou částío. Měrná jenotka 1 kus = 1 kus kompletního bahníku.</t>
  </si>
  <si>
    <t>"odečteno ze Situace (př.č. 002), podrobná specifikace dle př.č. 010" 2</t>
  </si>
  <si>
    <t>911381215S</t>
  </si>
  <si>
    <t>Městská ochranná zábrana betonová průběžná délky 2 m výšky 0,6 m s ocelovým zábradlím</t>
  </si>
  <si>
    <t>1423962916</t>
  </si>
  <si>
    <t>Poznámka k položce:_x000d_
Cena obsahují náklady na:_x000d_
a) osazení zábrany na konstrukci vozovky nebo chodníku,_x000d_
b) směrové a výškové vyrovnání dílců,_x000d_
c) dodávku montážního materiálu a spojek,_x000d_
d) náklady na manipulaci jeřábem.</t>
  </si>
  <si>
    <t>"odměřeno ze Situace (př.č. 002)" 66,0</t>
  </si>
  <si>
    <t>916231213</t>
  </si>
  <si>
    <t>Osazení chodníkového obrubníku betonového se zřízením lože, s vyplněním a zatřením spár cementovou maltou stojatého s boční opěrou z betonu prostého, do lože z betonu prostého</t>
  </si>
  <si>
    <t>-1701344189</t>
  </si>
  <si>
    <t>"odměřeno ze Situace (př.č. 002)" 215,0</t>
  </si>
  <si>
    <t>59217017</t>
  </si>
  <si>
    <t>obrubník betonový chodníkový 1000x100x250mm</t>
  </si>
  <si>
    <t>1603175896</t>
  </si>
  <si>
    <t>-631909823</t>
  </si>
  <si>
    <t>"znovuosazení krajníků, odměřeno ze Situace (př.č. 002)" 102,02+408,10</t>
  </si>
  <si>
    <t>"obruba OP4 200x250" 82,6</t>
  </si>
  <si>
    <t>58380001</t>
  </si>
  <si>
    <t>krajník kamenný žulový silniční 130x200x300-800mm</t>
  </si>
  <si>
    <t>-1701361363</t>
  </si>
  <si>
    <t>"20% nových" 102,02</t>
  </si>
  <si>
    <t>58380005</t>
  </si>
  <si>
    <t>obrubník kamenný žulový přímý 200x250mm</t>
  </si>
  <si>
    <t>-1399021611</t>
  </si>
  <si>
    <t>"odměřeno ze Situace (př.č. 002)" 82,6</t>
  </si>
  <si>
    <t>339529018</t>
  </si>
  <si>
    <t>"odměřeno ze Situace (př.č. 002)" 148,0</t>
  </si>
  <si>
    <t>1529733263</t>
  </si>
  <si>
    <t>"dle pol. 919112212" 148,0</t>
  </si>
  <si>
    <t>85</t>
  </si>
  <si>
    <t>931951111</t>
  </si>
  <si>
    <t>Výplň dilatačních spár dřevovláknitými deskami máčenými z obou stran v asfaltu, tl. do 25 mm</t>
  </si>
  <si>
    <t>279551255</t>
  </si>
  <si>
    <t>"Betonová kce (př.č. 007): plocha dilatace * počet ks, deska tl. 9 mm" 2*0,7*0,4*104</t>
  </si>
  <si>
    <t>953241212</t>
  </si>
  <si>
    <t>Osazení smykových trnů do dilatačních spár jednoduchých pro nižší zatížení z nerezové nebo pozinkované oceli s pouzdrem z nerezové oceli nebo plastu, průměr 22 mm</t>
  </si>
  <si>
    <t>-331482225</t>
  </si>
  <si>
    <t>"Betonové kce (př.č. 007-008)" 416</t>
  </si>
  <si>
    <t>87</t>
  </si>
  <si>
    <t>54879273</t>
  </si>
  <si>
    <t>trn pro přenos smykové síly u dilatačních spár pro nižší zatížení nerez s nerezovým kombinovaným pouzdrem D 22mm</t>
  </si>
  <si>
    <t>-1423421246</t>
  </si>
  <si>
    <t>953312111</t>
  </si>
  <si>
    <t>Vložky svislé do dilatačních spár z polystyrenových desek fasádních včetně dodání a osazení, v jakémkoliv zdivu do 10 mm</t>
  </si>
  <si>
    <t>1473602507</t>
  </si>
  <si>
    <t>"Betonová kce (př.č. 007): plocha dilatace * počet ks" 2*0,7*0,4*104</t>
  </si>
  <si>
    <t>89</t>
  </si>
  <si>
    <t>966005111</t>
  </si>
  <si>
    <t>Rozebrání a odstranění silničního zábradlí a ocelových svodidel s přemístěním hmot na skládku na vzdálenost do 10 m nebo s naložením na dopravní prostředek, se zásypem jam po odstraněných sloupcích a s jeho zhutněním silničního zábradlí se sloupky osazenými s betonovými patkami</t>
  </si>
  <si>
    <t>1922510682</t>
  </si>
  <si>
    <t>"odměřeno ze Situace (př.č. 002)" 340,0</t>
  </si>
  <si>
    <t>979024443</t>
  </si>
  <si>
    <t>Očištění vybouraných prvků komunikací od spojovacího materiálu s odklizením a uložením očištěných hmot a spojovacího materiálu na skládku na vzdálenost do 10 m obrubníků a krajníků, vybouraných z jakéhokoliv lože a s jakoukoliv výplní spár silničních</t>
  </si>
  <si>
    <t>581134665</t>
  </si>
  <si>
    <t>"80% pro zpětné použití" 408,10</t>
  </si>
  <si>
    <t>91</t>
  </si>
  <si>
    <t>R91110001</t>
  </si>
  <si>
    <t>Zábradlí trubkové - dle standartu DPO, vč. povrchové úpravy, založení či kotvení</t>
  </si>
  <si>
    <t>-345130637</t>
  </si>
  <si>
    <t>Poznámka k položce:_x000d_
Položka obsahuje dodávku a zřízení zábradlí z ocelových trubek, spojkovaného, povrchovou úpravu zábradlí, položka obsahuje dále všechny náklady potřebné ke zřízení zábradlí vč. založení či kotvení a příp. zemních prací. Měrná jednotka 1 m = 1 m zábradlí.</t>
  </si>
  <si>
    <t>"odměřeno ze Situace (př.č. 002)" 134,4</t>
  </si>
  <si>
    <t>R91110002</t>
  </si>
  <si>
    <t>Zábradlí prosklené - dle standartu DPO, vč. povrchové úpravy, založení či kotvení</t>
  </si>
  <si>
    <t>1842577685</t>
  </si>
  <si>
    <t>Poznámka k položce:_x000d_
Položka obsahuje dodávku a zřízení zábradlí z ocelových trubek, spojkovaného, povrchovou úpravu zábradlí, vč. zasklení, položka obsahuje dále všechny náklady potřebné ke zřízení zábradlí vč. založení či kotvení a příp. zemních prací. Měrná jednotka 1 m = 1 m zábradlí.</t>
  </si>
  <si>
    <t>"odměřeno ze Situace (př.č. 002)" 31,5</t>
  </si>
  <si>
    <t>93</t>
  </si>
  <si>
    <t>R91830003</t>
  </si>
  <si>
    <t>Přístřešek tramvajové zastávky - dle standartu DPO, vč. založení</t>
  </si>
  <si>
    <t>446006282</t>
  </si>
  <si>
    <t>Poznámka k položce:_x000d_
Položka obsahuje dodávku a zřízení přístřešku tramvajové zastávky vč. založení a příp. zemních prací. vč. vybavení přístřešku dle standartu a požadavků DPO. Měrná jednotka 1 kus = 1 kus přístřešku.</t>
  </si>
  <si>
    <t>R91830004</t>
  </si>
  <si>
    <t>Demontáž přístřešku tramvajové zastávky, vč. demolice základu</t>
  </si>
  <si>
    <t>1477167883</t>
  </si>
  <si>
    <t>Poznámka k položce:_x000d_
Položka obsahuje demontáž přístřešku tramvajové zastávky vč. vybourání základu a příp. zemních prací. Položka obsahuje odvoz vybouraných hmot na skládku vč. poplatku za uložení, případně odvoz přístřešku do skladu správce s uložením. Měrná jednotka 1 kus = 1 kus přístřešku.</t>
  </si>
  <si>
    <t>"odečteno ze Situace (př.č. 002)" 1</t>
  </si>
  <si>
    <t>95</t>
  </si>
  <si>
    <t>R91830011</t>
  </si>
  <si>
    <t>Demontáž označníku tramvajové zastávky, vč. uložení pro zpětné použití</t>
  </si>
  <si>
    <t>-1470949337</t>
  </si>
  <si>
    <t>Poznámka k položce:_x000d_
Položka obsahuje opatrnou demontáž označníku tramvajové zastávky vč. vybourání základu a příp. zemních prací. Položka obsahuje uložení označníku po dobu výstavby, opravu či výměnu poškozených prvků. Položka obsahuje odvoz vybouraných hmot na skládku vč. poplatku za uložení. Měrná jednotka 1 kus = 1 kus označníku.</t>
  </si>
  <si>
    <t>R91830012</t>
  </si>
  <si>
    <t>Zpětná montáž označníku tramvajové zastávky, vč. založení</t>
  </si>
  <si>
    <t>-148947185</t>
  </si>
  <si>
    <t>Poznámka k položce:_x000d_
Položka obsahuje zpětnou montáž označníku tramvajové zastávky vč. založení a příp. zemních prací, dle standartu a požadavků DPO. Měrná jednotka 1 kus = 1 kus označníku.</t>
  </si>
  <si>
    <t>97</t>
  </si>
  <si>
    <t>997013811</t>
  </si>
  <si>
    <t>Poplatek za uložení stavebního odpadu na skládce (skládkovné) dřevěného zatříděného do Katalogu odpadů pod kódem 170 201</t>
  </si>
  <si>
    <t>-231230800</t>
  </si>
  <si>
    <t>"pokácené stromy vč. větví a pařezů" 2*2,0</t>
  </si>
  <si>
    <t>997221551</t>
  </si>
  <si>
    <t>Vodorovná doprava suti bez naložení, ale se složením a s hrubým urovnáním ze sypkých materiálů, na vzdálenost do 1 km</t>
  </si>
  <si>
    <t>-163729470</t>
  </si>
  <si>
    <t>"štěrk z kolejiště" 3037,440</t>
  </si>
  <si>
    <t>99</t>
  </si>
  <si>
    <t>997221559</t>
  </si>
  <si>
    <t>357733738</t>
  </si>
  <si>
    <t>3037,44*24 'Přepočtené koeficientem množství</t>
  </si>
  <si>
    <t>-1610635987</t>
  </si>
  <si>
    <t>"pražce" 304,489</t>
  </si>
  <si>
    <t>"železný šrot - koleje, kce atp." 102,0</t>
  </si>
  <si>
    <t>"podložky" 0,20+0,41</t>
  </si>
  <si>
    <t>"asfaltobeton" 159,2</t>
  </si>
  <si>
    <t>"obrubníky" 138,504</t>
  </si>
  <si>
    <t>"zábradlí" 11,900</t>
  </si>
  <si>
    <t>101</t>
  </si>
  <si>
    <t>1421291664</t>
  </si>
  <si>
    <t>716,703*24 'Přepočtené koeficientem množství</t>
  </si>
  <si>
    <t>997221825</t>
  </si>
  <si>
    <t>Poplatek za uložení stavebního odpadu na skládce (skládkovné) z armovaného betonu zatříděného do Katalogu odpadů pod kódem 170 101</t>
  </si>
  <si>
    <t>1579530241</t>
  </si>
  <si>
    <t>103</t>
  </si>
  <si>
    <t>997221845</t>
  </si>
  <si>
    <t>Poplatek za uložení stavebního odpadu na skládce (skládkovné) asfaltového bez obsahu dehtu zatříděného do Katalogu odpadů pod kódem 170 302</t>
  </si>
  <si>
    <t>-1478358127</t>
  </si>
  <si>
    <t>997013813</t>
  </si>
  <si>
    <t>Poplatek za uložení stavebního odpadu na skládce (skládkovné) z plastických hmot zatříděného do Katalogu odpadů pod kódem 170 203</t>
  </si>
  <si>
    <t>-1425369445</t>
  </si>
  <si>
    <t>"PE podložky z železničního svršku" 0,20</t>
  </si>
  <si>
    <t>"pryžové podložky z železničního svršku" 0,41</t>
  </si>
  <si>
    <t>105</t>
  </si>
  <si>
    <t>1707985817</t>
  </si>
  <si>
    <t>"odstraněné obruby" 138,504</t>
  </si>
  <si>
    <t>998243011</t>
  </si>
  <si>
    <t>Přesun hmot pro svršek kolejí nebo kolejišť pro tramvaj kromě metra jakéhokoliv rozsahu dopravní vzdálenost do 1 000 m</t>
  </si>
  <si>
    <t>-479137975</t>
  </si>
  <si>
    <t>SO 662 - Elektroobjekty DPO</t>
  </si>
  <si>
    <t>PSV - Práce a dodávky PSV</t>
  </si>
  <si>
    <t xml:space="preserve">    741 - Elektroinstalace - silnoproud</t>
  </si>
  <si>
    <t xml:space="preserve">    22-M - Montáže technologických zařízení pro dopravní stavby</t>
  </si>
  <si>
    <t>88369027</t>
  </si>
  <si>
    <t>"dle pol. 997221612" 15,669</t>
  </si>
  <si>
    <t>10601633</t>
  </si>
  <si>
    <t>15,669*24 'Přepočtené koeficientem množství</t>
  </si>
  <si>
    <t>984317536</t>
  </si>
  <si>
    <t xml:space="preserve">3*3,14*0,02*0,02*35+3*3,14*0,025*0,025*50+6*0,055*0,055*3,5+0,055*0,055*18+0,55*0,55*50   </t>
  </si>
  <si>
    <t>224383543</t>
  </si>
  <si>
    <t>PSV</t>
  </si>
  <si>
    <t>Práce a dodávky PSV</t>
  </si>
  <si>
    <t>741</t>
  </si>
  <si>
    <t>Elektroinstalace - silnoproud</t>
  </si>
  <si>
    <t>741122621</t>
  </si>
  <si>
    <t>Montáž kabelů měděných bez ukončení uložených pevně plných kulatých nebo bezhalogenových (CYKY) počtu a průřezu žil 4x1,5 až 4 mm2</t>
  </si>
  <si>
    <t>1146786352</t>
  </si>
  <si>
    <t>1003653</t>
  </si>
  <si>
    <t>kabel LIYCY 2X2X0,5</t>
  </si>
  <si>
    <t>-373968115</t>
  </si>
  <si>
    <t xml:space="preserve">(4+102+5+4+4+33+5+4+4+32+50+4+4+32+50+4)*1,2   </t>
  </si>
  <si>
    <t>741128002</t>
  </si>
  <si>
    <t>Ostatní práce při montáži vodičů a kabelů úpravy vodičů a kabelů označování dalším štítkem</t>
  </si>
  <si>
    <t>1183602496</t>
  </si>
  <si>
    <t>10.438.306</t>
  </si>
  <si>
    <t>štítek Weidmuller WKM 8/20</t>
  </si>
  <si>
    <t>1623843456</t>
  </si>
  <si>
    <t>1386590785</t>
  </si>
  <si>
    <t>22-M</t>
  </si>
  <si>
    <t>Montáže technologických zařízení pro dopravní stavby</t>
  </si>
  <si>
    <t>220061536</t>
  </si>
  <si>
    <t>Montáž kabelu návěstního volně uloženého včetně přípravy kabelového bubnu a přistavení na místo tažení, rozvinutí, vytažení, odřezání, uložení kabelu do kabelového lože nebo žlabu, protažení překážkami, uzavření konců kabelu, přemístění kabelového bubnu do kabelové trasy TCEKE, TCEKFE, TCEKFY, TCEKEZE-Y, TCEKPFLEY, TCEKPFLEZE-Y s jádrem 1,00 mm Cu 24 P</t>
  </si>
  <si>
    <t>1337310170</t>
  </si>
  <si>
    <t>1218772</t>
  </si>
  <si>
    <t>kabel TCEKFY 1PX1.0D</t>
  </si>
  <si>
    <t>-1881241090</t>
  </si>
  <si>
    <t>460030183</t>
  </si>
  <si>
    <t>Přípravné terénní práce řezání spár v podkladu nebo krytu betonovém, hloubky přes 15 do 20 cm</t>
  </si>
  <si>
    <t>1620464970</t>
  </si>
  <si>
    <t>460150274</t>
  </si>
  <si>
    <t>Hloubení zapažených i nezapažených kabelových rýh ručně včetně urovnání dna s přemístěním výkopku do vzdálenosti 3 m od okraje jámy nebo naložením na dopravní prostředek šířky 50 cm, hloubky 90 cm, v hornině třídy 4</t>
  </si>
  <si>
    <t>1591933670</t>
  </si>
  <si>
    <t>50+3*50+3*35</t>
  </si>
  <si>
    <t>460150334</t>
  </si>
  <si>
    <t>Hloubení zapažených i nezapažených kabelových rýh ručně včetně urovnání dna s přemístěním výkopku do vzdálenosti 3 m od okraje jámy nebo naložením na dopravní prostředek šířky 50 cm, hloubky 150 cm, v hornině třídy 4</t>
  </si>
  <si>
    <t>126128415</t>
  </si>
  <si>
    <t>6*3,5</t>
  </si>
  <si>
    <t>-358566447</t>
  </si>
  <si>
    <t>(1,6-0,32)*0,5*6*3,5+0,35*0,5*+3*0,9*0,5*50+3*0,9*0,5*50</t>
  </si>
  <si>
    <t>chránička trubka dělená, pr. 160 mm</t>
  </si>
  <si>
    <t>266629287</t>
  </si>
  <si>
    <t>-857560647</t>
  </si>
  <si>
    <t>460520172</t>
  </si>
  <si>
    <t>Montáž trubek ochranných uložených volně do rýhy plastových ohebných, vnitřního průměru přes 32 do 50 mm</t>
  </si>
  <si>
    <t>145399693</t>
  </si>
  <si>
    <t>34571350</t>
  </si>
  <si>
    <t>trubka elektroinstalační ohebná dvouplášťová korugovaná D 32/40 mm, HDPE+LDPE</t>
  </si>
  <si>
    <t>618710424</t>
  </si>
  <si>
    <t>255</t>
  </si>
  <si>
    <t>460520174</t>
  </si>
  <si>
    <t>Montáž trubek ochranných uložených volně do rýhy plastových ohebných, vnitřního průměru přes 90 do 110 mm</t>
  </si>
  <si>
    <t>861605625</t>
  </si>
  <si>
    <t>34571355</t>
  </si>
  <si>
    <t>trubka elektroinstalační ohebná dvouplášťová korugovaná D 94/110 mm, HDPE+LDPE</t>
  </si>
  <si>
    <t>1211975652</t>
  </si>
  <si>
    <t>1207787139</t>
  </si>
  <si>
    <t>-1665504284</t>
  </si>
  <si>
    <t>-446710411</t>
  </si>
  <si>
    <t>E.DIO - Dopravně-inženýrská opatření</t>
  </si>
  <si>
    <t>113107161</t>
  </si>
  <si>
    <t>Odstranění podkladů nebo krytů strojně plochy jednotlivě přes 50 m2 do 200 m2 s přemístěním hmot na skládku na vzdálenost do 20 m nebo s naložením na dopravní prostředek z kameniva hrubého drceného, o tl. vrstvy do 100 mm</t>
  </si>
  <si>
    <t>-531223784</t>
  </si>
  <si>
    <t>"situace DIO - př.č. 002, jednotlivé plochy do 200 m2"</t>
  </si>
  <si>
    <t>"1. etapa" 190</t>
  </si>
  <si>
    <t>"2.a etapa" 190</t>
  </si>
  <si>
    <t>"2.b etapa" 190</t>
  </si>
  <si>
    <t>119002121</t>
  </si>
  <si>
    <t>Pomocné konstrukce při zabezpečení výkopu vodorovné pochozí přechodová lávka délky do 2 m včetně zábradlí zřízení</t>
  </si>
  <si>
    <t>-1677821822</t>
  </si>
  <si>
    <t>"situace DIO - př.č. 003-005"</t>
  </si>
  <si>
    <t>"1. etapa" 1</t>
  </si>
  <si>
    <t>"2.a etapa" 1</t>
  </si>
  <si>
    <t>"2.b etapa" 1</t>
  </si>
  <si>
    <t>119002122</t>
  </si>
  <si>
    <t>Pomocné konstrukce při zabezpečení výkopu vodorovné pochozí přechodová lávka délky do 2 m včetně zábradlí odstranění</t>
  </si>
  <si>
    <t>805634202</t>
  </si>
  <si>
    <t>"dle pol. 119002121" 3</t>
  </si>
  <si>
    <t>564730011</t>
  </si>
  <si>
    <t>Podklad nebo kryt z kameniva hrubého drceného vel. 8-16 mm s rozprostřením a zhutněním, po zhutnění tl. 100 mm</t>
  </si>
  <si>
    <t>1364796923</t>
  </si>
  <si>
    <t>"situace DIO - př.č. 002, provizorní zastávky - jednotlivé plochy do 200 m2"</t>
  </si>
  <si>
    <t>913121111</t>
  </si>
  <si>
    <t>Montáž a demontáž dočasných dopravních značek kompletních značek vč. podstavce a sloupku základních</t>
  </si>
  <si>
    <t>-239730628</t>
  </si>
  <si>
    <t>"1. etapa" 5+2+2+5+4+4+4+5</t>
  </si>
  <si>
    <t>"2.a etapa" 5+2+3+1+5+4+4+4+1+6</t>
  </si>
  <si>
    <t>"2.b etapa" 5+2+3+1+1+5+4+4+4+1+6</t>
  </si>
  <si>
    <t>913121211</t>
  </si>
  <si>
    <t>Montáž a demontáž dočasných dopravních značek Příplatek za první a každý další den použití dočasných dopravních značek k ceně 12-1111</t>
  </si>
  <si>
    <t>-370294449</t>
  </si>
  <si>
    <t>"situace DIO - př.č. 003-005 * počet dní etapy dle TZ - př.č. 001"</t>
  </si>
  <si>
    <t>"1. etapa" (5+2+2+5+4+4+4+5)*50</t>
  </si>
  <si>
    <t>"2.a etapa" (5+2+3+1+5+4+4+4+1+6)*5</t>
  </si>
  <si>
    <t>"2.b etapa" (5+2+3+1+1+5+4+4+4+1+6)*5</t>
  </si>
  <si>
    <t>913211112</t>
  </si>
  <si>
    <t>Montáž a demontáž dočasných dopravních zábran reflexních, šířky 2,5 m</t>
  </si>
  <si>
    <t>-767601235</t>
  </si>
  <si>
    <t>"1. etapa" 2</t>
  </si>
  <si>
    <t>"2.a etapa" 2</t>
  </si>
  <si>
    <t>"2.b etapa" 2</t>
  </si>
  <si>
    <t>913211212</t>
  </si>
  <si>
    <t>Montáž a demontáž dočasných dopravních zábran Příplatek za první a každý další den použití dočasných dopravních zábran k ceně 21-1112</t>
  </si>
  <si>
    <t>-374095266</t>
  </si>
  <si>
    <t>"1. etapa" 2*50</t>
  </si>
  <si>
    <t>"2.a etapa" 2*5</t>
  </si>
  <si>
    <t>"2.b etapa" 2*5</t>
  </si>
  <si>
    <t>913321111</t>
  </si>
  <si>
    <t>Montáž a demontáž dočasných dopravních vodících zařízení směrové desky základní</t>
  </si>
  <si>
    <t>1630794962</t>
  </si>
  <si>
    <t>"1. etapa" 68+14</t>
  </si>
  <si>
    <t>"2.a etapa" 3+73+15</t>
  </si>
  <si>
    <t>"2.b etapa" 8+74+16</t>
  </si>
  <si>
    <t>913321116</t>
  </si>
  <si>
    <t>Montáž a demontáž dočasných dopravních vodících zařízení soupravy směrových desek s výstražným světlem 5 desek</t>
  </si>
  <si>
    <t>-1265044734</t>
  </si>
  <si>
    <t>913321211</t>
  </si>
  <si>
    <t>Montáž a demontáž dočasných dopravních vodících zařízení Příplatek za první a každý další den použití dočasných dopravních vodících zařízení k ceně 32-1111</t>
  </si>
  <si>
    <t>529240862</t>
  </si>
  <si>
    <t>"1. etapa" (68+14)*50</t>
  </si>
  <si>
    <t>"2.a etapa" (3+73+15)*5</t>
  </si>
  <si>
    <t>"2.b etapa" (8+74+16)*5</t>
  </si>
  <si>
    <t>913321216</t>
  </si>
  <si>
    <t>Montáž a demontáž dočasných dopravních vodících zařízení Příplatek za první a každý další den použití dočasných dopravních vodících zařízení k ceně 32-1116</t>
  </si>
  <si>
    <t>1320161405</t>
  </si>
  <si>
    <t>"2.a etapa" 1*5</t>
  </si>
  <si>
    <t>"2.b etapa" 1*5</t>
  </si>
  <si>
    <t>913911112</t>
  </si>
  <si>
    <t>Montáž a demontáž akumulátorů a zásobníků dočasného dopravního značení akumulátoru olověného 12V/55 Ah</t>
  </si>
  <si>
    <t>1218612723</t>
  </si>
  <si>
    <t>"k pol. 913321116" 4</t>
  </si>
  <si>
    <t>913911121</t>
  </si>
  <si>
    <t>Montáž a demontáž akumulátorů a zásobníků dočasného dopravního značení zásobníku na akumulátor a řídící jednotku plastového</t>
  </si>
  <si>
    <t>1707401476</t>
  </si>
  <si>
    <t>"dle pol. 913911112" 4</t>
  </si>
  <si>
    <t>913911212</t>
  </si>
  <si>
    <t>Montáž a demontáž akumulátorů a zásobníků dočasného dopravního značení Příplatek za první a každý další den použití akumulátorů a zásobníků dočasného dopravního značení k ceně 91-1112</t>
  </si>
  <si>
    <t>-832860520</t>
  </si>
  <si>
    <t>"k pol. 913321216" 110</t>
  </si>
  <si>
    <t>913911221</t>
  </si>
  <si>
    <t>Montáž a demontáž akumulátorů a zásobníků dočasného dopravního značení Příplatek za první a každý další den použití akumulátorů a zásobníků dočasného dopravního značení k ceně 91-1121</t>
  </si>
  <si>
    <t>-1913868182</t>
  </si>
  <si>
    <t>"dle pol. 913911212" 110</t>
  </si>
  <si>
    <t>913921R01</t>
  </si>
  <si>
    <t>Dočasné omezení platnosti dopravního značení přeškrtnutím - přelepením oranžovou páskou, vč. odstranění</t>
  </si>
  <si>
    <t>251072951</t>
  </si>
  <si>
    <t>"1. etapa" 130</t>
  </si>
  <si>
    <t>"2.a etapa" 130</t>
  </si>
  <si>
    <t>"2.b etapa" 130</t>
  </si>
  <si>
    <t>914000R01</t>
  </si>
  <si>
    <t>Montáž a demontáž dočasné dopravní značky svislé pl do 2m2, včetně podstavců a sloupků</t>
  </si>
  <si>
    <t>-729314043</t>
  </si>
  <si>
    <t>"1. etapa: IP18b + IP22" 2+5+1</t>
  </si>
  <si>
    <t>"2.a etapa: IP18b + IP22" 2+5+1</t>
  </si>
  <si>
    <t>"2.b etapa: IP18b + IP22" 2+5+1</t>
  </si>
  <si>
    <t>914000R02</t>
  </si>
  <si>
    <t>Montáž a demontáž dočasné dopravní značky svislé pl do 2m2 - příplatek za první a každý další den použití</t>
  </si>
  <si>
    <t>-106165991</t>
  </si>
  <si>
    <t>"1. etapa: IP18b + IP22" (2+5+1)*50</t>
  </si>
  <si>
    <t>"2.a etapa: IP18b + IP22" (2+5+1)*5</t>
  </si>
  <si>
    <t>"2.b etapa: IP18b + IP22" (2+5+1)*5</t>
  </si>
  <si>
    <t>4044543R1</t>
  </si>
  <si>
    <t>výroba dočasné dopravní dopravní značky svislé, pl do 2m2</t>
  </si>
  <si>
    <t>555201103</t>
  </si>
  <si>
    <t>"dle pol. 914000R02" 24</t>
  </si>
  <si>
    <t>-556755759</t>
  </si>
  <si>
    <t>-415026277</t>
  </si>
  <si>
    <t>96,9*24 'Přepočtené koeficientem množství</t>
  </si>
  <si>
    <t>1554605944</t>
  </si>
  <si>
    <t>"dle pol. 997221551" 96,900</t>
  </si>
  <si>
    <t>2209001-R</t>
  </si>
  <si>
    <t>Úprava - přeprogramování SSZ</t>
  </si>
  <si>
    <t>1084711486</t>
  </si>
  <si>
    <t>"př.č. 100 - SSZ" 2</t>
  </si>
  <si>
    <t>VON - Vedlejší a ostatní náklady</t>
  </si>
  <si>
    <t>D1 - Zařízení staveniště</t>
  </si>
  <si>
    <t>D2 - Projektové práce</t>
  </si>
  <si>
    <t>D3 - Geodetické práce</t>
  </si>
  <si>
    <t>D4 - Ostatní náklady</t>
  </si>
  <si>
    <t>D5 - Pasportizace</t>
  </si>
  <si>
    <t>D6 - Ochrana inženýrských sítí</t>
  </si>
  <si>
    <t>D1</t>
  </si>
  <si>
    <t>Zařízení staveniště</t>
  </si>
  <si>
    <t>ZS_01</t>
  </si>
  <si>
    <t>Zařízení staveniště - zřízení, provoz, odstranění - položka obsahuje veškeré náklady zařízení staveniště, které nejsou uvedeny zvlášť</t>
  </si>
  <si>
    <t>1024</t>
  </si>
  <si>
    <t>384272582</t>
  </si>
  <si>
    <t>Poznámka k položce:_x000d_
položka obsahuje: Vybudování zařízení staveniště (nutného pro výkon činnosti zhotovitele a jeho subdodavatelů - vybavení staveniště, zabezpečení staveniště, zpevněné plochy, oplocení staveniště), stroje a zařízení, zvedací mechanismy, označení stavby, provozní náklady (ostraha, nájmy, poplatky, údržba), včetně čištění komunikací, průběžného a závěrečného úklidu stavby, vyklizení staveniště (včetně vybourání a odvozu veškerého zařízení, uvedení do původního stavu)</t>
  </si>
  <si>
    <t>D2</t>
  </si>
  <si>
    <t>Projektové práce</t>
  </si>
  <si>
    <t>PP_01</t>
  </si>
  <si>
    <t>Dopracování realizační dokumentace</t>
  </si>
  <si>
    <t>-331081515</t>
  </si>
  <si>
    <t>Poznámka k položce:_x000d_
digitální i tištěná forma v požadovaném počtu paré</t>
  </si>
  <si>
    <t>PP_02</t>
  </si>
  <si>
    <t>Dokumentace skutečného provedení stavby</t>
  </si>
  <si>
    <t>-1695547065</t>
  </si>
  <si>
    <t>PP_03</t>
  </si>
  <si>
    <t>Vypracování a projednání projektu DIO a DIR před zahájením stavby</t>
  </si>
  <si>
    <t>-614139983</t>
  </si>
  <si>
    <t>D3</t>
  </si>
  <si>
    <t>Geodetické práce</t>
  </si>
  <si>
    <t>GP_01</t>
  </si>
  <si>
    <t>Vytyčení stavby a geodetické práce dodavatele</t>
  </si>
  <si>
    <t>-1358155429</t>
  </si>
  <si>
    <t>GP_02</t>
  </si>
  <si>
    <t>Vytýčení inženýrských sítí</t>
  </si>
  <si>
    <t>510553826</t>
  </si>
  <si>
    <t>GP_03</t>
  </si>
  <si>
    <t>Geometrický plán</t>
  </si>
  <si>
    <t>136322536</t>
  </si>
  <si>
    <t>GP_04</t>
  </si>
  <si>
    <t>Zaměření skutečného provedení stavby</t>
  </si>
  <si>
    <t>1884857335</t>
  </si>
  <si>
    <t>D4</t>
  </si>
  <si>
    <t>OST_01</t>
  </si>
  <si>
    <t>Geotechnické práce na železničním spodku</t>
  </si>
  <si>
    <t>-1849235295</t>
  </si>
  <si>
    <t>OST_02</t>
  </si>
  <si>
    <t>Ostatní zkoušky neuvedené v jednotlivých objektech</t>
  </si>
  <si>
    <t>-296366832</t>
  </si>
  <si>
    <t>OST_03</t>
  </si>
  <si>
    <t>Informační tabule</t>
  </si>
  <si>
    <t>1183169026</t>
  </si>
  <si>
    <t>OST_04</t>
  </si>
  <si>
    <t>Měření hluku před stavbou</t>
  </si>
  <si>
    <t>818049703</t>
  </si>
  <si>
    <t>OST_05</t>
  </si>
  <si>
    <t>Měření hluku po stavbě</t>
  </si>
  <si>
    <t>-581953124</t>
  </si>
  <si>
    <t>D5</t>
  </si>
  <si>
    <t>Pasportizace</t>
  </si>
  <si>
    <t>PAS_01</t>
  </si>
  <si>
    <t>Pasportizace vozovek dotčených výstavbou</t>
  </si>
  <si>
    <t>203954811</t>
  </si>
  <si>
    <t>D6</t>
  </si>
  <si>
    <t>Ochrana inženýrských sítí</t>
  </si>
  <si>
    <t>OIS_100</t>
  </si>
  <si>
    <t>Zkoušky a měření na silnoproudých a slaboproudých sítí</t>
  </si>
  <si>
    <t>-1248710829</t>
  </si>
  <si>
    <t>OIS_101</t>
  </si>
  <si>
    <t>Ostatní inženýrská činnost při ochraně sítí, dozor správců</t>
  </si>
  <si>
    <t>1423750327</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</si>
</sst>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8" fillId="0" borderId="0" applyNumberFormat="0" applyFill="0" applyBorder="0" applyAlignment="0" applyProtection="0"/>
  </cellStyleXfs>
  <cellXfs count="294">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0" fillId="0" borderId="14" xfId="0" applyFont="1" applyBorder="1" applyAlignment="1" applyProtection="1">
      <alignment horizontal="left" vertical="center"/>
    </xf>
    <xf numFmtId="0" fontId="20"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1" fillId="4" borderId="6" xfId="0" applyFont="1" applyFill="1" applyBorder="1" applyAlignment="1" applyProtection="1">
      <alignment horizontal="center" vertical="center"/>
    </xf>
    <xf numFmtId="0" fontId="21"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1" fillId="4" borderId="7" xfId="0" applyFont="1" applyFill="1" applyBorder="1" applyAlignment="1" applyProtection="1">
      <alignment horizontal="center" vertical="center"/>
    </xf>
    <xf numFmtId="0" fontId="21" fillId="4" borderId="7" xfId="0" applyFont="1" applyFill="1" applyBorder="1" applyAlignment="1" applyProtection="1">
      <alignment horizontal="right" vertical="center"/>
    </xf>
    <xf numFmtId="0" fontId="21" fillId="4" borderId="8" xfId="0" applyFont="1" applyFill="1" applyBorder="1" applyAlignment="1" applyProtection="1">
      <alignment horizontal="center" vertical="center"/>
    </xf>
    <xf numFmtId="0" fontId="22" fillId="0" borderId="16"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3" fillId="0" borderId="0" xfId="0" applyFont="1" applyAlignment="1" applyProtection="1">
      <alignment horizontal="left" vertical="center"/>
    </xf>
    <xf numFmtId="0" fontId="23" fillId="0" borderId="0" xfId="0" applyFont="1" applyAlignment="1" applyProtection="1">
      <alignment vertical="center"/>
    </xf>
    <xf numFmtId="4" fontId="23" fillId="0" borderId="0" xfId="0" applyNumberFormat="1" applyFont="1" applyAlignment="1" applyProtection="1">
      <alignment horizontal="right" vertical="center"/>
    </xf>
    <xf numFmtId="4" fontId="23"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19" fillId="0" borderId="14" xfId="0" applyNumberFormat="1" applyFont="1" applyBorder="1" applyAlignment="1" applyProtection="1">
      <alignment vertical="center"/>
    </xf>
    <xf numFmtId="4" fontId="19" fillId="0" borderId="0" xfId="0" applyNumberFormat="1" applyFont="1" applyBorder="1" applyAlignment="1" applyProtection="1">
      <alignment vertical="center"/>
    </xf>
    <xf numFmtId="166" fontId="19" fillId="0" borderId="0" xfId="0" applyNumberFormat="1" applyFont="1" applyBorder="1" applyAlignment="1" applyProtection="1">
      <alignment vertical="center"/>
    </xf>
    <xf numFmtId="4" fontId="19" fillId="0" borderId="15" xfId="0" applyNumberFormat="1" applyFont="1" applyBorder="1" applyAlignment="1" applyProtection="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4" fontId="27" fillId="0" borderId="0" xfId="0" applyNumberFormat="1" applyFont="1" applyAlignment="1" applyProtection="1">
      <alignment horizontal="right" vertical="center"/>
    </xf>
    <xf numFmtId="0" fontId="7" fillId="0" borderId="0" xfId="0" applyFont="1" applyAlignment="1" applyProtection="1">
      <alignment vertical="center"/>
    </xf>
    <xf numFmtId="0" fontId="29"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0" xfId="0" applyProtection="1">
      <protection locked="0"/>
    </xf>
    <xf numFmtId="0" fontId="0" fillId="0" borderId="1" xfId="0" applyBorder="1"/>
    <xf numFmtId="0" fontId="0" fillId="0" borderId="2" xfId="0" applyBorder="1"/>
    <xf numFmtId="0" fontId="0" fillId="0" borderId="2" xfId="0" applyBorder="1" applyProtection="1">
      <protection locked="0"/>
    </xf>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pplyProtection="1">
      <alignment vertical="center"/>
      <protection locked="0"/>
    </xf>
    <xf numFmtId="0" fontId="0" fillId="0" borderId="3" xfId="0" applyBorder="1" applyAlignment="1">
      <alignment vertical="center"/>
    </xf>
    <xf numFmtId="0" fontId="3" fillId="0" borderId="0" xfId="0" applyFont="1" applyAlignment="1">
      <alignment horizontal="left" vertical="center" wrapText="1"/>
    </xf>
    <xf numFmtId="0" fontId="1" fillId="0" borderId="0" xfId="0" applyFont="1" applyAlignment="1" applyProtection="1">
      <alignment horizontal="left" vertical="center"/>
      <protection locked="0"/>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0" xfId="0" applyFont="1" applyAlignment="1" applyProtection="1">
      <alignment vertical="center" wrapText="1"/>
      <protection locked="0"/>
    </xf>
    <xf numFmtId="0" fontId="0" fillId="0" borderId="3" xfId="0" applyBorder="1" applyAlignment="1">
      <alignment vertical="center" wrapText="1"/>
    </xf>
    <xf numFmtId="0" fontId="0" fillId="0" borderId="12" xfId="0" applyFont="1" applyBorder="1" applyAlignment="1">
      <alignment vertical="center"/>
    </xf>
    <xf numFmtId="0" fontId="0" fillId="0" borderId="12" xfId="0" applyFont="1" applyBorder="1" applyAlignment="1" applyProtection="1">
      <alignment vertical="center"/>
      <protection locked="0"/>
    </xf>
    <xf numFmtId="0" fontId="17"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right" vertical="center"/>
      <protection locked="0"/>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0" fontId="0" fillId="4" borderId="7" xfId="0" applyFont="1" applyFill="1" applyBorder="1" applyAlignment="1" applyProtection="1">
      <alignment vertical="center"/>
      <protection locked="0"/>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0" xfId="0" applyFont="1" applyBorder="1" applyAlignment="1" applyProtection="1">
      <alignment vertical="center"/>
      <protection locked="0"/>
    </xf>
    <xf numFmtId="0" fontId="0" fillId="0" borderId="1" xfId="0" applyFont="1" applyBorder="1" applyAlignment="1">
      <alignment vertical="center"/>
    </xf>
    <xf numFmtId="0" fontId="0" fillId="0" borderId="2" xfId="0" applyFont="1" applyBorder="1" applyAlignment="1">
      <alignment vertical="center"/>
    </xf>
    <xf numFmtId="0" fontId="0" fillId="0" borderId="2" xfId="0" applyFont="1" applyBorder="1" applyAlignment="1" applyProtection="1">
      <alignment vertical="center"/>
      <protection locked="0"/>
    </xf>
    <xf numFmtId="0" fontId="1" fillId="0" borderId="0" xfId="0" applyFont="1" applyAlignment="1" applyProtection="1">
      <alignment horizontal="left" vertical="center" wrapText="1"/>
    </xf>
    <xf numFmtId="0" fontId="21" fillId="4" borderId="0" xfId="0" applyFont="1" applyFill="1" applyAlignment="1" applyProtection="1">
      <alignment horizontal="left" vertical="center"/>
    </xf>
    <xf numFmtId="0" fontId="0" fillId="4" borderId="0" xfId="0" applyFont="1" applyFill="1" applyAlignment="1" applyProtection="1">
      <alignment vertical="center"/>
    </xf>
    <xf numFmtId="0" fontId="0" fillId="4" borderId="0" xfId="0" applyFont="1" applyFill="1" applyAlignment="1" applyProtection="1">
      <alignment vertical="center"/>
      <protection locked="0"/>
    </xf>
    <xf numFmtId="0" fontId="21"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0" fontId="6" fillId="0" borderId="20" xfId="0" applyFont="1" applyBorder="1" applyAlignment="1" applyProtection="1">
      <alignment vertical="center"/>
      <protection locked="0"/>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0" fontId="7" fillId="0" borderId="20" xfId="0" applyFont="1" applyBorder="1" applyAlignment="1" applyProtection="1">
      <alignment vertical="center"/>
      <protection locked="0"/>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1" fillId="4" borderId="16"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xf>
    <xf numFmtId="0" fontId="21" fillId="4" borderId="17"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3"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1" fillId="0" borderId="22" xfId="0" applyFont="1" applyBorder="1" applyAlignment="1" applyProtection="1">
      <alignment horizontal="center" vertical="center"/>
    </xf>
    <xf numFmtId="49" fontId="21" fillId="0" borderId="22" xfId="0" applyNumberFormat="1" applyFont="1" applyBorder="1" applyAlignment="1" applyProtection="1">
      <alignment horizontal="left" vertical="center" wrapText="1"/>
    </xf>
    <xf numFmtId="0" fontId="21" fillId="0" borderId="22" xfId="0" applyFont="1" applyBorder="1" applyAlignment="1" applyProtection="1">
      <alignment horizontal="left" vertical="center" wrapText="1"/>
    </xf>
    <xf numFmtId="0" fontId="21" fillId="0" borderId="22" xfId="0" applyFont="1" applyBorder="1" applyAlignment="1" applyProtection="1">
      <alignment horizontal="center" vertical="center" wrapText="1"/>
    </xf>
    <xf numFmtId="167" fontId="21" fillId="0" borderId="22" xfId="0" applyNumberFormat="1" applyFont="1" applyBorder="1" applyAlignment="1" applyProtection="1">
      <alignment vertical="center"/>
    </xf>
    <xf numFmtId="4" fontId="21" fillId="2"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xf>
    <xf numFmtId="0" fontId="22" fillId="2" borderId="14" xfId="0" applyFont="1" applyFill="1" applyBorder="1" applyAlignment="1" applyProtection="1">
      <alignment horizontal="left" vertical="center"/>
      <protection locked="0"/>
    </xf>
    <xf numFmtId="0" fontId="22" fillId="0" borderId="0" xfId="0" applyFont="1" applyBorder="1" applyAlignment="1" applyProtection="1">
      <alignment horizontal="center" vertical="center"/>
    </xf>
    <xf numFmtId="166" fontId="22" fillId="0" borderId="0" xfId="0" applyNumberFormat="1" applyFont="1" applyBorder="1" applyAlignment="1" applyProtection="1">
      <alignment vertical="center"/>
    </xf>
    <xf numFmtId="166" fontId="22" fillId="0" borderId="15" xfId="0" applyNumberFormat="1" applyFont="1" applyBorder="1" applyAlignment="1" applyProtection="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22" fillId="2" borderId="19" xfId="0" applyFont="1" applyFill="1" applyBorder="1" applyAlignment="1" applyProtection="1">
      <alignment horizontal="left" vertical="center"/>
      <protection locked="0"/>
    </xf>
    <xf numFmtId="0" fontId="22"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2" fillId="0" borderId="20" xfId="0" applyNumberFormat="1" applyFont="1" applyBorder="1" applyAlignment="1" applyProtection="1">
      <alignment vertical="center"/>
    </xf>
    <xf numFmtId="166" fontId="22" fillId="0" borderId="21" xfId="0" applyNumberFormat="1" applyFont="1" applyBorder="1" applyAlignment="1" applyProtection="1">
      <alignmen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0" xfId="0" applyFont="1" applyAlignment="1" applyProtection="1">
      <alignment vertical="center" wrapText="1"/>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styles" Target="styles.xml" /><Relationship Id="rId16" Type="http://schemas.openxmlformats.org/officeDocument/2006/relationships/theme" Target="theme/theme1.xml" /><Relationship Id="rId17" Type="http://schemas.openxmlformats.org/officeDocument/2006/relationships/calcChain" Target="calcChain.xml" /><Relationship Id="rId1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 style="1" customWidth="1"/>
    <col min="2" max="2" width="1.67" style="1" customWidth="1"/>
    <col min="3" max="3" width="4.17" style="1" customWidth="1"/>
    <col min="4" max="4" width="2.67" style="1" customWidth="1"/>
    <col min="5" max="5" width="2.67" style="1" customWidth="1"/>
    <col min="6" max="6" width="2.67" style="1" customWidth="1"/>
    <col min="7" max="7" width="2.67" style="1" customWidth="1"/>
    <col min="8" max="8" width="2.67" style="1" customWidth="1"/>
    <col min="9" max="9" width="2.67" style="1" customWidth="1"/>
    <col min="10" max="10" width="2.67" style="1" customWidth="1"/>
    <col min="11" max="11" width="2.67" style="1" customWidth="1"/>
    <col min="12" max="12" width="2.67" style="1" customWidth="1"/>
    <col min="13" max="13" width="2.67" style="1" customWidth="1"/>
    <col min="14" max="14" width="2.67" style="1" customWidth="1"/>
    <col min="15" max="15" width="2.67" style="1" customWidth="1"/>
    <col min="16" max="16" width="2.67" style="1" customWidth="1"/>
    <col min="17" max="17" width="2.67" style="1" customWidth="1"/>
    <col min="18" max="18" width="2.67" style="1" customWidth="1"/>
    <col min="19" max="19" width="2.67" style="1" customWidth="1"/>
    <col min="20" max="20" width="2.67" style="1" customWidth="1"/>
    <col min="21" max="21" width="2.67" style="1" customWidth="1"/>
    <col min="22" max="22" width="2.67" style="1" customWidth="1"/>
    <col min="23" max="23" width="2.67" style="1" customWidth="1"/>
    <col min="24" max="24" width="2.67" style="1" customWidth="1"/>
    <col min="25" max="25" width="2.67" style="1" customWidth="1"/>
    <col min="26" max="26" width="2.67" style="1" customWidth="1"/>
    <col min="27" max="27" width="2.67" style="1" customWidth="1"/>
    <col min="28" max="28" width="2.67" style="1" customWidth="1"/>
    <col min="29" max="29" width="2.67" style="1" customWidth="1"/>
    <col min="30" max="30" width="2.67" style="1" customWidth="1"/>
    <col min="31" max="31" width="2.67" style="1" customWidth="1"/>
    <col min="32" max="32" width="2.67" style="1" customWidth="1"/>
    <col min="33" max="33" width="2.67" style="1" customWidth="1"/>
    <col min="34" max="34" width="3.33" style="1" customWidth="1"/>
    <col min="35" max="35" width="31.67" style="1" customWidth="1"/>
    <col min="36" max="36" width="2.5" style="1" customWidth="1"/>
    <col min="37" max="37" width="2.5" style="1" customWidth="1"/>
    <col min="38" max="38" width="8.33" style="1" customWidth="1"/>
    <col min="39" max="39" width="3.33" style="1" customWidth="1"/>
    <col min="40" max="40" width="13.33" style="1" customWidth="1"/>
    <col min="41" max="41" width="7.5" style="1" customWidth="1"/>
    <col min="42" max="42" width="4.17" style="1" customWidth="1"/>
    <col min="43" max="43" width="15.67" style="1" customWidth="1"/>
    <col min="44" max="44" width="13.67" style="1" customWidth="1"/>
    <col min="45" max="45" width="25.83" style="1" hidden="1" customWidth="1"/>
    <col min="46" max="46" width="25.83" style="1" hidden="1" customWidth="1"/>
    <col min="47" max="47" width="25.83" style="1" hidden="1" customWidth="1"/>
    <col min="48" max="48" width="21.67" style="1" hidden="1" customWidth="1"/>
    <col min="49" max="49" width="21.67" style="1" hidden="1" customWidth="1"/>
    <col min="50" max="50" width="25" style="1" hidden="1" customWidth="1"/>
    <col min="51" max="51" width="25" style="1" hidden="1" customWidth="1"/>
    <col min="52" max="52" width="21.67" style="1" hidden="1" customWidth="1"/>
    <col min="53" max="53" width="19.17" style="1" hidden="1" customWidth="1"/>
    <col min="54" max="54" width="25" style="1" hidden="1" customWidth="1"/>
    <col min="55" max="55" width="21.67" style="1" hidden="1" customWidth="1"/>
    <col min="56" max="56" width="19.17" style="1" hidden="1" customWidth="1"/>
    <col min="57" max="57" width="66.5" style="1" customWidth="1"/>
    <col min="71" max="71" width="9.33" style="1" hidden="1"/>
    <col min="72" max="72" width="9.33" style="1" hidden="1"/>
    <col min="73" max="73" width="9.33" style="1" hidden="1"/>
    <col min="74" max="74" width="9.33" style="1" hidden="1"/>
    <col min="75" max="75" width="9.33" style="1" hidden="1"/>
    <col min="76" max="76" width="9.33" style="1" hidden="1"/>
    <col min="77" max="77" width="9.33" style="1" hidden="1"/>
    <col min="78" max="78" width="9.33" style="1" hidden="1"/>
    <col min="79" max="79" width="9.33" style="1" hidden="1"/>
    <col min="80" max="80" width="9.33" style="1" hidden="1"/>
    <col min="81" max="81" width="9.33" style="1" hidden="1"/>
    <col min="82" max="82" width="9.33" style="1" hidden="1"/>
    <col min="83" max="83" width="9.33" style="1" hidden="1"/>
    <col min="84" max="84" width="9.33" style="1" hidden="1"/>
    <col min="85" max="85" width="9.33" style="1" hidden="1"/>
    <col min="86" max="86" width="9.33" style="1" hidden="1"/>
    <col min="87" max="87" width="9.33" style="1" hidden="1"/>
    <col min="88" max="88" width="9.33" style="1" hidden="1"/>
    <col min="89" max="89" width="9.33" style="1" hidden="1"/>
    <col min="90" max="90" width="9.33" style="1" hidden="1"/>
    <col min="91" max="91" width="9.33"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21</v>
      </c>
      <c r="AO7" s="22"/>
      <c r="AP7" s="22"/>
      <c r="AQ7" s="22"/>
      <c r="AR7" s="20"/>
      <c r="BE7" s="31"/>
      <c r="BS7" s="17" t="s">
        <v>6</v>
      </c>
    </row>
    <row r="8" s="1" customFormat="1" ht="12" customHeight="1">
      <c r="B8" s="21"/>
      <c r="C8" s="22"/>
      <c r="D8" s="32" t="s">
        <v>22</v>
      </c>
      <c r="E8" s="22"/>
      <c r="F8" s="22"/>
      <c r="G8" s="22"/>
      <c r="H8" s="22"/>
      <c r="I8" s="22"/>
      <c r="J8" s="22"/>
      <c r="K8" s="27" t="s">
        <v>23</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24</v>
      </c>
      <c r="AL8" s="22"/>
      <c r="AM8" s="22"/>
      <c r="AN8" s="33" t="s">
        <v>25</v>
      </c>
      <c r="AO8" s="22"/>
      <c r="AP8" s="22"/>
      <c r="AQ8" s="22"/>
      <c r="AR8" s="20"/>
      <c r="BE8" s="31"/>
      <c r="BS8" s="17" t="s">
        <v>6</v>
      </c>
    </row>
    <row r="9" s="1" customFormat="1" ht="29.28" customHeight="1">
      <c r="B9" s="21"/>
      <c r="C9" s="22"/>
      <c r="D9" s="26" t="s">
        <v>26</v>
      </c>
      <c r="E9" s="22"/>
      <c r="F9" s="22"/>
      <c r="G9" s="22"/>
      <c r="H9" s="22"/>
      <c r="I9" s="22"/>
      <c r="J9" s="22"/>
      <c r="K9" s="34" t="s">
        <v>27</v>
      </c>
      <c r="L9" s="22"/>
      <c r="M9" s="22"/>
      <c r="N9" s="22"/>
      <c r="O9" s="22"/>
      <c r="P9" s="22"/>
      <c r="Q9" s="22"/>
      <c r="R9" s="22"/>
      <c r="S9" s="22"/>
      <c r="T9" s="22"/>
      <c r="U9" s="22"/>
      <c r="V9" s="22"/>
      <c r="W9" s="22"/>
      <c r="X9" s="22"/>
      <c r="Y9" s="22"/>
      <c r="Z9" s="22"/>
      <c r="AA9" s="22"/>
      <c r="AB9" s="22"/>
      <c r="AC9" s="22"/>
      <c r="AD9" s="22"/>
      <c r="AE9" s="22"/>
      <c r="AF9" s="22"/>
      <c r="AG9" s="22"/>
      <c r="AH9" s="22"/>
      <c r="AI9" s="22"/>
      <c r="AJ9" s="22"/>
      <c r="AK9" s="26" t="s">
        <v>28</v>
      </c>
      <c r="AL9" s="22"/>
      <c r="AM9" s="22"/>
      <c r="AN9" s="34" t="s">
        <v>29</v>
      </c>
      <c r="AO9" s="22"/>
      <c r="AP9" s="22"/>
      <c r="AQ9" s="22"/>
      <c r="AR9" s="20"/>
      <c r="BE9" s="31"/>
      <c r="BS9" s="17" t="s">
        <v>6</v>
      </c>
    </row>
    <row r="10" s="1" customFormat="1" ht="12" customHeight="1">
      <c r="B10" s="21"/>
      <c r="C10" s="22"/>
      <c r="D10" s="32" t="s">
        <v>30</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31</v>
      </c>
      <c r="AL10" s="22"/>
      <c r="AM10" s="22"/>
      <c r="AN10" s="27" t="s">
        <v>32</v>
      </c>
      <c r="AO10" s="22"/>
      <c r="AP10" s="22"/>
      <c r="AQ10" s="22"/>
      <c r="AR10" s="20"/>
      <c r="BE10" s="31"/>
      <c r="BS10" s="17" t="s">
        <v>6</v>
      </c>
    </row>
    <row r="11" s="1" customFormat="1" ht="18.48" customHeight="1">
      <c r="B11" s="21"/>
      <c r="C11" s="22"/>
      <c r="D11" s="22"/>
      <c r="E11" s="27" t="s">
        <v>33</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34</v>
      </c>
      <c r="AL11" s="22"/>
      <c r="AM11" s="22"/>
      <c r="AN11" s="27" t="s">
        <v>35</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36</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31</v>
      </c>
      <c r="AL13" s="22"/>
      <c r="AM13" s="22"/>
      <c r="AN13" s="35" t="s">
        <v>37</v>
      </c>
      <c r="AO13" s="22"/>
      <c r="AP13" s="22"/>
      <c r="AQ13" s="22"/>
      <c r="AR13" s="20"/>
      <c r="BE13" s="31"/>
      <c r="BS13" s="17" t="s">
        <v>6</v>
      </c>
    </row>
    <row r="14">
      <c r="B14" s="21"/>
      <c r="C14" s="22"/>
      <c r="D14" s="22"/>
      <c r="E14" s="35" t="s">
        <v>37</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2" t="s">
        <v>34</v>
      </c>
      <c r="AL14" s="22"/>
      <c r="AM14" s="22"/>
      <c r="AN14" s="35" t="s">
        <v>37</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38</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31</v>
      </c>
      <c r="AL16" s="22"/>
      <c r="AM16" s="22"/>
      <c r="AN16" s="27" t="s">
        <v>39</v>
      </c>
      <c r="AO16" s="22"/>
      <c r="AP16" s="22"/>
      <c r="AQ16" s="22"/>
      <c r="AR16" s="20"/>
      <c r="BE16" s="31"/>
      <c r="BS16" s="17" t="s">
        <v>4</v>
      </c>
    </row>
    <row r="17" s="1" customFormat="1" ht="18.48" customHeight="1">
      <c r="B17" s="21"/>
      <c r="C17" s="22"/>
      <c r="D17" s="22"/>
      <c r="E17" s="27" t="s">
        <v>40</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34</v>
      </c>
      <c r="AL17" s="22"/>
      <c r="AM17" s="22"/>
      <c r="AN17" s="27" t="s">
        <v>41</v>
      </c>
      <c r="AO17" s="22"/>
      <c r="AP17" s="22"/>
      <c r="AQ17" s="22"/>
      <c r="AR17" s="20"/>
      <c r="BE17" s="31"/>
      <c r="BS17" s="17" t="s">
        <v>42</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43</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31</v>
      </c>
      <c r="AL19" s="22"/>
      <c r="AM19" s="22"/>
      <c r="AN19" s="27" t="s">
        <v>39</v>
      </c>
      <c r="AO19" s="22"/>
      <c r="AP19" s="22"/>
      <c r="AQ19" s="22"/>
      <c r="AR19" s="20"/>
      <c r="BE19" s="31"/>
      <c r="BS19" s="17" t="s">
        <v>6</v>
      </c>
    </row>
    <row r="20" s="1" customFormat="1" ht="18.48" customHeight="1">
      <c r="B20" s="21"/>
      <c r="C20" s="22"/>
      <c r="D20" s="22"/>
      <c r="E20" s="27" t="s">
        <v>40</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34</v>
      </c>
      <c r="AL20" s="22"/>
      <c r="AM20" s="22"/>
      <c r="AN20" s="27" t="s">
        <v>41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44</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51" customHeight="1">
      <c r="B23" s="21"/>
      <c r="C23" s="22"/>
      <c r="D23" s="22"/>
      <c r="E23" s="37" t="s">
        <v>45</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2"/>
      <c r="AQ25" s="22"/>
      <c r="AR25" s="20"/>
      <c r="BE25" s="31"/>
    </row>
    <row r="26" s="2" customFormat="1" ht="25.92" customHeight="1">
      <c r="A26" s="39"/>
      <c r="B26" s="40"/>
      <c r="C26" s="41"/>
      <c r="D26" s="42" t="s">
        <v>46</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1"/>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1"/>
    </row>
    <row r="28" s="2" customFormat="1">
      <c r="A28" s="39"/>
      <c r="B28" s="40"/>
      <c r="C28" s="41"/>
      <c r="D28" s="41"/>
      <c r="E28" s="41"/>
      <c r="F28" s="41"/>
      <c r="G28" s="41"/>
      <c r="H28" s="41"/>
      <c r="I28" s="41"/>
      <c r="J28" s="41"/>
      <c r="K28" s="41"/>
      <c r="L28" s="46" t="s">
        <v>47</v>
      </c>
      <c r="M28" s="46"/>
      <c r="N28" s="46"/>
      <c r="O28" s="46"/>
      <c r="P28" s="46"/>
      <c r="Q28" s="41"/>
      <c r="R28" s="41"/>
      <c r="S28" s="41"/>
      <c r="T28" s="41"/>
      <c r="U28" s="41"/>
      <c r="V28" s="41"/>
      <c r="W28" s="46" t="s">
        <v>48</v>
      </c>
      <c r="X28" s="46"/>
      <c r="Y28" s="46"/>
      <c r="Z28" s="46"/>
      <c r="AA28" s="46"/>
      <c r="AB28" s="46"/>
      <c r="AC28" s="46"/>
      <c r="AD28" s="46"/>
      <c r="AE28" s="46"/>
      <c r="AF28" s="41"/>
      <c r="AG28" s="41"/>
      <c r="AH28" s="41"/>
      <c r="AI28" s="41"/>
      <c r="AJ28" s="41"/>
      <c r="AK28" s="46" t="s">
        <v>49</v>
      </c>
      <c r="AL28" s="46"/>
      <c r="AM28" s="46"/>
      <c r="AN28" s="46"/>
      <c r="AO28" s="46"/>
      <c r="AP28" s="41"/>
      <c r="AQ28" s="41"/>
      <c r="AR28" s="45"/>
      <c r="BE28" s="31"/>
    </row>
    <row r="29" s="3" customFormat="1" ht="14.4" customHeight="1">
      <c r="A29" s="3"/>
      <c r="B29" s="47"/>
      <c r="C29" s="48"/>
      <c r="D29" s="32" t="s">
        <v>50</v>
      </c>
      <c r="E29" s="48"/>
      <c r="F29" s="32" t="s">
        <v>51</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2" t="s">
        <v>52</v>
      </c>
      <c r="G30" s="48"/>
      <c r="H30" s="48"/>
      <c r="I30" s="48"/>
      <c r="J30" s="48"/>
      <c r="K30" s="48"/>
      <c r="L30" s="49">
        <v>0.14999999999999999</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2" t="s">
        <v>53</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2" t="s">
        <v>54</v>
      </c>
      <c r="G32" s="48"/>
      <c r="H32" s="48"/>
      <c r="I32" s="48"/>
      <c r="J32" s="48"/>
      <c r="K32" s="48"/>
      <c r="L32" s="49">
        <v>0.14999999999999999</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2" t="s">
        <v>55</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56</v>
      </c>
      <c r="E35" s="55"/>
      <c r="F35" s="55"/>
      <c r="G35" s="55"/>
      <c r="H35" s="55"/>
      <c r="I35" s="55"/>
      <c r="J35" s="55"/>
      <c r="K35" s="55"/>
      <c r="L35" s="55"/>
      <c r="M35" s="55"/>
      <c r="N35" s="55"/>
      <c r="O35" s="55"/>
      <c r="P35" s="55"/>
      <c r="Q35" s="55"/>
      <c r="R35" s="55"/>
      <c r="S35" s="55"/>
      <c r="T35" s="56" t="s">
        <v>57</v>
      </c>
      <c r="U35" s="55"/>
      <c r="V35" s="55"/>
      <c r="W35" s="55"/>
      <c r="X35" s="57" t="s">
        <v>58</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3" t="s">
        <v>59</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2" t="s">
        <v>13</v>
      </c>
      <c r="D44" s="65"/>
      <c r="E44" s="65"/>
      <c r="F44" s="65"/>
      <c r="G44" s="65"/>
      <c r="H44" s="65"/>
      <c r="I44" s="65"/>
      <c r="J44" s="65"/>
      <c r="K44" s="65"/>
      <c r="L44" s="65" t="str">
        <f>K5</f>
        <v>7530-2</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PJD na ul. Výškovická - 2. úsek (ul. Pavlovova - ul. Čujkovova)</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2" t="s">
        <v>22</v>
      </c>
      <c r="D47" s="41"/>
      <c r="E47" s="41"/>
      <c r="F47" s="41"/>
      <c r="G47" s="41"/>
      <c r="H47" s="41"/>
      <c r="I47" s="41"/>
      <c r="J47" s="41"/>
      <c r="K47" s="41"/>
      <c r="L47" s="72" t="str">
        <f>IF(K8="","",K8)</f>
        <v>Ostrava</v>
      </c>
      <c r="M47" s="41"/>
      <c r="N47" s="41"/>
      <c r="O47" s="41"/>
      <c r="P47" s="41"/>
      <c r="Q47" s="41"/>
      <c r="R47" s="41"/>
      <c r="S47" s="41"/>
      <c r="T47" s="41"/>
      <c r="U47" s="41"/>
      <c r="V47" s="41"/>
      <c r="W47" s="41"/>
      <c r="X47" s="41"/>
      <c r="Y47" s="41"/>
      <c r="Z47" s="41"/>
      <c r="AA47" s="41"/>
      <c r="AB47" s="41"/>
      <c r="AC47" s="41"/>
      <c r="AD47" s="41"/>
      <c r="AE47" s="41"/>
      <c r="AF47" s="41"/>
      <c r="AG47" s="41"/>
      <c r="AH47" s="41"/>
      <c r="AI47" s="32" t="s">
        <v>24</v>
      </c>
      <c r="AJ47" s="41"/>
      <c r="AK47" s="41"/>
      <c r="AL47" s="41"/>
      <c r="AM47" s="73" t="str">
        <f>IF(AN8= "","",AN8)</f>
        <v>13. 11. 2019</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27.9" customHeight="1">
      <c r="A49" s="39"/>
      <c r="B49" s="40"/>
      <c r="C49" s="32" t="s">
        <v>30</v>
      </c>
      <c r="D49" s="41"/>
      <c r="E49" s="41"/>
      <c r="F49" s="41"/>
      <c r="G49" s="41"/>
      <c r="H49" s="41"/>
      <c r="I49" s="41"/>
      <c r="J49" s="41"/>
      <c r="K49" s="41"/>
      <c r="L49" s="65" t="str">
        <f>IF(E11= "","",E11)</f>
        <v>Dopravní podnik Ostrava a.s.</v>
      </c>
      <c r="M49" s="41"/>
      <c r="N49" s="41"/>
      <c r="O49" s="41"/>
      <c r="P49" s="41"/>
      <c r="Q49" s="41"/>
      <c r="R49" s="41"/>
      <c r="S49" s="41"/>
      <c r="T49" s="41"/>
      <c r="U49" s="41"/>
      <c r="V49" s="41"/>
      <c r="W49" s="41"/>
      <c r="X49" s="41"/>
      <c r="Y49" s="41"/>
      <c r="Z49" s="41"/>
      <c r="AA49" s="41"/>
      <c r="AB49" s="41"/>
      <c r="AC49" s="41"/>
      <c r="AD49" s="41"/>
      <c r="AE49" s="41"/>
      <c r="AF49" s="41"/>
      <c r="AG49" s="41"/>
      <c r="AH49" s="41"/>
      <c r="AI49" s="32" t="s">
        <v>38</v>
      </c>
      <c r="AJ49" s="41"/>
      <c r="AK49" s="41"/>
      <c r="AL49" s="41"/>
      <c r="AM49" s="74" t="str">
        <f>IF(E17="","",E17)</f>
        <v>METROPROJEKT Praha a.s.</v>
      </c>
      <c r="AN49" s="65"/>
      <c r="AO49" s="65"/>
      <c r="AP49" s="65"/>
      <c r="AQ49" s="41"/>
      <c r="AR49" s="45"/>
      <c r="AS49" s="75" t="s">
        <v>60</v>
      </c>
      <c r="AT49" s="76"/>
      <c r="AU49" s="77"/>
      <c r="AV49" s="77"/>
      <c r="AW49" s="77"/>
      <c r="AX49" s="77"/>
      <c r="AY49" s="77"/>
      <c r="AZ49" s="77"/>
      <c r="BA49" s="77"/>
      <c r="BB49" s="77"/>
      <c r="BC49" s="77"/>
      <c r="BD49" s="78"/>
      <c r="BE49" s="39"/>
    </row>
    <row r="50" s="2" customFormat="1" ht="27.9" customHeight="1">
      <c r="A50" s="39"/>
      <c r="B50" s="40"/>
      <c r="C50" s="32" t="s">
        <v>36</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2" t="s">
        <v>43</v>
      </c>
      <c r="AJ50" s="41"/>
      <c r="AK50" s="41"/>
      <c r="AL50" s="41"/>
      <c r="AM50" s="74" t="str">
        <f>IF(E20="","",E20)</f>
        <v>METROPROJEKT Praha a.s.</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61</v>
      </c>
      <c r="D52" s="88"/>
      <c r="E52" s="88"/>
      <c r="F52" s="88"/>
      <c r="G52" s="88"/>
      <c r="H52" s="89"/>
      <c r="I52" s="90" t="s">
        <v>62</v>
      </c>
      <c r="J52" s="88"/>
      <c r="K52" s="88"/>
      <c r="L52" s="88"/>
      <c r="M52" s="88"/>
      <c r="N52" s="88"/>
      <c r="O52" s="88"/>
      <c r="P52" s="88"/>
      <c r="Q52" s="88"/>
      <c r="R52" s="88"/>
      <c r="S52" s="88"/>
      <c r="T52" s="88"/>
      <c r="U52" s="88"/>
      <c r="V52" s="88"/>
      <c r="W52" s="88"/>
      <c r="X52" s="88"/>
      <c r="Y52" s="88"/>
      <c r="Z52" s="88"/>
      <c r="AA52" s="88"/>
      <c r="AB52" s="88"/>
      <c r="AC52" s="88"/>
      <c r="AD52" s="88"/>
      <c r="AE52" s="88"/>
      <c r="AF52" s="88"/>
      <c r="AG52" s="91" t="s">
        <v>63</v>
      </c>
      <c r="AH52" s="88"/>
      <c r="AI52" s="88"/>
      <c r="AJ52" s="88"/>
      <c r="AK52" s="88"/>
      <c r="AL52" s="88"/>
      <c r="AM52" s="88"/>
      <c r="AN52" s="90" t="s">
        <v>64</v>
      </c>
      <c r="AO52" s="88"/>
      <c r="AP52" s="88"/>
      <c r="AQ52" s="92" t="s">
        <v>65</v>
      </c>
      <c r="AR52" s="45"/>
      <c r="AS52" s="93" t="s">
        <v>66</v>
      </c>
      <c r="AT52" s="94" t="s">
        <v>67</v>
      </c>
      <c r="AU52" s="94" t="s">
        <v>68</v>
      </c>
      <c r="AV52" s="94" t="s">
        <v>69</v>
      </c>
      <c r="AW52" s="94" t="s">
        <v>70</v>
      </c>
      <c r="AX52" s="94" t="s">
        <v>71</v>
      </c>
      <c r="AY52" s="94" t="s">
        <v>72</v>
      </c>
      <c r="AZ52" s="94" t="s">
        <v>73</v>
      </c>
      <c r="BA52" s="94" t="s">
        <v>74</v>
      </c>
      <c r="BB52" s="94" t="s">
        <v>75</v>
      </c>
      <c r="BC52" s="94" t="s">
        <v>76</v>
      </c>
      <c r="BD52" s="95" t="s">
        <v>77</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78</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ROUND(AG55+SUM(AG56:AG60)+SUM(AG65:AG68),2)</f>
        <v>0</v>
      </c>
      <c r="AH54" s="102"/>
      <c r="AI54" s="102"/>
      <c r="AJ54" s="102"/>
      <c r="AK54" s="102"/>
      <c r="AL54" s="102"/>
      <c r="AM54" s="102"/>
      <c r="AN54" s="103">
        <f>SUM(AG54,AT54)</f>
        <v>0</v>
      </c>
      <c r="AO54" s="103"/>
      <c r="AP54" s="103"/>
      <c r="AQ54" s="104" t="s">
        <v>79</v>
      </c>
      <c r="AR54" s="105"/>
      <c r="AS54" s="106">
        <f>ROUND(AS55+SUM(AS56:AS60)+SUM(AS65:AS68),2)</f>
        <v>0</v>
      </c>
      <c r="AT54" s="107">
        <f>ROUND(SUM(AV54:AW54),2)</f>
        <v>0</v>
      </c>
      <c r="AU54" s="108">
        <f>ROUND(AU55+SUM(AU56:AU60)+SUM(AU65:AU68),5)</f>
        <v>0</v>
      </c>
      <c r="AV54" s="107">
        <f>ROUND(AZ54*L29,2)</f>
        <v>0</v>
      </c>
      <c r="AW54" s="107">
        <f>ROUND(BA54*L30,2)</f>
        <v>0</v>
      </c>
      <c r="AX54" s="107">
        <f>ROUND(BB54*L29,2)</f>
        <v>0</v>
      </c>
      <c r="AY54" s="107">
        <f>ROUND(BC54*L30,2)</f>
        <v>0</v>
      </c>
      <c r="AZ54" s="107">
        <f>ROUND(AZ55+SUM(AZ56:AZ60)+SUM(AZ65:AZ68),2)</f>
        <v>0</v>
      </c>
      <c r="BA54" s="107">
        <f>ROUND(BA55+SUM(BA56:BA60)+SUM(BA65:BA68),2)</f>
        <v>0</v>
      </c>
      <c r="BB54" s="107">
        <f>ROUND(BB55+SUM(BB56:BB60)+SUM(BB65:BB68),2)</f>
        <v>0</v>
      </c>
      <c r="BC54" s="107">
        <f>ROUND(BC55+SUM(BC56:BC60)+SUM(BC65:BC68),2)</f>
        <v>0</v>
      </c>
      <c r="BD54" s="109">
        <f>ROUND(BD55+SUM(BD56:BD60)+SUM(BD65:BD68),2)</f>
        <v>0</v>
      </c>
      <c r="BE54" s="6"/>
      <c r="BS54" s="110" t="s">
        <v>80</v>
      </c>
      <c r="BT54" s="110" t="s">
        <v>81</v>
      </c>
      <c r="BU54" s="111" t="s">
        <v>82</v>
      </c>
      <c r="BV54" s="110" t="s">
        <v>83</v>
      </c>
      <c r="BW54" s="110" t="s">
        <v>5</v>
      </c>
      <c r="BX54" s="110" t="s">
        <v>84</v>
      </c>
      <c r="CL54" s="110" t="s">
        <v>19</v>
      </c>
    </row>
    <row r="55" s="7" customFormat="1" ht="16.5" customHeight="1">
      <c r="A55" s="112" t="s">
        <v>85</v>
      </c>
      <c r="B55" s="113"/>
      <c r="C55" s="114"/>
      <c r="D55" s="115" t="s">
        <v>86</v>
      </c>
      <c r="E55" s="115"/>
      <c r="F55" s="115"/>
      <c r="G55" s="115"/>
      <c r="H55" s="115"/>
      <c r="I55" s="116"/>
      <c r="J55" s="115" t="s">
        <v>87</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'SO 101 - Úpravy pozemních...'!J30</f>
        <v>0</v>
      </c>
      <c r="AH55" s="116"/>
      <c r="AI55" s="116"/>
      <c r="AJ55" s="116"/>
      <c r="AK55" s="116"/>
      <c r="AL55" s="116"/>
      <c r="AM55" s="116"/>
      <c r="AN55" s="117">
        <f>SUM(AG55,AT55)</f>
        <v>0</v>
      </c>
      <c r="AO55" s="116"/>
      <c r="AP55" s="116"/>
      <c r="AQ55" s="118" t="s">
        <v>88</v>
      </c>
      <c r="AR55" s="119"/>
      <c r="AS55" s="120">
        <v>0</v>
      </c>
      <c r="AT55" s="121">
        <f>ROUND(SUM(AV55:AW55),2)</f>
        <v>0</v>
      </c>
      <c r="AU55" s="122">
        <f>'SO 101 - Úpravy pozemních...'!P86</f>
        <v>0</v>
      </c>
      <c r="AV55" s="121">
        <f>'SO 101 - Úpravy pozemních...'!J33</f>
        <v>0</v>
      </c>
      <c r="AW55" s="121">
        <f>'SO 101 - Úpravy pozemních...'!J34</f>
        <v>0</v>
      </c>
      <c r="AX55" s="121">
        <f>'SO 101 - Úpravy pozemních...'!J35</f>
        <v>0</v>
      </c>
      <c r="AY55" s="121">
        <f>'SO 101 - Úpravy pozemních...'!J36</f>
        <v>0</v>
      </c>
      <c r="AZ55" s="121">
        <f>'SO 101 - Úpravy pozemních...'!F33</f>
        <v>0</v>
      </c>
      <c r="BA55" s="121">
        <f>'SO 101 - Úpravy pozemních...'!F34</f>
        <v>0</v>
      </c>
      <c r="BB55" s="121">
        <f>'SO 101 - Úpravy pozemních...'!F35</f>
        <v>0</v>
      </c>
      <c r="BC55" s="121">
        <f>'SO 101 - Úpravy pozemních...'!F36</f>
        <v>0</v>
      </c>
      <c r="BD55" s="123">
        <f>'SO 101 - Úpravy pozemních...'!F37</f>
        <v>0</v>
      </c>
      <c r="BE55" s="7"/>
      <c r="BT55" s="124" t="s">
        <v>89</v>
      </c>
      <c r="BV55" s="124" t="s">
        <v>83</v>
      </c>
      <c r="BW55" s="124" t="s">
        <v>90</v>
      </c>
      <c r="BX55" s="124" t="s">
        <v>5</v>
      </c>
      <c r="CL55" s="124" t="s">
        <v>79</v>
      </c>
      <c r="CM55" s="124" t="s">
        <v>91</v>
      </c>
    </row>
    <row r="56" s="7" customFormat="1" ht="16.5" customHeight="1">
      <c r="A56" s="112" t="s">
        <v>85</v>
      </c>
      <c r="B56" s="113"/>
      <c r="C56" s="114"/>
      <c r="D56" s="115" t="s">
        <v>92</v>
      </c>
      <c r="E56" s="115"/>
      <c r="F56" s="115"/>
      <c r="G56" s="115"/>
      <c r="H56" s="115"/>
      <c r="I56" s="116"/>
      <c r="J56" s="115" t="s">
        <v>93</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'SO 301 - Přípojka vodovod...'!J30</f>
        <v>0</v>
      </c>
      <c r="AH56" s="116"/>
      <c r="AI56" s="116"/>
      <c r="AJ56" s="116"/>
      <c r="AK56" s="116"/>
      <c r="AL56" s="116"/>
      <c r="AM56" s="116"/>
      <c r="AN56" s="117">
        <f>SUM(AG56,AT56)</f>
        <v>0</v>
      </c>
      <c r="AO56" s="116"/>
      <c r="AP56" s="116"/>
      <c r="AQ56" s="118" t="s">
        <v>88</v>
      </c>
      <c r="AR56" s="119"/>
      <c r="AS56" s="120">
        <v>0</v>
      </c>
      <c r="AT56" s="121">
        <f>ROUND(SUM(AV56:AW56),2)</f>
        <v>0</v>
      </c>
      <c r="AU56" s="122">
        <f>'SO 301 - Přípojka vodovod...'!P86</f>
        <v>0</v>
      </c>
      <c r="AV56" s="121">
        <f>'SO 301 - Přípojka vodovod...'!J33</f>
        <v>0</v>
      </c>
      <c r="AW56" s="121">
        <f>'SO 301 - Přípojka vodovod...'!J34</f>
        <v>0</v>
      </c>
      <c r="AX56" s="121">
        <f>'SO 301 - Přípojka vodovod...'!J35</f>
        <v>0</v>
      </c>
      <c r="AY56" s="121">
        <f>'SO 301 - Přípojka vodovod...'!J36</f>
        <v>0</v>
      </c>
      <c r="AZ56" s="121">
        <f>'SO 301 - Přípojka vodovod...'!F33</f>
        <v>0</v>
      </c>
      <c r="BA56" s="121">
        <f>'SO 301 - Přípojka vodovod...'!F34</f>
        <v>0</v>
      </c>
      <c r="BB56" s="121">
        <f>'SO 301 - Přípojka vodovod...'!F35</f>
        <v>0</v>
      </c>
      <c r="BC56" s="121">
        <f>'SO 301 - Přípojka vodovod...'!F36</f>
        <v>0</v>
      </c>
      <c r="BD56" s="123">
        <f>'SO 301 - Přípojka vodovod...'!F37</f>
        <v>0</v>
      </c>
      <c r="BE56" s="7"/>
      <c r="BT56" s="124" t="s">
        <v>89</v>
      </c>
      <c r="BV56" s="124" t="s">
        <v>83</v>
      </c>
      <c r="BW56" s="124" t="s">
        <v>94</v>
      </c>
      <c r="BX56" s="124" t="s">
        <v>5</v>
      </c>
      <c r="CL56" s="124" t="s">
        <v>79</v>
      </c>
      <c r="CM56" s="124" t="s">
        <v>91</v>
      </c>
    </row>
    <row r="57" s="7" customFormat="1" ht="16.5" customHeight="1">
      <c r="A57" s="112" t="s">
        <v>85</v>
      </c>
      <c r="B57" s="113"/>
      <c r="C57" s="114"/>
      <c r="D57" s="115" t="s">
        <v>95</v>
      </c>
      <c r="E57" s="115"/>
      <c r="F57" s="115"/>
      <c r="G57" s="115"/>
      <c r="H57" s="115"/>
      <c r="I57" s="116"/>
      <c r="J57" s="115" t="s">
        <v>96</v>
      </c>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7">
        <f>'SO 302 - Zavlažovací systém'!J30</f>
        <v>0</v>
      </c>
      <c r="AH57" s="116"/>
      <c r="AI57" s="116"/>
      <c r="AJ57" s="116"/>
      <c r="AK57" s="116"/>
      <c r="AL57" s="116"/>
      <c r="AM57" s="116"/>
      <c r="AN57" s="117">
        <f>SUM(AG57,AT57)</f>
        <v>0</v>
      </c>
      <c r="AO57" s="116"/>
      <c r="AP57" s="116"/>
      <c r="AQ57" s="118" t="s">
        <v>88</v>
      </c>
      <c r="AR57" s="119"/>
      <c r="AS57" s="120">
        <v>0</v>
      </c>
      <c r="AT57" s="121">
        <f>ROUND(SUM(AV57:AW57),2)</f>
        <v>0</v>
      </c>
      <c r="AU57" s="122">
        <f>'SO 302 - Zavlažovací systém'!P90</f>
        <v>0</v>
      </c>
      <c r="AV57" s="121">
        <f>'SO 302 - Zavlažovací systém'!J33</f>
        <v>0</v>
      </c>
      <c r="AW57" s="121">
        <f>'SO 302 - Zavlažovací systém'!J34</f>
        <v>0</v>
      </c>
      <c r="AX57" s="121">
        <f>'SO 302 - Zavlažovací systém'!J35</f>
        <v>0</v>
      </c>
      <c r="AY57" s="121">
        <f>'SO 302 - Zavlažovací systém'!J36</f>
        <v>0</v>
      </c>
      <c r="AZ57" s="121">
        <f>'SO 302 - Zavlažovací systém'!F33</f>
        <v>0</v>
      </c>
      <c r="BA57" s="121">
        <f>'SO 302 - Zavlažovací systém'!F34</f>
        <v>0</v>
      </c>
      <c r="BB57" s="121">
        <f>'SO 302 - Zavlažovací systém'!F35</f>
        <v>0</v>
      </c>
      <c r="BC57" s="121">
        <f>'SO 302 - Zavlažovací systém'!F36</f>
        <v>0</v>
      </c>
      <c r="BD57" s="123">
        <f>'SO 302 - Zavlažovací systém'!F37</f>
        <v>0</v>
      </c>
      <c r="BE57" s="7"/>
      <c r="BT57" s="124" t="s">
        <v>89</v>
      </c>
      <c r="BV57" s="124" t="s">
        <v>83</v>
      </c>
      <c r="BW57" s="124" t="s">
        <v>97</v>
      </c>
      <c r="BX57" s="124" t="s">
        <v>5</v>
      </c>
      <c r="CL57" s="124" t="s">
        <v>79</v>
      </c>
      <c r="CM57" s="124" t="s">
        <v>91</v>
      </c>
    </row>
    <row r="58" s="7" customFormat="1" ht="16.5" customHeight="1">
      <c r="A58" s="112" t="s">
        <v>85</v>
      </c>
      <c r="B58" s="113"/>
      <c r="C58" s="114"/>
      <c r="D58" s="115" t="s">
        <v>98</v>
      </c>
      <c r="E58" s="115"/>
      <c r="F58" s="115"/>
      <c r="G58" s="115"/>
      <c r="H58" s="115"/>
      <c r="I58" s="116"/>
      <c r="J58" s="115" t="s">
        <v>99</v>
      </c>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7">
        <f>'SO 303 - Přípojka NN zavl...'!J30</f>
        <v>0</v>
      </c>
      <c r="AH58" s="116"/>
      <c r="AI58" s="116"/>
      <c r="AJ58" s="116"/>
      <c r="AK58" s="116"/>
      <c r="AL58" s="116"/>
      <c r="AM58" s="116"/>
      <c r="AN58" s="117">
        <f>SUM(AG58,AT58)</f>
        <v>0</v>
      </c>
      <c r="AO58" s="116"/>
      <c r="AP58" s="116"/>
      <c r="AQ58" s="118" t="s">
        <v>88</v>
      </c>
      <c r="AR58" s="119"/>
      <c r="AS58" s="120">
        <v>0</v>
      </c>
      <c r="AT58" s="121">
        <f>ROUND(SUM(AV58:AW58),2)</f>
        <v>0</v>
      </c>
      <c r="AU58" s="122">
        <f>'SO 303 - Přípojka NN zavl...'!P84</f>
        <v>0</v>
      </c>
      <c r="AV58" s="121">
        <f>'SO 303 - Přípojka NN zavl...'!J33</f>
        <v>0</v>
      </c>
      <c r="AW58" s="121">
        <f>'SO 303 - Přípojka NN zavl...'!J34</f>
        <v>0</v>
      </c>
      <c r="AX58" s="121">
        <f>'SO 303 - Přípojka NN zavl...'!J35</f>
        <v>0</v>
      </c>
      <c r="AY58" s="121">
        <f>'SO 303 - Přípojka NN zavl...'!J36</f>
        <v>0</v>
      </c>
      <c r="AZ58" s="121">
        <f>'SO 303 - Přípojka NN zavl...'!F33</f>
        <v>0</v>
      </c>
      <c r="BA58" s="121">
        <f>'SO 303 - Přípojka NN zavl...'!F34</f>
        <v>0</v>
      </c>
      <c r="BB58" s="121">
        <f>'SO 303 - Přípojka NN zavl...'!F35</f>
        <v>0</v>
      </c>
      <c r="BC58" s="121">
        <f>'SO 303 - Přípojka NN zavl...'!F36</f>
        <v>0</v>
      </c>
      <c r="BD58" s="123">
        <f>'SO 303 - Přípojka NN zavl...'!F37</f>
        <v>0</v>
      </c>
      <c r="BE58" s="7"/>
      <c r="BT58" s="124" t="s">
        <v>89</v>
      </c>
      <c r="BV58" s="124" t="s">
        <v>83</v>
      </c>
      <c r="BW58" s="124" t="s">
        <v>100</v>
      </c>
      <c r="BX58" s="124" t="s">
        <v>5</v>
      </c>
      <c r="CL58" s="124" t="s">
        <v>79</v>
      </c>
      <c r="CM58" s="124" t="s">
        <v>91</v>
      </c>
    </row>
    <row r="59" s="7" customFormat="1" ht="16.5" customHeight="1">
      <c r="A59" s="112" t="s">
        <v>85</v>
      </c>
      <c r="B59" s="113"/>
      <c r="C59" s="114"/>
      <c r="D59" s="115" t="s">
        <v>101</v>
      </c>
      <c r="E59" s="115"/>
      <c r="F59" s="115"/>
      <c r="G59" s="115"/>
      <c r="H59" s="115"/>
      <c r="I59" s="116"/>
      <c r="J59" s="115" t="s">
        <v>102</v>
      </c>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7">
        <f>'SO 401 - Trakční vedení'!J30</f>
        <v>0</v>
      </c>
      <c r="AH59" s="116"/>
      <c r="AI59" s="116"/>
      <c r="AJ59" s="116"/>
      <c r="AK59" s="116"/>
      <c r="AL59" s="116"/>
      <c r="AM59" s="116"/>
      <c r="AN59" s="117">
        <f>SUM(AG59,AT59)</f>
        <v>0</v>
      </c>
      <c r="AO59" s="116"/>
      <c r="AP59" s="116"/>
      <c r="AQ59" s="118" t="s">
        <v>88</v>
      </c>
      <c r="AR59" s="119"/>
      <c r="AS59" s="120">
        <v>0</v>
      </c>
      <c r="AT59" s="121">
        <f>ROUND(SUM(AV59:AW59),2)</f>
        <v>0</v>
      </c>
      <c r="AU59" s="122">
        <f>'SO 401 - Trakční vedení'!P86</f>
        <v>0</v>
      </c>
      <c r="AV59" s="121">
        <f>'SO 401 - Trakční vedení'!J33</f>
        <v>0</v>
      </c>
      <c r="AW59" s="121">
        <f>'SO 401 - Trakční vedení'!J34</f>
        <v>0</v>
      </c>
      <c r="AX59" s="121">
        <f>'SO 401 - Trakční vedení'!J35</f>
        <v>0</v>
      </c>
      <c r="AY59" s="121">
        <f>'SO 401 - Trakční vedení'!J36</f>
        <v>0</v>
      </c>
      <c r="AZ59" s="121">
        <f>'SO 401 - Trakční vedení'!F33</f>
        <v>0</v>
      </c>
      <c r="BA59" s="121">
        <f>'SO 401 - Trakční vedení'!F34</f>
        <v>0</v>
      </c>
      <c r="BB59" s="121">
        <f>'SO 401 - Trakční vedení'!F35</f>
        <v>0</v>
      </c>
      <c r="BC59" s="121">
        <f>'SO 401 - Trakční vedení'!F36</f>
        <v>0</v>
      </c>
      <c r="BD59" s="123">
        <f>'SO 401 - Trakční vedení'!F37</f>
        <v>0</v>
      </c>
      <c r="BE59" s="7"/>
      <c r="BT59" s="124" t="s">
        <v>89</v>
      </c>
      <c r="BV59" s="124" t="s">
        <v>83</v>
      </c>
      <c r="BW59" s="124" t="s">
        <v>103</v>
      </c>
      <c r="BX59" s="124" t="s">
        <v>5</v>
      </c>
      <c r="CL59" s="124" t="s">
        <v>79</v>
      </c>
      <c r="CM59" s="124" t="s">
        <v>91</v>
      </c>
    </row>
    <row r="60" s="7" customFormat="1" ht="16.5" customHeight="1">
      <c r="A60" s="7"/>
      <c r="B60" s="113"/>
      <c r="C60" s="114"/>
      <c r="D60" s="115" t="s">
        <v>104</v>
      </c>
      <c r="E60" s="115"/>
      <c r="F60" s="115"/>
      <c r="G60" s="115"/>
      <c r="H60" s="115"/>
      <c r="I60" s="116"/>
      <c r="J60" s="115" t="s">
        <v>105</v>
      </c>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25">
        <f>ROUND(SUM(AG61:AG64),2)</f>
        <v>0</v>
      </c>
      <c r="AH60" s="116"/>
      <c r="AI60" s="116"/>
      <c r="AJ60" s="116"/>
      <c r="AK60" s="116"/>
      <c r="AL60" s="116"/>
      <c r="AM60" s="116"/>
      <c r="AN60" s="117">
        <f>SUM(AG60,AT60)</f>
        <v>0</v>
      </c>
      <c r="AO60" s="116"/>
      <c r="AP60" s="116"/>
      <c r="AQ60" s="118" t="s">
        <v>88</v>
      </c>
      <c r="AR60" s="119"/>
      <c r="AS60" s="120">
        <f>ROUND(SUM(AS61:AS64),2)</f>
        <v>0</v>
      </c>
      <c r="AT60" s="121">
        <f>ROUND(SUM(AV60:AW60),2)</f>
        <v>0</v>
      </c>
      <c r="AU60" s="122">
        <f>ROUND(SUM(AU61:AU64),5)</f>
        <v>0</v>
      </c>
      <c r="AV60" s="121">
        <f>ROUND(AZ60*L29,2)</f>
        <v>0</v>
      </c>
      <c r="AW60" s="121">
        <f>ROUND(BA60*L30,2)</f>
        <v>0</v>
      </c>
      <c r="AX60" s="121">
        <f>ROUND(BB60*L29,2)</f>
        <v>0</v>
      </c>
      <c r="AY60" s="121">
        <f>ROUND(BC60*L30,2)</f>
        <v>0</v>
      </c>
      <c r="AZ60" s="121">
        <f>ROUND(SUM(AZ61:AZ64),2)</f>
        <v>0</v>
      </c>
      <c r="BA60" s="121">
        <f>ROUND(SUM(BA61:BA64),2)</f>
        <v>0</v>
      </c>
      <c r="BB60" s="121">
        <f>ROUND(SUM(BB61:BB64),2)</f>
        <v>0</v>
      </c>
      <c r="BC60" s="121">
        <f>ROUND(SUM(BC61:BC64),2)</f>
        <v>0</v>
      </c>
      <c r="BD60" s="123">
        <f>ROUND(SUM(BD61:BD64),2)</f>
        <v>0</v>
      </c>
      <c r="BE60" s="7"/>
      <c r="BS60" s="124" t="s">
        <v>80</v>
      </c>
      <c r="BT60" s="124" t="s">
        <v>89</v>
      </c>
      <c r="BU60" s="124" t="s">
        <v>82</v>
      </c>
      <c r="BV60" s="124" t="s">
        <v>83</v>
      </c>
      <c r="BW60" s="124" t="s">
        <v>106</v>
      </c>
      <c r="BX60" s="124" t="s">
        <v>5</v>
      </c>
      <c r="CL60" s="124" t="s">
        <v>79</v>
      </c>
      <c r="CM60" s="124" t="s">
        <v>91</v>
      </c>
    </row>
    <row r="61" s="4" customFormat="1" ht="25.5" customHeight="1">
      <c r="A61" s="112" t="s">
        <v>85</v>
      </c>
      <c r="B61" s="64"/>
      <c r="C61" s="126"/>
      <c r="D61" s="126"/>
      <c r="E61" s="127" t="s">
        <v>107</v>
      </c>
      <c r="F61" s="127"/>
      <c r="G61" s="127"/>
      <c r="H61" s="127"/>
      <c r="I61" s="127"/>
      <c r="J61" s="126"/>
      <c r="K61" s="127" t="s">
        <v>108</v>
      </c>
      <c r="L61" s="127"/>
      <c r="M61" s="127"/>
      <c r="N61" s="127"/>
      <c r="O61" s="127"/>
      <c r="P61" s="127"/>
      <c r="Q61" s="127"/>
      <c r="R61" s="127"/>
      <c r="S61" s="127"/>
      <c r="T61" s="127"/>
      <c r="U61" s="127"/>
      <c r="V61" s="127"/>
      <c r="W61" s="127"/>
      <c r="X61" s="127"/>
      <c r="Y61" s="127"/>
      <c r="Z61" s="127"/>
      <c r="AA61" s="127"/>
      <c r="AB61" s="127"/>
      <c r="AC61" s="127"/>
      <c r="AD61" s="127"/>
      <c r="AE61" s="127"/>
      <c r="AF61" s="127"/>
      <c r="AG61" s="128">
        <f>'SO 421 - Ochrana kabelů N...'!J32</f>
        <v>0</v>
      </c>
      <c r="AH61" s="126"/>
      <c r="AI61" s="126"/>
      <c r="AJ61" s="126"/>
      <c r="AK61" s="126"/>
      <c r="AL61" s="126"/>
      <c r="AM61" s="126"/>
      <c r="AN61" s="128">
        <f>SUM(AG61,AT61)</f>
        <v>0</v>
      </c>
      <c r="AO61" s="126"/>
      <c r="AP61" s="126"/>
      <c r="AQ61" s="129" t="s">
        <v>109</v>
      </c>
      <c r="AR61" s="66"/>
      <c r="AS61" s="130">
        <v>0</v>
      </c>
      <c r="AT61" s="131">
        <f>ROUND(SUM(AV61:AW61),2)</f>
        <v>0</v>
      </c>
      <c r="AU61" s="132">
        <f>'SO 421 - Ochrana kabelů N...'!P90</f>
        <v>0</v>
      </c>
      <c r="AV61" s="131">
        <f>'SO 421 - Ochrana kabelů N...'!J35</f>
        <v>0</v>
      </c>
      <c r="AW61" s="131">
        <f>'SO 421 - Ochrana kabelů N...'!J36</f>
        <v>0</v>
      </c>
      <c r="AX61" s="131">
        <f>'SO 421 - Ochrana kabelů N...'!J37</f>
        <v>0</v>
      </c>
      <c r="AY61" s="131">
        <f>'SO 421 - Ochrana kabelů N...'!J38</f>
        <v>0</v>
      </c>
      <c r="AZ61" s="131">
        <f>'SO 421 - Ochrana kabelů N...'!F35</f>
        <v>0</v>
      </c>
      <c r="BA61" s="131">
        <f>'SO 421 - Ochrana kabelů N...'!F36</f>
        <v>0</v>
      </c>
      <c r="BB61" s="131">
        <f>'SO 421 - Ochrana kabelů N...'!F37</f>
        <v>0</v>
      </c>
      <c r="BC61" s="131">
        <f>'SO 421 - Ochrana kabelů N...'!F38</f>
        <v>0</v>
      </c>
      <c r="BD61" s="133">
        <f>'SO 421 - Ochrana kabelů N...'!F39</f>
        <v>0</v>
      </c>
      <c r="BE61" s="4"/>
      <c r="BT61" s="134" t="s">
        <v>91</v>
      </c>
      <c r="BV61" s="134" t="s">
        <v>83</v>
      </c>
      <c r="BW61" s="134" t="s">
        <v>110</v>
      </c>
      <c r="BX61" s="134" t="s">
        <v>106</v>
      </c>
      <c r="CL61" s="134" t="s">
        <v>79</v>
      </c>
    </row>
    <row r="62" s="4" customFormat="1" ht="16.5" customHeight="1">
      <c r="A62" s="112" t="s">
        <v>85</v>
      </c>
      <c r="B62" s="64"/>
      <c r="C62" s="126"/>
      <c r="D62" s="126"/>
      <c r="E62" s="127" t="s">
        <v>111</v>
      </c>
      <c r="F62" s="127"/>
      <c r="G62" s="127"/>
      <c r="H62" s="127"/>
      <c r="I62" s="127"/>
      <c r="J62" s="126"/>
      <c r="K62" s="127" t="s">
        <v>112</v>
      </c>
      <c r="L62" s="127"/>
      <c r="M62" s="127"/>
      <c r="N62" s="127"/>
      <c r="O62" s="127"/>
      <c r="P62" s="127"/>
      <c r="Q62" s="127"/>
      <c r="R62" s="127"/>
      <c r="S62" s="127"/>
      <c r="T62" s="127"/>
      <c r="U62" s="127"/>
      <c r="V62" s="127"/>
      <c r="W62" s="127"/>
      <c r="X62" s="127"/>
      <c r="Y62" s="127"/>
      <c r="Z62" s="127"/>
      <c r="AA62" s="127"/>
      <c r="AB62" s="127"/>
      <c r="AC62" s="127"/>
      <c r="AD62" s="127"/>
      <c r="AE62" s="127"/>
      <c r="AF62" s="127"/>
      <c r="AG62" s="128">
        <f>'SO 422 - Ochrana kabelů O...'!J32</f>
        <v>0</v>
      </c>
      <c r="AH62" s="126"/>
      <c r="AI62" s="126"/>
      <c r="AJ62" s="126"/>
      <c r="AK62" s="126"/>
      <c r="AL62" s="126"/>
      <c r="AM62" s="126"/>
      <c r="AN62" s="128">
        <f>SUM(AG62,AT62)</f>
        <v>0</v>
      </c>
      <c r="AO62" s="126"/>
      <c r="AP62" s="126"/>
      <c r="AQ62" s="129" t="s">
        <v>109</v>
      </c>
      <c r="AR62" s="66"/>
      <c r="AS62" s="130">
        <v>0</v>
      </c>
      <c r="AT62" s="131">
        <f>ROUND(SUM(AV62:AW62),2)</f>
        <v>0</v>
      </c>
      <c r="AU62" s="132">
        <f>'SO 422 - Ochrana kabelů O...'!P88</f>
        <v>0</v>
      </c>
      <c r="AV62" s="131">
        <f>'SO 422 - Ochrana kabelů O...'!J35</f>
        <v>0</v>
      </c>
      <c r="AW62" s="131">
        <f>'SO 422 - Ochrana kabelů O...'!J36</f>
        <v>0</v>
      </c>
      <c r="AX62" s="131">
        <f>'SO 422 - Ochrana kabelů O...'!J37</f>
        <v>0</v>
      </c>
      <c r="AY62" s="131">
        <f>'SO 422 - Ochrana kabelů O...'!J38</f>
        <v>0</v>
      </c>
      <c r="AZ62" s="131">
        <f>'SO 422 - Ochrana kabelů O...'!F35</f>
        <v>0</v>
      </c>
      <c r="BA62" s="131">
        <f>'SO 422 - Ochrana kabelů O...'!F36</f>
        <v>0</v>
      </c>
      <c r="BB62" s="131">
        <f>'SO 422 - Ochrana kabelů O...'!F37</f>
        <v>0</v>
      </c>
      <c r="BC62" s="131">
        <f>'SO 422 - Ochrana kabelů O...'!F38</f>
        <v>0</v>
      </c>
      <c r="BD62" s="133">
        <f>'SO 422 - Ochrana kabelů O...'!F39</f>
        <v>0</v>
      </c>
      <c r="BE62" s="4"/>
      <c r="BT62" s="134" t="s">
        <v>91</v>
      </c>
      <c r="BV62" s="134" t="s">
        <v>83</v>
      </c>
      <c r="BW62" s="134" t="s">
        <v>113</v>
      </c>
      <c r="BX62" s="134" t="s">
        <v>106</v>
      </c>
      <c r="CL62" s="134" t="s">
        <v>79</v>
      </c>
    </row>
    <row r="63" s="4" customFormat="1" ht="16.5" customHeight="1">
      <c r="A63" s="112" t="s">
        <v>85</v>
      </c>
      <c r="B63" s="64"/>
      <c r="C63" s="126"/>
      <c r="D63" s="126"/>
      <c r="E63" s="127" t="s">
        <v>114</v>
      </c>
      <c r="F63" s="127"/>
      <c r="G63" s="127"/>
      <c r="H63" s="127"/>
      <c r="I63" s="127"/>
      <c r="J63" s="126"/>
      <c r="K63" s="127" t="s">
        <v>115</v>
      </c>
      <c r="L63" s="127"/>
      <c r="M63" s="127"/>
      <c r="N63" s="127"/>
      <c r="O63" s="127"/>
      <c r="P63" s="127"/>
      <c r="Q63" s="127"/>
      <c r="R63" s="127"/>
      <c r="S63" s="127"/>
      <c r="T63" s="127"/>
      <c r="U63" s="127"/>
      <c r="V63" s="127"/>
      <c r="W63" s="127"/>
      <c r="X63" s="127"/>
      <c r="Y63" s="127"/>
      <c r="Z63" s="127"/>
      <c r="AA63" s="127"/>
      <c r="AB63" s="127"/>
      <c r="AC63" s="127"/>
      <c r="AD63" s="127"/>
      <c r="AE63" s="127"/>
      <c r="AF63" s="127"/>
      <c r="AG63" s="128">
        <f>'SO 452 - Ochrana sdělovac...'!J32</f>
        <v>0</v>
      </c>
      <c r="AH63" s="126"/>
      <c r="AI63" s="126"/>
      <c r="AJ63" s="126"/>
      <c r="AK63" s="126"/>
      <c r="AL63" s="126"/>
      <c r="AM63" s="126"/>
      <c r="AN63" s="128">
        <f>SUM(AG63,AT63)</f>
        <v>0</v>
      </c>
      <c r="AO63" s="126"/>
      <c r="AP63" s="126"/>
      <c r="AQ63" s="129" t="s">
        <v>109</v>
      </c>
      <c r="AR63" s="66"/>
      <c r="AS63" s="130">
        <v>0</v>
      </c>
      <c r="AT63" s="131">
        <f>ROUND(SUM(AV63:AW63),2)</f>
        <v>0</v>
      </c>
      <c r="AU63" s="132">
        <f>'SO 452 - Ochrana sdělovac...'!P91</f>
        <v>0</v>
      </c>
      <c r="AV63" s="131">
        <f>'SO 452 - Ochrana sdělovac...'!J35</f>
        <v>0</v>
      </c>
      <c r="AW63" s="131">
        <f>'SO 452 - Ochrana sdělovac...'!J36</f>
        <v>0</v>
      </c>
      <c r="AX63" s="131">
        <f>'SO 452 - Ochrana sdělovac...'!J37</f>
        <v>0</v>
      </c>
      <c r="AY63" s="131">
        <f>'SO 452 - Ochrana sdělovac...'!J38</f>
        <v>0</v>
      </c>
      <c r="AZ63" s="131">
        <f>'SO 452 - Ochrana sdělovac...'!F35</f>
        <v>0</v>
      </c>
      <c r="BA63" s="131">
        <f>'SO 452 - Ochrana sdělovac...'!F36</f>
        <v>0</v>
      </c>
      <c r="BB63" s="131">
        <f>'SO 452 - Ochrana sdělovac...'!F37</f>
        <v>0</v>
      </c>
      <c r="BC63" s="131">
        <f>'SO 452 - Ochrana sdělovac...'!F38</f>
        <v>0</v>
      </c>
      <c r="BD63" s="133">
        <f>'SO 452 - Ochrana sdělovac...'!F39</f>
        <v>0</v>
      </c>
      <c r="BE63" s="4"/>
      <c r="BT63" s="134" t="s">
        <v>91</v>
      </c>
      <c r="BV63" s="134" t="s">
        <v>83</v>
      </c>
      <c r="BW63" s="134" t="s">
        <v>116</v>
      </c>
      <c r="BX63" s="134" t="s">
        <v>106</v>
      </c>
      <c r="CL63" s="134" t="s">
        <v>79</v>
      </c>
    </row>
    <row r="64" s="4" customFormat="1" ht="16.5" customHeight="1">
      <c r="A64" s="112" t="s">
        <v>85</v>
      </c>
      <c r="B64" s="64"/>
      <c r="C64" s="126"/>
      <c r="D64" s="126"/>
      <c r="E64" s="127" t="s">
        <v>117</v>
      </c>
      <c r="F64" s="127"/>
      <c r="G64" s="127"/>
      <c r="H64" s="127"/>
      <c r="I64" s="127"/>
      <c r="J64" s="126"/>
      <c r="K64" s="127" t="s">
        <v>118</v>
      </c>
      <c r="L64" s="127"/>
      <c r="M64" s="127"/>
      <c r="N64" s="127"/>
      <c r="O64" s="127"/>
      <c r="P64" s="127"/>
      <c r="Q64" s="127"/>
      <c r="R64" s="127"/>
      <c r="S64" s="127"/>
      <c r="T64" s="127"/>
      <c r="U64" s="127"/>
      <c r="V64" s="127"/>
      <c r="W64" s="127"/>
      <c r="X64" s="127"/>
      <c r="Y64" s="127"/>
      <c r="Z64" s="127"/>
      <c r="AA64" s="127"/>
      <c r="AB64" s="127"/>
      <c r="AC64" s="127"/>
      <c r="AD64" s="127"/>
      <c r="AE64" s="127"/>
      <c r="AF64" s="127"/>
      <c r="AG64" s="128">
        <f>'SO 454 - Ochrana sdělovac...'!J32</f>
        <v>0</v>
      </c>
      <c r="AH64" s="126"/>
      <c r="AI64" s="126"/>
      <c r="AJ64" s="126"/>
      <c r="AK64" s="126"/>
      <c r="AL64" s="126"/>
      <c r="AM64" s="126"/>
      <c r="AN64" s="128">
        <f>SUM(AG64,AT64)</f>
        <v>0</v>
      </c>
      <c r="AO64" s="126"/>
      <c r="AP64" s="126"/>
      <c r="AQ64" s="129" t="s">
        <v>109</v>
      </c>
      <c r="AR64" s="66"/>
      <c r="AS64" s="130">
        <v>0</v>
      </c>
      <c r="AT64" s="131">
        <f>ROUND(SUM(AV64:AW64),2)</f>
        <v>0</v>
      </c>
      <c r="AU64" s="132">
        <f>'SO 454 - Ochrana sdělovac...'!P88</f>
        <v>0</v>
      </c>
      <c r="AV64" s="131">
        <f>'SO 454 - Ochrana sdělovac...'!J35</f>
        <v>0</v>
      </c>
      <c r="AW64" s="131">
        <f>'SO 454 - Ochrana sdělovac...'!J36</f>
        <v>0</v>
      </c>
      <c r="AX64" s="131">
        <f>'SO 454 - Ochrana sdělovac...'!J37</f>
        <v>0</v>
      </c>
      <c r="AY64" s="131">
        <f>'SO 454 - Ochrana sdělovac...'!J38</f>
        <v>0</v>
      </c>
      <c r="AZ64" s="131">
        <f>'SO 454 - Ochrana sdělovac...'!F35</f>
        <v>0</v>
      </c>
      <c r="BA64" s="131">
        <f>'SO 454 - Ochrana sdělovac...'!F36</f>
        <v>0</v>
      </c>
      <c r="BB64" s="131">
        <f>'SO 454 - Ochrana sdělovac...'!F37</f>
        <v>0</v>
      </c>
      <c r="BC64" s="131">
        <f>'SO 454 - Ochrana sdělovac...'!F38</f>
        <v>0</v>
      </c>
      <c r="BD64" s="133">
        <f>'SO 454 - Ochrana sdělovac...'!F39</f>
        <v>0</v>
      </c>
      <c r="BE64" s="4"/>
      <c r="BT64" s="134" t="s">
        <v>91</v>
      </c>
      <c r="BV64" s="134" t="s">
        <v>83</v>
      </c>
      <c r="BW64" s="134" t="s">
        <v>119</v>
      </c>
      <c r="BX64" s="134" t="s">
        <v>106</v>
      </c>
      <c r="CL64" s="134" t="s">
        <v>79</v>
      </c>
    </row>
    <row r="65" s="7" customFormat="1" ht="16.5" customHeight="1">
      <c r="A65" s="112" t="s">
        <v>85</v>
      </c>
      <c r="B65" s="113"/>
      <c r="C65" s="114"/>
      <c r="D65" s="115" t="s">
        <v>120</v>
      </c>
      <c r="E65" s="115"/>
      <c r="F65" s="115"/>
      <c r="G65" s="115"/>
      <c r="H65" s="115"/>
      <c r="I65" s="116"/>
      <c r="J65" s="115" t="s">
        <v>121</v>
      </c>
      <c r="K65" s="115"/>
      <c r="L65" s="115"/>
      <c r="M65" s="115"/>
      <c r="N65" s="115"/>
      <c r="O65" s="115"/>
      <c r="P65" s="115"/>
      <c r="Q65" s="115"/>
      <c r="R65" s="115"/>
      <c r="S65" s="115"/>
      <c r="T65" s="115"/>
      <c r="U65" s="115"/>
      <c r="V65" s="115"/>
      <c r="W65" s="115"/>
      <c r="X65" s="115"/>
      <c r="Y65" s="115"/>
      <c r="Z65" s="115"/>
      <c r="AA65" s="115"/>
      <c r="AB65" s="115"/>
      <c r="AC65" s="115"/>
      <c r="AD65" s="115"/>
      <c r="AE65" s="115"/>
      <c r="AF65" s="115"/>
      <c r="AG65" s="117">
        <f>'SO 661 - Tramvajová trať'!J30</f>
        <v>0</v>
      </c>
      <c r="AH65" s="116"/>
      <c r="AI65" s="116"/>
      <c r="AJ65" s="116"/>
      <c r="AK65" s="116"/>
      <c r="AL65" s="116"/>
      <c r="AM65" s="116"/>
      <c r="AN65" s="117">
        <f>SUM(AG65,AT65)</f>
        <v>0</v>
      </c>
      <c r="AO65" s="116"/>
      <c r="AP65" s="116"/>
      <c r="AQ65" s="118" t="s">
        <v>88</v>
      </c>
      <c r="AR65" s="119"/>
      <c r="AS65" s="120">
        <v>0</v>
      </c>
      <c r="AT65" s="121">
        <f>ROUND(SUM(AV65:AW65),2)</f>
        <v>0</v>
      </c>
      <c r="AU65" s="122">
        <f>'SO 661 - Tramvajová trať'!P88</f>
        <v>0</v>
      </c>
      <c r="AV65" s="121">
        <f>'SO 661 - Tramvajová trať'!J33</f>
        <v>0</v>
      </c>
      <c r="AW65" s="121">
        <f>'SO 661 - Tramvajová trať'!J34</f>
        <v>0</v>
      </c>
      <c r="AX65" s="121">
        <f>'SO 661 - Tramvajová trať'!J35</f>
        <v>0</v>
      </c>
      <c r="AY65" s="121">
        <f>'SO 661 - Tramvajová trať'!J36</f>
        <v>0</v>
      </c>
      <c r="AZ65" s="121">
        <f>'SO 661 - Tramvajová trať'!F33</f>
        <v>0</v>
      </c>
      <c r="BA65" s="121">
        <f>'SO 661 - Tramvajová trať'!F34</f>
        <v>0</v>
      </c>
      <c r="BB65" s="121">
        <f>'SO 661 - Tramvajová trať'!F35</f>
        <v>0</v>
      </c>
      <c r="BC65" s="121">
        <f>'SO 661 - Tramvajová trať'!F36</f>
        <v>0</v>
      </c>
      <c r="BD65" s="123">
        <f>'SO 661 - Tramvajová trať'!F37</f>
        <v>0</v>
      </c>
      <c r="BE65" s="7"/>
      <c r="BT65" s="124" t="s">
        <v>89</v>
      </c>
      <c r="BV65" s="124" t="s">
        <v>83</v>
      </c>
      <c r="BW65" s="124" t="s">
        <v>122</v>
      </c>
      <c r="BX65" s="124" t="s">
        <v>5</v>
      </c>
      <c r="CL65" s="124" t="s">
        <v>79</v>
      </c>
      <c r="CM65" s="124" t="s">
        <v>91</v>
      </c>
    </row>
    <row r="66" s="7" customFormat="1" ht="16.5" customHeight="1">
      <c r="A66" s="112" t="s">
        <v>85</v>
      </c>
      <c r="B66" s="113"/>
      <c r="C66" s="114"/>
      <c r="D66" s="115" t="s">
        <v>123</v>
      </c>
      <c r="E66" s="115"/>
      <c r="F66" s="115"/>
      <c r="G66" s="115"/>
      <c r="H66" s="115"/>
      <c r="I66" s="116"/>
      <c r="J66" s="115" t="s">
        <v>124</v>
      </c>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7">
        <f>'SO 662 - Elektroobjekty DPO'!J30</f>
        <v>0</v>
      </c>
      <c r="AH66" s="116"/>
      <c r="AI66" s="116"/>
      <c r="AJ66" s="116"/>
      <c r="AK66" s="116"/>
      <c r="AL66" s="116"/>
      <c r="AM66" s="116"/>
      <c r="AN66" s="117">
        <f>SUM(AG66,AT66)</f>
        <v>0</v>
      </c>
      <c r="AO66" s="116"/>
      <c r="AP66" s="116"/>
      <c r="AQ66" s="118" t="s">
        <v>88</v>
      </c>
      <c r="AR66" s="119"/>
      <c r="AS66" s="120">
        <v>0</v>
      </c>
      <c r="AT66" s="121">
        <f>ROUND(SUM(AV66:AW66),2)</f>
        <v>0</v>
      </c>
      <c r="AU66" s="122">
        <f>'SO 662 - Elektroobjekty DPO'!P88</f>
        <v>0</v>
      </c>
      <c r="AV66" s="121">
        <f>'SO 662 - Elektroobjekty DPO'!J33</f>
        <v>0</v>
      </c>
      <c r="AW66" s="121">
        <f>'SO 662 - Elektroobjekty DPO'!J34</f>
        <v>0</v>
      </c>
      <c r="AX66" s="121">
        <f>'SO 662 - Elektroobjekty DPO'!J35</f>
        <v>0</v>
      </c>
      <c r="AY66" s="121">
        <f>'SO 662 - Elektroobjekty DPO'!J36</f>
        <v>0</v>
      </c>
      <c r="AZ66" s="121">
        <f>'SO 662 - Elektroobjekty DPO'!F33</f>
        <v>0</v>
      </c>
      <c r="BA66" s="121">
        <f>'SO 662 - Elektroobjekty DPO'!F34</f>
        <v>0</v>
      </c>
      <c r="BB66" s="121">
        <f>'SO 662 - Elektroobjekty DPO'!F35</f>
        <v>0</v>
      </c>
      <c r="BC66" s="121">
        <f>'SO 662 - Elektroobjekty DPO'!F36</f>
        <v>0</v>
      </c>
      <c r="BD66" s="123">
        <f>'SO 662 - Elektroobjekty DPO'!F37</f>
        <v>0</v>
      </c>
      <c r="BE66" s="7"/>
      <c r="BT66" s="124" t="s">
        <v>89</v>
      </c>
      <c r="BV66" s="124" t="s">
        <v>83</v>
      </c>
      <c r="BW66" s="124" t="s">
        <v>125</v>
      </c>
      <c r="BX66" s="124" t="s">
        <v>5</v>
      </c>
      <c r="CL66" s="124" t="s">
        <v>79</v>
      </c>
      <c r="CM66" s="124" t="s">
        <v>91</v>
      </c>
    </row>
    <row r="67" s="7" customFormat="1" ht="16.5" customHeight="1">
      <c r="A67" s="112" t="s">
        <v>85</v>
      </c>
      <c r="B67" s="113"/>
      <c r="C67" s="114"/>
      <c r="D67" s="115" t="s">
        <v>126</v>
      </c>
      <c r="E67" s="115"/>
      <c r="F67" s="115"/>
      <c r="G67" s="115"/>
      <c r="H67" s="115"/>
      <c r="I67" s="116"/>
      <c r="J67" s="115" t="s">
        <v>127</v>
      </c>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7">
        <f>'E.DIO - Dopravně-inženýrs...'!J30</f>
        <v>0</v>
      </c>
      <c r="AH67" s="116"/>
      <c r="AI67" s="116"/>
      <c r="AJ67" s="116"/>
      <c r="AK67" s="116"/>
      <c r="AL67" s="116"/>
      <c r="AM67" s="116"/>
      <c r="AN67" s="117">
        <f>SUM(AG67,AT67)</f>
        <v>0</v>
      </c>
      <c r="AO67" s="116"/>
      <c r="AP67" s="116"/>
      <c r="AQ67" s="118" t="s">
        <v>88</v>
      </c>
      <c r="AR67" s="119"/>
      <c r="AS67" s="120">
        <v>0</v>
      </c>
      <c r="AT67" s="121">
        <f>ROUND(SUM(AV67:AW67),2)</f>
        <v>0</v>
      </c>
      <c r="AU67" s="122">
        <f>'E.DIO - Dopravně-inženýrs...'!P86</f>
        <v>0</v>
      </c>
      <c r="AV67" s="121">
        <f>'E.DIO - Dopravně-inženýrs...'!J33</f>
        <v>0</v>
      </c>
      <c r="AW67" s="121">
        <f>'E.DIO - Dopravně-inženýrs...'!J34</f>
        <v>0</v>
      </c>
      <c r="AX67" s="121">
        <f>'E.DIO - Dopravně-inženýrs...'!J35</f>
        <v>0</v>
      </c>
      <c r="AY67" s="121">
        <f>'E.DIO - Dopravně-inženýrs...'!J36</f>
        <v>0</v>
      </c>
      <c r="AZ67" s="121">
        <f>'E.DIO - Dopravně-inženýrs...'!F33</f>
        <v>0</v>
      </c>
      <c r="BA67" s="121">
        <f>'E.DIO - Dopravně-inženýrs...'!F34</f>
        <v>0</v>
      </c>
      <c r="BB67" s="121">
        <f>'E.DIO - Dopravně-inženýrs...'!F35</f>
        <v>0</v>
      </c>
      <c r="BC67" s="121">
        <f>'E.DIO - Dopravně-inženýrs...'!F36</f>
        <v>0</v>
      </c>
      <c r="BD67" s="123">
        <f>'E.DIO - Dopravně-inženýrs...'!F37</f>
        <v>0</v>
      </c>
      <c r="BE67" s="7"/>
      <c r="BT67" s="124" t="s">
        <v>89</v>
      </c>
      <c r="BV67" s="124" t="s">
        <v>83</v>
      </c>
      <c r="BW67" s="124" t="s">
        <v>128</v>
      </c>
      <c r="BX67" s="124" t="s">
        <v>5</v>
      </c>
      <c r="CL67" s="124" t="s">
        <v>79</v>
      </c>
      <c r="CM67" s="124" t="s">
        <v>91</v>
      </c>
    </row>
    <row r="68" s="7" customFormat="1" ht="16.5" customHeight="1">
      <c r="A68" s="112" t="s">
        <v>85</v>
      </c>
      <c r="B68" s="113"/>
      <c r="C68" s="114"/>
      <c r="D68" s="115" t="s">
        <v>129</v>
      </c>
      <c r="E68" s="115"/>
      <c r="F68" s="115"/>
      <c r="G68" s="115"/>
      <c r="H68" s="115"/>
      <c r="I68" s="116"/>
      <c r="J68" s="115" t="s">
        <v>130</v>
      </c>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7">
        <f>'VON - Vedlejší a ostatní ...'!J30</f>
        <v>0</v>
      </c>
      <c r="AH68" s="116"/>
      <c r="AI68" s="116"/>
      <c r="AJ68" s="116"/>
      <c r="AK68" s="116"/>
      <c r="AL68" s="116"/>
      <c r="AM68" s="116"/>
      <c r="AN68" s="117">
        <f>SUM(AG68,AT68)</f>
        <v>0</v>
      </c>
      <c r="AO68" s="116"/>
      <c r="AP68" s="116"/>
      <c r="AQ68" s="118" t="s">
        <v>129</v>
      </c>
      <c r="AR68" s="119"/>
      <c r="AS68" s="135">
        <v>0</v>
      </c>
      <c r="AT68" s="136">
        <f>ROUND(SUM(AV68:AW68),2)</f>
        <v>0</v>
      </c>
      <c r="AU68" s="137">
        <f>'VON - Vedlejší a ostatní ...'!P85</f>
        <v>0</v>
      </c>
      <c r="AV68" s="136">
        <f>'VON - Vedlejší a ostatní ...'!J33</f>
        <v>0</v>
      </c>
      <c r="AW68" s="136">
        <f>'VON - Vedlejší a ostatní ...'!J34</f>
        <v>0</v>
      </c>
      <c r="AX68" s="136">
        <f>'VON - Vedlejší a ostatní ...'!J35</f>
        <v>0</v>
      </c>
      <c r="AY68" s="136">
        <f>'VON - Vedlejší a ostatní ...'!J36</f>
        <v>0</v>
      </c>
      <c r="AZ68" s="136">
        <f>'VON - Vedlejší a ostatní ...'!F33</f>
        <v>0</v>
      </c>
      <c r="BA68" s="136">
        <f>'VON - Vedlejší a ostatní ...'!F34</f>
        <v>0</v>
      </c>
      <c r="BB68" s="136">
        <f>'VON - Vedlejší a ostatní ...'!F35</f>
        <v>0</v>
      </c>
      <c r="BC68" s="136">
        <f>'VON - Vedlejší a ostatní ...'!F36</f>
        <v>0</v>
      </c>
      <c r="BD68" s="138">
        <f>'VON - Vedlejší a ostatní ...'!F37</f>
        <v>0</v>
      </c>
      <c r="BE68" s="7"/>
      <c r="BT68" s="124" t="s">
        <v>89</v>
      </c>
      <c r="BV68" s="124" t="s">
        <v>83</v>
      </c>
      <c r="BW68" s="124" t="s">
        <v>131</v>
      </c>
      <c r="BX68" s="124" t="s">
        <v>5</v>
      </c>
      <c r="CL68" s="124" t="s">
        <v>79</v>
      </c>
      <c r="CM68" s="124" t="s">
        <v>91</v>
      </c>
    </row>
    <row r="69" s="2" customFormat="1" ht="30" customHeight="1">
      <c r="A69" s="39"/>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5"/>
      <c r="AS69" s="39"/>
      <c r="AT69" s="39"/>
      <c r="AU69" s="39"/>
      <c r="AV69" s="39"/>
      <c r="AW69" s="39"/>
      <c r="AX69" s="39"/>
      <c r="AY69" s="39"/>
      <c r="AZ69" s="39"/>
      <c r="BA69" s="39"/>
      <c r="BB69" s="39"/>
      <c r="BC69" s="39"/>
      <c r="BD69" s="39"/>
      <c r="BE69" s="39"/>
    </row>
    <row r="70" s="2" customFormat="1" ht="6.96" customHeight="1">
      <c r="A70" s="39"/>
      <c r="B70" s="60"/>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45"/>
      <c r="AS70" s="39"/>
      <c r="AT70" s="39"/>
      <c r="AU70" s="39"/>
      <c r="AV70" s="39"/>
      <c r="AW70" s="39"/>
      <c r="AX70" s="39"/>
      <c r="AY70" s="39"/>
      <c r="AZ70" s="39"/>
      <c r="BA70" s="39"/>
      <c r="BB70" s="39"/>
      <c r="BC70" s="39"/>
      <c r="BD70" s="39"/>
      <c r="BE70" s="39"/>
    </row>
  </sheetData>
  <sheetProtection sheet="1" formatColumns="0" formatRows="0" objects="1" scenarios="1" spinCount="100000" saltValue="vSUZSgopxMGe7AQCIQKfZczMUWyEa1V8ApO217SCedeq3G1wG4p3YgkeTTU2/y+FXp/76amGSrQgNDXdqwoFww==" hashValue="BnEjd6NwLVDwii4tSV7KHIBa1KKMFHZxKv06WKe36tMa52ucBJjCgsbgFGTAfk8eziX+gxK3h7SJobRTnVgEhw==" algorithmName="SHA-512" password="CC35"/>
  <mergeCells count="94">
    <mergeCell ref="W31:AE31"/>
    <mergeCell ref="BE5:BE32"/>
    <mergeCell ref="AK26:AO26"/>
    <mergeCell ref="W29:AE29"/>
    <mergeCell ref="AK29:AO29"/>
    <mergeCell ref="W30:AE30"/>
    <mergeCell ref="AK30:AO30"/>
    <mergeCell ref="AK31:AO31"/>
    <mergeCell ref="W32:AE32"/>
    <mergeCell ref="AK32:AO32"/>
    <mergeCell ref="W33:AE33"/>
    <mergeCell ref="AK33:AO33"/>
    <mergeCell ref="X35:AB35"/>
    <mergeCell ref="AK35:AO35"/>
    <mergeCell ref="AR2:BE2"/>
    <mergeCell ref="AS49:AT51"/>
    <mergeCell ref="AM50:AP50"/>
    <mergeCell ref="L45:AO45"/>
    <mergeCell ref="AM47:AN47"/>
    <mergeCell ref="AM49:AP49"/>
    <mergeCell ref="K5:AO5"/>
    <mergeCell ref="K6:AO6"/>
    <mergeCell ref="E14:AJ14"/>
    <mergeCell ref="E23:AN23"/>
    <mergeCell ref="L28:P28"/>
    <mergeCell ref="W28:AE28"/>
    <mergeCell ref="AK28:AO28"/>
    <mergeCell ref="L29:P29"/>
    <mergeCell ref="L30:P30"/>
    <mergeCell ref="L31:P31"/>
    <mergeCell ref="L32:P32"/>
    <mergeCell ref="L33:P33"/>
    <mergeCell ref="AN61:AP61"/>
    <mergeCell ref="AN58:AP58"/>
    <mergeCell ref="AN59:AP59"/>
    <mergeCell ref="AN60:AP60"/>
    <mergeCell ref="AN62:AP62"/>
    <mergeCell ref="AN63:AP63"/>
    <mergeCell ref="AN64:AP64"/>
    <mergeCell ref="AN65:AP65"/>
    <mergeCell ref="AN66:AP66"/>
    <mergeCell ref="AN67:AP67"/>
    <mergeCell ref="AN68:AP68"/>
    <mergeCell ref="E62:I62"/>
    <mergeCell ref="D55:H55"/>
    <mergeCell ref="D56:H56"/>
    <mergeCell ref="D57:H57"/>
    <mergeCell ref="D58:H58"/>
    <mergeCell ref="D59:H59"/>
    <mergeCell ref="D60:H60"/>
    <mergeCell ref="E61:I61"/>
    <mergeCell ref="E63:I63"/>
    <mergeCell ref="E64:I64"/>
    <mergeCell ref="D65:H65"/>
    <mergeCell ref="D66:H66"/>
    <mergeCell ref="D67:H67"/>
    <mergeCell ref="D68:H68"/>
    <mergeCell ref="AG64:AM64"/>
    <mergeCell ref="AG63:AM63"/>
    <mergeCell ref="AG65:AM65"/>
    <mergeCell ref="AG66:AM66"/>
    <mergeCell ref="AG67:AM67"/>
    <mergeCell ref="AG68:AM68"/>
    <mergeCell ref="C52:G52"/>
    <mergeCell ref="I52:AF52"/>
    <mergeCell ref="J55:AF55"/>
    <mergeCell ref="J56:AF56"/>
    <mergeCell ref="J57:AF57"/>
    <mergeCell ref="J58:AF58"/>
    <mergeCell ref="J59:AF59"/>
    <mergeCell ref="J60:AF60"/>
    <mergeCell ref="K61:AF61"/>
    <mergeCell ref="K62:AF62"/>
    <mergeCell ref="K63:AF63"/>
    <mergeCell ref="K64:AF64"/>
    <mergeCell ref="J65:AF65"/>
    <mergeCell ref="J66:AF66"/>
    <mergeCell ref="J67:AF67"/>
    <mergeCell ref="J68:AF68"/>
    <mergeCell ref="AN52:AP52"/>
    <mergeCell ref="AG52:AM52"/>
    <mergeCell ref="AN55:AP55"/>
    <mergeCell ref="AG55:AM55"/>
    <mergeCell ref="AN56:AP56"/>
    <mergeCell ref="AG56:AM56"/>
    <mergeCell ref="AN57:AP57"/>
    <mergeCell ref="AG57:AM57"/>
    <mergeCell ref="AG58:AM58"/>
    <mergeCell ref="AG59:AM59"/>
    <mergeCell ref="AG60:AM60"/>
    <mergeCell ref="AG61:AM61"/>
    <mergeCell ref="AG62:AM62"/>
    <mergeCell ref="AG54:AM54"/>
    <mergeCell ref="AN54:AP54"/>
  </mergeCells>
  <hyperlinks>
    <hyperlink ref="A55" location="'SO 101 - Úpravy pozemních...'!C2" display="/"/>
    <hyperlink ref="A56" location="'SO 301 - Přípojka vodovod...'!C2" display="/"/>
    <hyperlink ref="A57" location="'SO 302 - Zavlažovací systém'!C2" display="/"/>
    <hyperlink ref="A58" location="'SO 303 - Přípojka NN zavl...'!C2" display="/"/>
    <hyperlink ref="A59" location="'SO 401 - Trakční vedení'!C2" display="/"/>
    <hyperlink ref="A61" location="'SO 421 - Ochrana kabelů N...'!C2" display="/"/>
    <hyperlink ref="A62" location="'SO 422 - Ochrana kabelů O...'!C2" display="/"/>
    <hyperlink ref="A63" location="'SO 452 - Ochrana sdělovac...'!C2" display="/"/>
    <hyperlink ref="A64" location="'SO 454 - Ochrana sdělovac...'!C2" display="/"/>
    <hyperlink ref="A65" location="'SO 661 - Tramvajová trať'!C2" display="/"/>
    <hyperlink ref="A66" location="'SO 662 - Elektroobjekty DPO'!C2" display="/"/>
    <hyperlink ref="A67" location="'E.DIO - Dopravně-inženýrs...'!C2" display="/"/>
    <hyperlink ref="A68" location="'VON - Vedlejší a ostatní ...'!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119</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1" customFormat="1" ht="12" customHeight="1">
      <c r="B8" s="20"/>
      <c r="D8" s="145" t="s">
        <v>133</v>
      </c>
      <c r="I8" s="139"/>
      <c r="L8" s="20"/>
    </row>
    <row r="9" hidden="1" s="2" customFormat="1" ht="16.5" customHeight="1">
      <c r="A9" s="39"/>
      <c r="B9" s="45"/>
      <c r="C9" s="39"/>
      <c r="D9" s="39"/>
      <c r="E9" s="146" t="s">
        <v>1065</v>
      </c>
      <c r="F9" s="39"/>
      <c r="G9" s="39"/>
      <c r="H9" s="39"/>
      <c r="I9" s="147"/>
      <c r="J9" s="39"/>
      <c r="K9" s="39"/>
      <c r="L9" s="148"/>
      <c r="S9" s="39"/>
      <c r="T9" s="39"/>
      <c r="U9" s="39"/>
      <c r="V9" s="39"/>
      <c r="W9" s="39"/>
      <c r="X9" s="39"/>
      <c r="Y9" s="39"/>
      <c r="Z9" s="39"/>
      <c r="AA9" s="39"/>
      <c r="AB9" s="39"/>
      <c r="AC9" s="39"/>
      <c r="AD9" s="39"/>
      <c r="AE9" s="39"/>
    </row>
    <row r="10" hidden="1" s="2" customFormat="1" ht="12" customHeight="1">
      <c r="A10" s="39"/>
      <c r="B10" s="45"/>
      <c r="C10" s="39"/>
      <c r="D10" s="145" t="s">
        <v>1066</v>
      </c>
      <c r="E10" s="39"/>
      <c r="F10" s="39"/>
      <c r="G10" s="39"/>
      <c r="H10" s="39"/>
      <c r="I10" s="147"/>
      <c r="J10" s="39"/>
      <c r="K10" s="39"/>
      <c r="L10" s="148"/>
      <c r="S10" s="39"/>
      <c r="T10" s="39"/>
      <c r="U10" s="39"/>
      <c r="V10" s="39"/>
      <c r="W10" s="39"/>
      <c r="X10" s="39"/>
      <c r="Y10" s="39"/>
      <c r="Z10" s="39"/>
      <c r="AA10" s="39"/>
      <c r="AB10" s="39"/>
      <c r="AC10" s="39"/>
      <c r="AD10" s="39"/>
      <c r="AE10" s="39"/>
    </row>
    <row r="11" hidden="1" s="2" customFormat="1" ht="16.5" customHeight="1">
      <c r="A11" s="39"/>
      <c r="B11" s="45"/>
      <c r="C11" s="39"/>
      <c r="D11" s="39"/>
      <c r="E11" s="149" t="s">
        <v>1158</v>
      </c>
      <c r="F11" s="39"/>
      <c r="G11" s="39"/>
      <c r="H11" s="39"/>
      <c r="I11" s="147"/>
      <c r="J11" s="39"/>
      <c r="K11" s="39"/>
      <c r="L11" s="148"/>
      <c r="S11" s="39"/>
      <c r="T11" s="39"/>
      <c r="U11" s="39"/>
      <c r="V11" s="39"/>
      <c r="W11" s="39"/>
      <c r="X11" s="39"/>
      <c r="Y11" s="39"/>
      <c r="Z11" s="39"/>
      <c r="AA11" s="39"/>
      <c r="AB11" s="39"/>
      <c r="AC11" s="39"/>
      <c r="AD11" s="39"/>
      <c r="AE11" s="39"/>
    </row>
    <row r="12" hidden="1" s="2" customFormat="1">
      <c r="A12" s="39"/>
      <c r="B12" s="45"/>
      <c r="C12" s="39"/>
      <c r="D12" s="39"/>
      <c r="E12" s="39"/>
      <c r="F12" s="39"/>
      <c r="G12" s="39"/>
      <c r="H12" s="39"/>
      <c r="I12" s="147"/>
      <c r="J12" s="39"/>
      <c r="K12" s="39"/>
      <c r="L12" s="148"/>
      <c r="S12" s="39"/>
      <c r="T12" s="39"/>
      <c r="U12" s="39"/>
      <c r="V12" s="39"/>
      <c r="W12" s="39"/>
      <c r="X12" s="39"/>
      <c r="Y12" s="39"/>
      <c r="Z12" s="39"/>
      <c r="AA12" s="39"/>
      <c r="AB12" s="39"/>
      <c r="AC12" s="39"/>
      <c r="AD12" s="39"/>
      <c r="AE12" s="39"/>
    </row>
    <row r="13" hidden="1" s="2" customFormat="1" ht="12" customHeight="1">
      <c r="A13" s="39"/>
      <c r="B13" s="45"/>
      <c r="C13" s="39"/>
      <c r="D13" s="145" t="s">
        <v>18</v>
      </c>
      <c r="E13" s="39"/>
      <c r="F13" s="134" t="s">
        <v>79</v>
      </c>
      <c r="G13" s="39"/>
      <c r="H13" s="39"/>
      <c r="I13" s="150" t="s">
        <v>20</v>
      </c>
      <c r="J13" s="134" t="s">
        <v>79</v>
      </c>
      <c r="K13" s="39"/>
      <c r="L13" s="148"/>
      <c r="S13" s="39"/>
      <c r="T13" s="39"/>
      <c r="U13" s="39"/>
      <c r="V13" s="39"/>
      <c r="W13" s="39"/>
      <c r="X13" s="39"/>
      <c r="Y13" s="39"/>
      <c r="Z13" s="39"/>
      <c r="AA13" s="39"/>
      <c r="AB13" s="39"/>
      <c r="AC13" s="39"/>
      <c r="AD13" s="39"/>
      <c r="AE13" s="39"/>
    </row>
    <row r="14" hidden="1" s="2" customFormat="1" ht="12" customHeight="1">
      <c r="A14" s="39"/>
      <c r="B14" s="45"/>
      <c r="C14" s="39"/>
      <c r="D14" s="145" t="s">
        <v>22</v>
      </c>
      <c r="E14" s="39"/>
      <c r="F14" s="134" t="s">
        <v>23</v>
      </c>
      <c r="G14" s="39"/>
      <c r="H14" s="39"/>
      <c r="I14" s="150" t="s">
        <v>24</v>
      </c>
      <c r="J14" s="151" t="str">
        <f>'Rekapitulace stavby'!AN8</f>
        <v>13. 11. 2019</v>
      </c>
      <c r="K14" s="39"/>
      <c r="L14" s="148"/>
      <c r="S14" s="39"/>
      <c r="T14" s="39"/>
      <c r="U14" s="39"/>
      <c r="V14" s="39"/>
      <c r="W14" s="39"/>
      <c r="X14" s="39"/>
      <c r="Y14" s="39"/>
      <c r="Z14" s="39"/>
      <c r="AA14" s="39"/>
      <c r="AB14" s="39"/>
      <c r="AC14" s="39"/>
      <c r="AD14" s="39"/>
      <c r="AE14" s="39"/>
    </row>
    <row r="15" hidden="1" s="2" customFormat="1" ht="10.8" customHeight="1">
      <c r="A15" s="39"/>
      <c r="B15" s="45"/>
      <c r="C15" s="39"/>
      <c r="D15" s="39"/>
      <c r="E15" s="39"/>
      <c r="F15" s="39"/>
      <c r="G15" s="39"/>
      <c r="H15" s="39"/>
      <c r="I15" s="147"/>
      <c r="J15" s="39"/>
      <c r="K15" s="39"/>
      <c r="L15" s="148"/>
      <c r="S15" s="39"/>
      <c r="T15" s="39"/>
      <c r="U15" s="39"/>
      <c r="V15" s="39"/>
      <c r="W15" s="39"/>
      <c r="X15" s="39"/>
      <c r="Y15" s="39"/>
      <c r="Z15" s="39"/>
      <c r="AA15" s="39"/>
      <c r="AB15" s="39"/>
      <c r="AC15" s="39"/>
      <c r="AD15" s="39"/>
      <c r="AE15" s="39"/>
    </row>
    <row r="16" hidden="1" s="2" customFormat="1" ht="12" customHeight="1">
      <c r="A16" s="39"/>
      <c r="B16" s="45"/>
      <c r="C16" s="39"/>
      <c r="D16" s="145" t="s">
        <v>30</v>
      </c>
      <c r="E16" s="39"/>
      <c r="F16" s="39"/>
      <c r="G16" s="39"/>
      <c r="H16" s="39"/>
      <c r="I16" s="150" t="s">
        <v>31</v>
      </c>
      <c r="J16" s="134" t="s">
        <v>32</v>
      </c>
      <c r="K16" s="39"/>
      <c r="L16" s="148"/>
      <c r="S16" s="39"/>
      <c r="T16" s="39"/>
      <c r="U16" s="39"/>
      <c r="V16" s="39"/>
      <c r="W16" s="39"/>
      <c r="X16" s="39"/>
      <c r="Y16" s="39"/>
      <c r="Z16" s="39"/>
      <c r="AA16" s="39"/>
      <c r="AB16" s="39"/>
      <c r="AC16" s="39"/>
      <c r="AD16" s="39"/>
      <c r="AE16" s="39"/>
    </row>
    <row r="17" hidden="1" s="2" customFormat="1" ht="18" customHeight="1">
      <c r="A17" s="39"/>
      <c r="B17" s="45"/>
      <c r="C17" s="39"/>
      <c r="D17" s="39"/>
      <c r="E17" s="134" t="s">
        <v>33</v>
      </c>
      <c r="F17" s="39"/>
      <c r="G17" s="39"/>
      <c r="H17" s="39"/>
      <c r="I17" s="150" t="s">
        <v>34</v>
      </c>
      <c r="J17" s="134" t="s">
        <v>35</v>
      </c>
      <c r="K17" s="39"/>
      <c r="L17" s="148"/>
      <c r="S17" s="39"/>
      <c r="T17" s="39"/>
      <c r="U17" s="39"/>
      <c r="V17" s="39"/>
      <c r="W17" s="39"/>
      <c r="X17" s="39"/>
      <c r="Y17" s="39"/>
      <c r="Z17" s="39"/>
      <c r="AA17" s="39"/>
      <c r="AB17" s="39"/>
      <c r="AC17" s="39"/>
      <c r="AD17" s="39"/>
      <c r="AE17" s="39"/>
    </row>
    <row r="18" hidden="1" s="2" customFormat="1" ht="6.96" customHeight="1">
      <c r="A18" s="39"/>
      <c r="B18" s="45"/>
      <c r="C18" s="39"/>
      <c r="D18" s="39"/>
      <c r="E18" s="39"/>
      <c r="F18" s="39"/>
      <c r="G18" s="39"/>
      <c r="H18" s="39"/>
      <c r="I18" s="147"/>
      <c r="J18" s="39"/>
      <c r="K18" s="39"/>
      <c r="L18" s="148"/>
      <c r="S18" s="39"/>
      <c r="T18" s="39"/>
      <c r="U18" s="39"/>
      <c r="V18" s="39"/>
      <c r="W18" s="39"/>
      <c r="X18" s="39"/>
      <c r="Y18" s="39"/>
      <c r="Z18" s="39"/>
      <c r="AA18" s="39"/>
      <c r="AB18" s="39"/>
      <c r="AC18" s="39"/>
      <c r="AD18" s="39"/>
      <c r="AE18" s="39"/>
    </row>
    <row r="19" hidden="1" s="2" customFormat="1" ht="12" customHeight="1">
      <c r="A19" s="39"/>
      <c r="B19" s="45"/>
      <c r="C19" s="39"/>
      <c r="D19" s="145" t="s">
        <v>36</v>
      </c>
      <c r="E19" s="39"/>
      <c r="F19" s="39"/>
      <c r="G19" s="39"/>
      <c r="H19" s="39"/>
      <c r="I19" s="150" t="s">
        <v>31</v>
      </c>
      <c r="J19" s="33" t="str">
        <f>'Rekapitulace stavby'!AN13</f>
        <v>Vyplň údaj</v>
      </c>
      <c r="K19" s="39"/>
      <c r="L19" s="148"/>
      <c r="S19" s="39"/>
      <c r="T19" s="39"/>
      <c r="U19" s="39"/>
      <c r="V19" s="39"/>
      <c r="W19" s="39"/>
      <c r="X19" s="39"/>
      <c r="Y19" s="39"/>
      <c r="Z19" s="39"/>
      <c r="AA19" s="39"/>
      <c r="AB19" s="39"/>
      <c r="AC19" s="39"/>
      <c r="AD19" s="39"/>
      <c r="AE19" s="39"/>
    </row>
    <row r="20" hidden="1" s="2" customFormat="1" ht="18" customHeight="1">
      <c r="A20" s="39"/>
      <c r="B20" s="45"/>
      <c r="C20" s="39"/>
      <c r="D20" s="39"/>
      <c r="E20" s="33" t="str">
        <f>'Rekapitulace stavby'!E14</f>
        <v>Vyplň údaj</v>
      </c>
      <c r="F20" s="134"/>
      <c r="G20" s="134"/>
      <c r="H20" s="134"/>
      <c r="I20" s="150" t="s">
        <v>34</v>
      </c>
      <c r="J20" s="33" t="str">
        <f>'Rekapitulace stavby'!AN14</f>
        <v>Vyplň údaj</v>
      </c>
      <c r="K20" s="39"/>
      <c r="L20" s="148"/>
      <c r="S20" s="39"/>
      <c r="T20" s="39"/>
      <c r="U20" s="39"/>
      <c r="V20" s="39"/>
      <c r="W20" s="39"/>
      <c r="X20" s="39"/>
      <c r="Y20" s="39"/>
      <c r="Z20" s="39"/>
      <c r="AA20" s="39"/>
      <c r="AB20" s="39"/>
      <c r="AC20" s="39"/>
      <c r="AD20" s="39"/>
      <c r="AE20" s="39"/>
    </row>
    <row r="21" hidden="1" s="2" customFormat="1" ht="6.96" customHeight="1">
      <c r="A21" s="39"/>
      <c r="B21" s="45"/>
      <c r="C21" s="39"/>
      <c r="D21" s="39"/>
      <c r="E21" s="39"/>
      <c r="F21" s="39"/>
      <c r="G21" s="39"/>
      <c r="H21" s="39"/>
      <c r="I21" s="147"/>
      <c r="J21" s="39"/>
      <c r="K21" s="39"/>
      <c r="L21" s="148"/>
      <c r="S21" s="39"/>
      <c r="T21" s="39"/>
      <c r="U21" s="39"/>
      <c r="V21" s="39"/>
      <c r="W21" s="39"/>
      <c r="X21" s="39"/>
      <c r="Y21" s="39"/>
      <c r="Z21" s="39"/>
      <c r="AA21" s="39"/>
      <c r="AB21" s="39"/>
      <c r="AC21" s="39"/>
      <c r="AD21" s="39"/>
      <c r="AE21" s="39"/>
    </row>
    <row r="22" hidden="1" s="2" customFormat="1" ht="12" customHeight="1">
      <c r="A22" s="39"/>
      <c r="B22" s="45"/>
      <c r="C22" s="39"/>
      <c r="D22" s="145" t="s">
        <v>38</v>
      </c>
      <c r="E22" s="39"/>
      <c r="F22" s="39"/>
      <c r="G22" s="39"/>
      <c r="H22" s="39"/>
      <c r="I22" s="150" t="s">
        <v>31</v>
      </c>
      <c r="J22" s="134" t="s">
        <v>39</v>
      </c>
      <c r="K22" s="39"/>
      <c r="L22" s="148"/>
      <c r="S22" s="39"/>
      <c r="T22" s="39"/>
      <c r="U22" s="39"/>
      <c r="V22" s="39"/>
      <c r="W22" s="39"/>
      <c r="X22" s="39"/>
      <c r="Y22" s="39"/>
      <c r="Z22" s="39"/>
      <c r="AA22" s="39"/>
      <c r="AB22" s="39"/>
      <c r="AC22" s="39"/>
      <c r="AD22" s="39"/>
      <c r="AE22" s="39"/>
    </row>
    <row r="23" hidden="1" s="2" customFormat="1" ht="18" customHeight="1">
      <c r="A23" s="39"/>
      <c r="B23" s="45"/>
      <c r="C23" s="39"/>
      <c r="D23" s="39"/>
      <c r="E23" s="134" t="s">
        <v>40</v>
      </c>
      <c r="F23" s="39"/>
      <c r="G23" s="39"/>
      <c r="H23" s="39"/>
      <c r="I23" s="150" t="s">
        <v>34</v>
      </c>
      <c r="J23" s="134" t="s">
        <v>41</v>
      </c>
      <c r="K23" s="39"/>
      <c r="L23" s="148"/>
      <c r="S23" s="39"/>
      <c r="T23" s="39"/>
      <c r="U23" s="39"/>
      <c r="V23" s="39"/>
      <c r="W23" s="39"/>
      <c r="X23" s="39"/>
      <c r="Y23" s="39"/>
      <c r="Z23" s="39"/>
      <c r="AA23" s="39"/>
      <c r="AB23" s="39"/>
      <c r="AC23" s="39"/>
      <c r="AD23" s="39"/>
      <c r="AE23" s="39"/>
    </row>
    <row r="24" hidden="1" s="2" customFormat="1" ht="6.96" customHeight="1">
      <c r="A24" s="39"/>
      <c r="B24" s="45"/>
      <c r="C24" s="39"/>
      <c r="D24" s="39"/>
      <c r="E24" s="39"/>
      <c r="F24" s="39"/>
      <c r="G24" s="39"/>
      <c r="H24" s="39"/>
      <c r="I24" s="147"/>
      <c r="J24" s="39"/>
      <c r="K24" s="39"/>
      <c r="L24" s="148"/>
      <c r="S24" s="39"/>
      <c r="T24" s="39"/>
      <c r="U24" s="39"/>
      <c r="V24" s="39"/>
      <c r="W24" s="39"/>
      <c r="X24" s="39"/>
      <c r="Y24" s="39"/>
      <c r="Z24" s="39"/>
      <c r="AA24" s="39"/>
      <c r="AB24" s="39"/>
      <c r="AC24" s="39"/>
      <c r="AD24" s="39"/>
      <c r="AE24" s="39"/>
    </row>
    <row r="25" hidden="1" s="2" customFormat="1" ht="12" customHeight="1">
      <c r="A25" s="39"/>
      <c r="B25" s="45"/>
      <c r="C25" s="39"/>
      <c r="D25" s="145" t="s">
        <v>43</v>
      </c>
      <c r="E25" s="39"/>
      <c r="F25" s="39"/>
      <c r="G25" s="39"/>
      <c r="H25" s="39"/>
      <c r="I25" s="150" t="s">
        <v>31</v>
      </c>
      <c r="J25" s="134" t="s">
        <v>79</v>
      </c>
      <c r="K25" s="39"/>
      <c r="L25" s="148"/>
      <c r="S25" s="39"/>
      <c r="T25" s="39"/>
      <c r="U25" s="39"/>
      <c r="V25" s="39"/>
      <c r="W25" s="39"/>
      <c r="X25" s="39"/>
      <c r="Y25" s="39"/>
      <c r="Z25" s="39"/>
      <c r="AA25" s="39"/>
      <c r="AB25" s="39"/>
      <c r="AC25" s="39"/>
      <c r="AD25" s="39"/>
      <c r="AE25" s="39"/>
    </row>
    <row r="26" hidden="1" s="2" customFormat="1" ht="18" customHeight="1">
      <c r="A26" s="39"/>
      <c r="B26" s="45"/>
      <c r="C26" s="39"/>
      <c r="D26" s="39"/>
      <c r="E26" s="134" t="s">
        <v>1068</v>
      </c>
      <c r="F26" s="39"/>
      <c r="G26" s="39"/>
      <c r="H26" s="39"/>
      <c r="I26" s="150" t="s">
        <v>34</v>
      </c>
      <c r="J26" s="134" t="s">
        <v>79</v>
      </c>
      <c r="K26" s="39"/>
      <c r="L26" s="148"/>
      <c r="S26" s="39"/>
      <c r="T26" s="39"/>
      <c r="U26" s="39"/>
      <c r="V26" s="39"/>
      <c r="W26" s="39"/>
      <c r="X26" s="39"/>
      <c r="Y26" s="39"/>
      <c r="Z26" s="39"/>
      <c r="AA26" s="39"/>
      <c r="AB26" s="39"/>
      <c r="AC26" s="39"/>
      <c r="AD26" s="39"/>
      <c r="AE26" s="39"/>
    </row>
    <row r="27" hidden="1" s="2" customFormat="1" ht="6.96" customHeight="1">
      <c r="A27" s="39"/>
      <c r="B27" s="45"/>
      <c r="C27" s="39"/>
      <c r="D27" s="39"/>
      <c r="E27" s="39"/>
      <c r="F27" s="39"/>
      <c r="G27" s="39"/>
      <c r="H27" s="39"/>
      <c r="I27" s="147"/>
      <c r="J27" s="39"/>
      <c r="K27" s="39"/>
      <c r="L27" s="148"/>
      <c r="S27" s="39"/>
      <c r="T27" s="39"/>
      <c r="U27" s="39"/>
      <c r="V27" s="39"/>
      <c r="W27" s="39"/>
      <c r="X27" s="39"/>
      <c r="Y27" s="39"/>
      <c r="Z27" s="39"/>
      <c r="AA27" s="39"/>
      <c r="AB27" s="39"/>
      <c r="AC27" s="39"/>
      <c r="AD27" s="39"/>
      <c r="AE27" s="39"/>
    </row>
    <row r="28" hidden="1" s="2" customFormat="1" ht="12" customHeight="1">
      <c r="A28" s="39"/>
      <c r="B28" s="45"/>
      <c r="C28" s="39"/>
      <c r="D28" s="145" t="s">
        <v>44</v>
      </c>
      <c r="E28" s="39"/>
      <c r="F28" s="39"/>
      <c r="G28" s="39"/>
      <c r="H28" s="39"/>
      <c r="I28" s="147"/>
      <c r="J28" s="39"/>
      <c r="K28" s="39"/>
      <c r="L28" s="148"/>
      <c r="S28" s="39"/>
      <c r="T28" s="39"/>
      <c r="U28" s="39"/>
      <c r="V28" s="39"/>
      <c r="W28" s="39"/>
      <c r="X28" s="39"/>
      <c r="Y28" s="39"/>
      <c r="Z28" s="39"/>
      <c r="AA28" s="39"/>
      <c r="AB28" s="39"/>
      <c r="AC28" s="39"/>
      <c r="AD28" s="39"/>
      <c r="AE28" s="39"/>
    </row>
    <row r="29" hidden="1" s="8" customFormat="1" ht="51" customHeight="1">
      <c r="A29" s="152"/>
      <c r="B29" s="153"/>
      <c r="C29" s="152"/>
      <c r="D29" s="152"/>
      <c r="E29" s="154" t="s">
        <v>45</v>
      </c>
      <c r="F29" s="154"/>
      <c r="G29" s="154"/>
      <c r="H29" s="154"/>
      <c r="I29" s="155"/>
      <c r="J29" s="152"/>
      <c r="K29" s="152"/>
      <c r="L29" s="156"/>
      <c r="S29" s="152"/>
      <c r="T29" s="152"/>
      <c r="U29" s="152"/>
      <c r="V29" s="152"/>
      <c r="W29" s="152"/>
      <c r="X29" s="152"/>
      <c r="Y29" s="152"/>
      <c r="Z29" s="152"/>
      <c r="AA29" s="152"/>
      <c r="AB29" s="152"/>
      <c r="AC29" s="152"/>
      <c r="AD29" s="152"/>
      <c r="AE29" s="152"/>
    </row>
    <row r="30" hidden="1" s="2" customFormat="1" ht="6.96" customHeight="1">
      <c r="A30" s="39"/>
      <c r="B30" s="45"/>
      <c r="C30" s="39"/>
      <c r="D30" s="39"/>
      <c r="E30" s="39"/>
      <c r="F30" s="39"/>
      <c r="G30" s="39"/>
      <c r="H30" s="39"/>
      <c r="I30" s="147"/>
      <c r="J30" s="39"/>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25.44" customHeight="1">
      <c r="A32" s="39"/>
      <c r="B32" s="45"/>
      <c r="C32" s="39"/>
      <c r="D32" s="159" t="s">
        <v>46</v>
      </c>
      <c r="E32" s="39"/>
      <c r="F32" s="39"/>
      <c r="G32" s="39"/>
      <c r="H32" s="39"/>
      <c r="I32" s="147"/>
      <c r="J32" s="160">
        <f>ROUND(J88, 2)</f>
        <v>0</v>
      </c>
      <c r="K32" s="39"/>
      <c r="L32" s="148"/>
      <c r="S32" s="39"/>
      <c r="T32" s="39"/>
      <c r="U32" s="39"/>
      <c r="V32" s="39"/>
      <c r="W32" s="39"/>
      <c r="X32" s="39"/>
      <c r="Y32" s="39"/>
      <c r="Z32" s="39"/>
      <c r="AA32" s="39"/>
      <c r="AB32" s="39"/>
      <c r="AC32" s="39"/>
      <c r="AD32" s="39"/>
      <c r="AE32" s="39"/>
    </row>
    <row r="33" hidden="1" s="2" customFormat="1" ht="6.96" customHeight="1">
      <c r="A33" s="39"/>
      <c r="B33" s="45"/>
      <c r="C33" s="39"/>
      <c r="D33" s="157"/>
      <c r="E33" s="157"/>
      <c r="F33" s="157"/>
      <c r="G33" s="157"/>
      <c r="H33" s="157"/>
      <c r="I33" s="158"/>
      <c r="J33" s="157"/>
      <c r="K33" s="157"/>
      <c r="L33" s="148"/>
      <c r="S33" s="39"/>
      <c r="T33" s="39"/>
      <c r="U33" s="39"/>
      <c r="V33" s="39"/>
      <c r="W33" s="39"/>
      <c r="X33" s="39"/>
      <c r="Y33" s="39"/>
      <c r="Z33" s="39"/>
      <c r="AA33" s="39"/>
      <c r="AB33" s="39"/>
      <c r="AC33" s="39"/>
      <c r="AD33" s="39"/>
      <c r="AE33" s="39"/>
    </row>
    <row r="34" hidden="1" s="2" customFormat="1" ht="14.4" customHeight="1">
      <c r="A34" s="39"/>
      <c r="B34" s="45"/>
      <c r="C34" s="39"/>
      <c r="D34" s="39"/>
      <c r="E34" s="39"/>
      <c r="F34" s="161" t="s">
        <v>48</v>
      </c>
      <c r="G34" s="39"/>
      <c r="H34" s="39"/>
      <c r="I34" s="162" t="s">
        <v>47</v>
      </c>
      <c r="J34" s="161" t="s">
        <v>49</v>
      </c>
      <c r="K34" s="39"/>
      <c r="L34" s="148"/>
      <c r="S34" s="39"/>
      <c r="T34" s="39"/>
      <c r="U34" s="39"/>
      <c r="V34" s="39"/>
      <c r="W34" s="39"/>
      <c r="X34" s="39"/>
      <c r="Y34" s="39"/>
      <c r="Z34" s="39"/>
      <c r="AA34" s="39"/>
      <c r="AB34" s="39"/>
      <c r="AC34" s="39"/>
      <c r="AD34" s="39"/>
      <c r="AE34" s="39"/>
    </row>
    <row r="35" hidden="1" s="2" customFormat="1" ht="14.4" customHeight="1">
      <c r="A35" s="39"/>
      <c r="B35" s="45"/>
      <c r="C35" s="39"/>
      <c r="D35" s="163" t="s">
        <v>50</v>
      </c>
      <c r="E35" s="145" t="s">
        <v>51</v>
      </c>
      <c r="F35" s="164">
        <f>ROUND((SUM(BE88:BE99)),  2)</f>
        <v>0</v>
      </c>
      <c r="G35" s="39"/>
      <c r="H35" s="39"/>
      <c r="I35" s="165">
        <v>0.20999999999999999</v>
      </c>
      <c r="J35" s="164">
        <f>ROUND(((SUM(BE88:BE99))*I35),  2)</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52</v>
      </c>
      <c r="F36" s="164">
        <f>ROUND((SUM(BF88:BF99)),  2)</f>
        <v>0</v>
      </c>
      <c r="G36" s="39"/>
      <c r="H36" s="39"/>
      <c r="I36" s="165">
        <v>0.14999999999999999</v>
      </c>
      <c r="J36" s="164">
        <f>ROUND(((SUM(BF88:BF99))*I36),  2)</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53</v>
      </c>
      <c r="F37" s="164">
        <f>ROUND((SUM(BG88:BG99)),  2)</f>
        <v>0</v>
      </c>
      <c r="G37" s="39"/>
      <c r="H37" s="39"/>
      <c r="I37" s="165">
        <v>0.20999999999999999</v>
      </c>
      <c r="J37" s="164">
        <f>0</f>
        <v>0</v>
      </c>
      <c r="K37" s="39"/>
      <c r="L37" s="148"/>
      <c r="S37" s="39"/>
      <c r="T37" s="39"/>
      <c r="U37" s="39"/>
      <c r="V37" s="39"/>
      <c r="W37" s="39"/>
      <c r="X37" s="39"/>
      <c r="Y37" s="39"/>
      <c r="Z37" s="39"/>
      <c r="AA37" s="39"/>
      <c r="AB37" s="39"/>
      <c r="AC37" s="39"/>
      <c r="AD37" s="39"/>
      <c r="AE37" s="39"/>
    </row>
    <row r="38" hidden="1" s="2" customFormat="1" ht="14.4" customHeight="1">
      <c r="A38" s="39"/>
      <c r="B38" s="45"/>
      <c r="C38" s="39"/>
      <c r="D38" s="39"/>
      <c r="E38" s="145" t="s">
        <v>54</v>
      </c>
      <c r="F38" s="164">
        <f>ROUND((SUM(BH88:BH99)),  2)</f>
        <v>0</v>
      </c>
      <c r="G38" s="39"/>
      <c r="H38" s="39"/>
      <c r="I38" s="165">
        <v>0.14999999999999999</v>
      </c>
      <c r="J38" s="164">
        <f>0</f>
        <v>0</v>
      </c>
      <c r="K38" s="39"/>
      <c r="L38" s="148"/>
      <c r="S38" s="39"/>
      <c r="T38" s="39"/>
      <c r="U38" s="39"/>
      <c r="V38" s="39"/>
      <c r="W38" s="39"/>
      <c r="X38" s="39"/>
      <c r="Y38" s="39"/>
      <c r="Z38" s="39"/>
      <c r="AA38" s="39"/>
      <c r="AB38" s="39"/>
      <c r="AC38" s="39"/>
      <c r="AD38" s="39"/>
      <c r="AE38" s="39"/>
    </row>
    <row r="39" hidden="1" s="2" customFormat="1" ht="14.4" customHeight="1">
      <c r="A39" s="39"/>
      <c r="B39" s="45"/>
      <c r="C39" s="39"/>
      <c r="D39" s="39"/>
      <c r="E39" s="145" t="s">
        <v>55</v>
      </c>
      <c r="F39" s="164">
        <f>ROUND((SUM(BI88:BI99)),  2)</f>
        <v>0</v>
      </c>
      <c r="G39" s="39"/>
      <c r="H39" s="39"/>
      <c r="I39" s="165">
        <v>0</v>
      </c>
      <c r="J39" s="164">
        <f>0</f>
        <v>0</v>
      </c>
      <c r="K39" s="39"/>
      <c r="L39" s="148"/>
      <c r="S39" s="39"/>
      <c r="T39" s="39"/>
      <c r="U39" s="39"/>
      <c r="V39" s="39"/>
      <c r="W39" s="39"/>
      <c r="X39" s="39"/>
      <c r="Y39" s="39"/>
      <c r="Z39" s="39"/>
      <c r="AA39" s="39"/>
      <c r="AB39" s="39"/>
      <c r="AC39" s="39"/>
      <c r="AD39" s="39"/>
      <c r="AE39" s="39"/>
    </row>
    <row r="40" hidden="1" s="2" customFormat="1" ht="6.96" customHeight="1">
      <c r="A40" s="39"/>
      <c r="B40" s="45"/>
      <c r="C40" s="39"/>
      <c r="D40" s="39"/>
      <c r="E40" s="39"/>
      <c r="F40" s="39"/>
      <c r="G40" s="39"/>
      <c r="H40" s="39"/>
      <c r="I40" s="147"/>
      <c r="J40" s="39"/>
      <c r="K40" s="39"/>
      <c r="L40" s="148"/>
      <c r="S40" s="39"/>
      <c r="T40" s="39"/>
      <c r="U40" s="39"/>
      <c r="V40" s="39"/>
      <c r="W40" s="39"/>
      <c r="X40" s="39"/>
      <c r="Y40" s="39"/>
      <c r="Z40" s="39"/>
      <c r="AA40" s="39"/>
      <c r="AB40" s="39"/>
      <c r="AC40" s="39"/>
      <c r="AD40" s="39"/>
      <c r="AE40" s="39"/>
    </row>
    <row r="41" hidden="1" s="2" customFormat="1" ht="25.44" customHeight="1">
      <c r="A41" s="39"/>
      <c r="B41" s="45"/>
      <c r="C41" s="166"/>
      <c r="D41" s="167" t="s">
        <v>56</v>
      </c>
      <c r="E41" s="168"/>
      <c r="F41" s="168"/>
      <c r="G41" s="169" t="s">
        <v>57</v>
      </c>
      <c r="H41" s="170" t="s">
        <v>58</v>
      </c>
      <c r="I41" s="171"/>
      <c r="J41" s="172">
        <f>SUM(J32:J39)</f>
        <v>0</v>
      </c>
      <c r="K41" s="173"/>
      <c r="L41" s="148"/>
      <c r="S41" s="39"/>
      <c r="T41" s="39"/>
      <c r="U41" s="39"/>
      <c r="V41" s="39"/>
      <c r="W41" s="39"/>
      <c r="X41" s="39"/>
      <c r="Y41" s="39"/>
      <c r="Z41" s="39"/>
      <c r="AA41" s="39"/>
      <c r="AB41" s="39"/>
      <c r="AC41" s="39"/>
      <c r="AD41" s="39"/>
      <c r="AE41" s="39"/>
    </row>
    <row r="42" hidden="1" s="2" customFormat="1" ht="14.4" customHeight="1">
      <c r="A42" s="39"/>
      <c r="B42" s="174"/>
      <c r="C42" s="175"/>
      <c r="D42" s="175"/>
      <c r="E42" s="175"/>
      <c r="F42" s="175"/>
      <c r="G42" s="175"/>
      <c r="H42" s="175"/>
      <c r="I42" s="176"/>
      <c r="J42" s="175"/>
      <c r="K42" s="175"/>
      <c r="L42" s="148"/>
      <c r="S42" s="39"/>
      <c r="T42" s="39"/>
      <c r="U42" s="39"/>
      <c r="V42" s="39"/>
      <c r="W42" s="39"/>
      <c r="X42" s="39"/>
      <c r="Y42" s="39"/>
      <c r="Z42" s="39"/>
      <c r="AA42" s="39"/>
      <c r="AB42" s="39"/>
      <c r="AC42" s="39"/>
      <c r="AD42" s="39"/>
      <c r="AE42" s="39"/>
    </row>
    <row r="43" hidden="1"/>
    <row r="44" hidden="1"/>
    <row r="45" hidden="1"/>
    <row r="46" s="2" customFormat="1" ht="6.96" customHeight="1">
      <c r="A46" s="39"/>
      <c r="B46" s="177"/>
      <c r="C46" s="178"/>
      <c r="D46" s="178"/>
      <c r="E46" s="178"/>
      <c r="F46" s="178"/>
      <c r="G46" s="178"/>
      <c r="H46" s="178"/>
      <c r="I46" s="179"/>
      <c r="J46" s="178"/>
      <c r="K46" s="178"/>
      <c r="L46" s="148"/>
      <c r="S46" s="39"/>
      <c r="T46" s="39"/>
      <c r="U46" s="39"/>
      <c r="V46" s="39"/>
      <c r="W46" s="39"/>
      <c r="X46" s="39"/>
      <c r="Y46" s="39"/>
      <c r="Z46" s="39"/>
      <c r="AA46" s="39"/>
      <c r="AB46" s="39"/>
      <c r="AC46" s="39"/>
      <c r="AD46" s="39"/>
      <c r="AE46" s="39"/>
    </row>
    <row r="47" s="2" customFormat="1" ht="24.96" customHeight="1">
      <c r="A47" s="39"/>
      <c r="B47" s="40"/>
      <c r="C47" s="23" t="s">
        <v>135</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6.96" customHeight="1">
      <c r="A48" s="39"/>
      <c r="B48" s="40"/>
      <c r="C48" s="41"/>
      <c r="D48" s="41"/>
      <c r="E48" s="41"/>
      <c r="F48" s="41"/>
      <c r="G48" s="41"/>
      <c r="H48" s="41"/>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16</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180" t="str">
        <f>E7</f>
        <v>PJD na ul. Výškovická - 2. úsek (ul. Pavlovova - ul. Čujkovova)</v>
      </c>
      <c r="F50" s="32"/>
      <c r="G50" s="32"/>
      <c r="H50" s="32"/>
      <c r="I50" s="147"/>
      <c r="J50" s="41"/>
      <c r="K50" s="41"/>
      <c r="L50" s="148"/>
      <c r="S50" s="39"/>
      <c r="T50" s="39"/>
      <c r="U50" s="39"/>
      <c r="V50" s="39"/>
      <c r="W50" s="39"/>
      <c r="X50" s="39"/>
      <c r="Y50" s="39"/>
      <c r="Z50" s="39"/>
      <c r="AA50" s="39"/>
      <c r="AB50" s="39"/>
      <c r="AC50" s="39"/>
      <c r="AD50" s="39"/>
      <c r="AE50" s="39"/>
    </row>
    <row r="51" s="1" customFormat="1" ht="12" customHeight="1">
      <c r="B51" s="21"/>
      <c r="C51" s="32" t="s">
        <v>133</v>
      </c>
      <c r="D51" s="22"/>
      <c r="E51" s="22"/>
      <c r="F51" s="22"/>
      <c r="G51" s="22"/>
      <c r="H51" s="22"/>
      <c r="I51" s="139"/>
      <c r="J51" s="22"/>
      <c r="K51" s="22"/>
      <c r="L51" s="20"/>
    </row>
    <row r="52" s="2" customFormat="1" ht="16.5" customHeight="1">
      <c r="A52" s="39"/>
      <c r="B52" s="40"/>
      <c r="C52" s="41"/>
      <c r="D52" s="41"/>
      <c r="E52" s="180" t="s">
        <v>1065</v>
      </c>
      <c r="F52" s="41"/>
      <c r="G52" s="41"/>
      <c r="H52" s="41"/>
      <c r="I52" s="147"/>
      <c r="J52" s="41"/>
      <c r="K52" s="41"/>
      <c r="L52" s="148"/>
      <c r="S52" s="39"/>
      <c r="T52" s="39"/>
      <c r="U52" s="39"/>
      <c r="V52" s="39"/>
      <c r="W52" s="39"/>
      <c r="X52" s="39"/>
      <c r="Y52" s="39"/>
      <c r="Z52" s="39"/>
      <c r="AA52" s="39"/>
      <c r="AB52" s="39"/>
      <c r="AC52" s="39"/>
      <c r="AD52" s="39"/>
      <c r="AE52" s="39"/>
    </row>
    <row r="53" s="2" customFormat="1" ht="12" customHeight="1">
      <c r="A53" s="39"/>
      <c r="B53" s="40"/>
      <c r="C53" s="32" t="s">
        <v>1066</v>
      </c>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16.5" customHeight="1">
      <c r="A54" s="39"/>
      <c r="B54" s="40"/>
      <c r="C54" s="41"/>
      <c r="D54" s="41"/>
      <c r="E54" s="70" t="str">
        <f>E11</f>
        <v>SO 454 - Ochrana sdělovacích kabelů SSZ</v>
      </c>
      <c r="F54" s="41"/>
      <c r="G54" s="41"/>
      <c r="H54" s="41"/>
      <c r="I54" s="147"/>
      <c r="J54" s="41"/>
      <c r="K54" s="41"/>
      <c r="L54" s="148"/>
      <c r="S54" s="39"/>
      <c r="T54" s="39"/>
      <c r="U54" s="39"/>
      <c r="V54" s="39"/>
      <c r="W54" s="39"/>
      <c r="X54" s="39"/>
      <c r="Y54" s="39"/>
      <c r="Z54" s="39"/>
      <c r="AA54" s="39"/>
      <c r="AB54" s="39"/>
      <c r="AC54" s="39"/>
      <c r="AD54" s="39"/>
      <c r="AE54" s="39"/>
    </row>
    <row r="55" s="2" customFormat="1" ht="6.96" customHeight="1">
      <c r="A55" s="39"/>
      <c r="B55" s="40"/>
      <c r="C55" s="41"/>
      <c r="D55" s="41"/>
      <c r="E55" s="41"/>
      <c r="F55" s="41"/>
      <c r="G55" s="41"/>
      <c r="H55" s="41"/>
      <c r="I55" s="147"/>
      <c r="J55" s="41"/>
      <c r="K55" s="41"/>
      <c r="L55" s="148"/>
      <c r="S55" s="39"/>
      <c r="T55" s="39"/>
      <c r="U55" s="39"/>
      <c r="V55" s="39"/>
      <c r="W55" s="39"/>
      <c r="X55" s="39"/>
      <c r="Y55" s="39"/>
      <c r="Z55" s="39"/>
      <c r="AA55" s="39"/>
      <c r="AB55" s="39"/>
      <c r="AC55" s="39"/>
      <c r="AD55" s="39"/>
      <c r="AE55" s="39"/>
    </row>
    <row r="56" s="2" customFormat="1" ht="12" customHeight="1">
      <c r="A56" s="39"/>
      <c r="B56" s="40"/>
      <c r="C56" s="32" t="s">
        <v>22</v>
      </c>
      <c r="D56" s="41"/>
      <c r="E56" s="41"/>
      <c r="F56" s="27" t="str">
        <f>F14</f>
        <v>Ostrava</v>
      </c>
      <c r="G56" s="41"/>
      <c r="H56" s="41"/>
      <c r="I56" s="150" t="s">
        <v>24</v>
      </c>
      <c r="J56" s="73" t="str">
        <f>IF(J14="","",J14)</f>
        <v>13. 11. 2019</v>
      </c>
      <c r="K56" s="41"/>
      <c r="L56" s="148"/>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7"/>
      <c r="J57" s="41"/>
      <c r="K57" s="41"/>
      <c r="L57" s="148"/>
      <c r="S57" s="39"/>
      <c r="T57" s="39"/>
      <c r="U57" s="39"/>
      <c r="V57" s="39"/>
      <c r="W57" s="39"/>
      <c r="X57" s="39"/>
      <c r="Y57" s="39"/>
      <c r="Z57" s="39"/>
      <c r="AA57" s="39"/>
      <c r="AB57" s="39"/>
      <c r="AC57" s="39"/>
      <c r="AD57" s="39"/>
      <c r="AE57" s="39"/>
    </row>
    <row r="58" s="2" customFormat="1" ht="27.9" customHeight="1">
      <c r="A58" s="39"/>
      <c r="B58" s="40"/>
      <c r="C58" s="32" t="s">
        <v>30</v>
      </c>
      <c r="D58" s="41"/>
      <c r="E58" s="41"/>
      <c r="F58" s="27" t="str">
        <f>E17</f>
        <v>Dopravní podnik Ostrava a.s.</v>
      </c>
      <c r="G58" s="41"/>
      <c r="H58" s="41"/>
      <c r="I58" s="150" t="s">
        <v>38</v>
      </c>
      <c r="J58" s="37" t="str">
        <f>E23</f>
        <v>METROPROJEKT Praha a.s.</v>
      </c>
      <c r="K58" s="41"/>
      <c r="L58" s="148"/>
      <c r="S58" s="39"/>
      <c r="T58" s="39"/>
      <c r="U58" s="39"/>
      <c r="V58" s="39"/>
      <c r="W58" s="39"/>
      <c r="X58" s="39"/>
      <c r="Y58" s="39"/>
      <c r="Z58" s="39"/>
      <c r="AA58" s="39"/>
      <c r="AB58" s="39"/>
      <c r="AC58" s="39"/>
      <c r="AD58" s="39"/>
      <c r="AE58" s="39"/>
    </row>
    <row r="59" s="2" customFormat="1" ht="15.15" customHeight="1">
      <c r="A59" s="39"/>
      <c r="B59" s="40"/>
      <c r="C59" s="32" t="s">
        <v>36</v>
      </c>
      <c r="D59" s="41"/>
      <c r="E59" s="41"/>
      <c r="F59" s="27" t="str">
        <f>IF(E20="","",E20)</f>
        <v>Vyplň údaj</v>
      </c>
      <c r="G59" s="41"/>
      <c r="H59" s="41"/>
      <c r="I59" s="150" t="s">
        <v>43</v>
      </c>
      <c r="J59" s="37" t="str">
        <f>E26</f>
        <v>ALMAPRO s.r.o.</v>
      </c>
      <c r="K59" s="41"/>
      <c r="L59" s="148"/>
      <c r="S59" s="39"/>
      <c r="T59" s="39"/>
      <c r="U59" s="39"/>
      <c r="V59" s="39"/>
      <c r="W59" s="39"/>
      <c r="X59" s="39"/>
      <c r="Y59" s="39"/>
      <c r="Z59" s="39"/>
      <c r="AA59" s="39"/>
      <c r="AB59" s="39"/>
      <c r="AC59" s="39"/>
      <c r="AD59" s="39"/>
      <c r="AE59" s="39"/>
    </row>
    <row r="60" s="2" customFormat="1" ht="10.32" customHeight="1">
      <c r="A60" s="39"/>
      <c r="B60" s="40"/>
      <c r="C60" s="41"/>
      <c r="D60" s="41"/>
      <c r="E60" s="41"/>
      <c r="F60" s="41"/>
      <c r="G60" s="41"/>
      <c r="H60" s="41"/>
      <c r="I60" s="147"/>
      <c r="J60" s="41"/>
      <c r="K60" s="41"/>
      <c r="L60" s="148"/>
      <c r="S60" s="39"/>
      <c r="T60" s="39"/>
      <c r="U60" s="39"/>
      <c r="V60" s="39"/>
      <c r="W60" s="39"/>
      <c r="X60" s="39"/>
      <c r="Y60" s="39"/>
      <c r="Z60" s="39"/>
      <c r="AA60" s="39"/>
      <c r="AB60" s="39"/>
      <c r="AC60" s="39"/>
      <c r="AD60" s="39"/>
      <c r="AE60" s="39"/>
    </row>
    <row r="61" s="2" customFormat="1" ht="29.28" customHeight="1">
      <c r="A61" s="39"/>
      <c r="B61" s="40"/>
      <c r="C61" s="181" t="s">
        <v>136</v>
      </c>
      <c r="D61" s="182"/>
      <c r="E61" s="182"/>
      <c r="F61" s="182"/>
      <c r="G61" s="182"/>
      <c r="H61" s="182"/>
      <c r="I61" s="183"/>
      <c r="J61" s="184" t="s">
        <v>137</v>
      </c>
      <c r="K61" s="182"/>
      <c r="L61" s="148"/>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7"/>
      <c r="J62" s="41"/>
      <c r="K62" s="41"/>
      <c r="L62" s="148"/>
      <c r="S62" s="39"/>
      <c r="T62" s="39"/>
      <c r="U62" s="39"/>
      <c r="V62" s="39"/>
      <c r="W62" s="39"/>
      <c r="X62" s="39"/>
      <c r="Y62" s="39"/>
      <c r="Z62" s="39"/>
      <c r="AA62" s="39"/>
      <c r="AB62" s="39"/>
      <c r="AC62" s="39"/>
      <c r="AD62" s="39"/>
      <c r="AE62" s="39"/>
    </row>
    <row r="63" s="2" customFormat="1" ht="22.8" customHeight="1">
      <c r="A63" s="39"/>
      <c r="B63" s="40"/>
      <c r="C63" s="185" t="s">
        <v>78</v>
      </c>
      <c r="D63" s="41"/>
      <c r="E63" s="41"/>
      <c r="F63" s="41"/>
      <c r="G63" s="41"/>
      <c r="H63" s="41"/>
      <c r="I63" s="147"/>
      <c r="J63" s="103">
        <f>J88</f>
        <v>0</v>
      </c>
      <c r="K63" s="41"/>
      <c r="L63" s="148"/>
      <c r="S63" s="39"/>
      <c r="T63" s="39"/>
      <c r="U63" s="39"/>
      <c r="V63" s="39"/>
      <c r="W63" s="39"/>
      <c r="X63" s="39"/>
      <c r="Y63" s="39"/>
      <c r="Z63" s="39"/>
      <c r="AA63" s="39"/>
      <c r="AB63" s="39"/>
      <c r="AC63" s="39"/>
      <c r="AD63" s="39"/>
      <c r="AE63" s="39"/>
      <c r="AU63" s="17" t="s">
        <v>138</v>
      </c>
    </row>
    <row r="64" s="9" customFormat="1" ht="24.96" customHeight="1">
      <c r="A64" s="9"/>
      <c r="B64" s="186"/>
      <c r="C64" s="187"/>
      <c r="D64" s="188" t="s">
        <v>324</v>
      </c>
      <c r="E64" s="189"/>
      <c r="F64" s="189"/>
      <c r="G64" s="189"/>
      <c r="H64" s="189"/>
      <c r="I64" s="190"/>
      <c r="J64" s="191">
        <f>J89</f>
        <v>0</v>
      </c>
      <c r="K64" s="187"/>
      <c r="L64" s="192"/>
      <c r="S64" s="9"/>
      <c r="T64" s="9"/>
      <c r="U64" s="9"/>
      <c r="V64" s="9"/>
      <c r="W64" s="9"/>
      <c r="X64" s="9"/>
      <c r="Y64" s="9"/>
      <c r="Z64" s="9"/>
      <c r="AA64" s="9"/>
      <c r="AB64" s="9"/>
      <c r="AC64" s="9"/>
      <c r="AD64" s="9"/>
      <c r="AE64" s="9"/>
    </row>
    <row r="65" s="10" customFormat="1" ht="19.92" customHeight="1">
      <c r="A65" s="10"/>
      <c r="B65" s="193"/>
      <c r="C65" s="126"/>
      <c r="D65" s="194" t="s">
        <v>843</v>
      </c>
      <c r="E65" s="195"/>
      <c r="F65" s="195"/>
      <c r="G65" s="195"/>
      <c r="H65" s="195"/>
      <c r="I65" s="196"/>
      <c r="J65" s="197">
        <f>J90</f>
        <v>0</v>
      </c>
      <c r="K65" s="126"/>
      <c r="L65" s="198"/>
      <c r="S65" s="10"/>
      <c r="T65" s="10"/>
      <c r="U65" s="10"/>
      <c r="V65" s="10"/>
      <c r="W65" s="10"/>
      <c r="X65" s="10"/>
      <c r="Y65" s="10"/>
      <c r="Z65" s="10"/>
      <c r="AA65" s="10"/>
      <c r="AB65" s="10"/>
      <c r="AC65" s="10"/>
      <c r="AD65" s="10"/>
      <c r="AE65" s="10"/>
    </row>
    <row r="66" s="9" customFormat="1" ht="24.96" customHeight="1">
      <c r="A66" s="9"/>
      <c r="B66" s="186"/>
      <c r="C66" s="187"/>
      <c r="D66" s="188" t="s">
        <v>1069</v>
      </c>
      <c r="E66" s="189"/>
      <c r="F66" s="189"/>
      <c r="G66" s="189"/>
      <c r="H66" s="189"/>
      <c r="I66" s="190"/>
      <c r="J66" s="191">
        <f>J93</f>
        <v>0</v>
      </c>
      <c r="K66" s="187"/>
      <c r="L66" s="192"/>
      <c r="S66" s="9"/>
      <c r="T66" s="9"/>
      <c r="U66" s="9"/>
      <c r="V66" s="9"/>
      <c r="W66" s="9"/>
      <c r="X66" s="9"/>
      <c r="Y66" s="9"/>
      <c r="Z66" s="9"/>
      <c r="AA66" s="9"/>
      <c r="AB66" s="9"/>
      <c r="AC66" s="9"/>
      <c r="AD66" s="9"/>
      <c r="AE66" s="9"/>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1" customFormat="1" ht="12" customHeight="1">
      <c r="B77" s="21"/>
      <c r="C77" s="32" t="s">
        <v>133</v>
      </c>
      <c r="D77" s="22"/>
      <c r="E77" s="22"/>
      <c r="F77" s="22"/>
      <c r="G77" s="22"/>
      <c r="H77" s="22"/>
      <c r="I77" s="139"/>
      <c r="J77" s="22"/>
      <c r="K77" s="22"/>
      <c r="L77" s="20"/>
    </row>
    <row r="78" s="2" customFormat="1" ht="16.5" customHeight="1">
      <c r="A78" s="39"/>
      <c r="B78" s="40"/>
      <c r="C78" s="41"/>
      <c r="D78" s="41"/>
      <c r="E78" s="180" t="s">
        <v>1065</v>
      </c>
      <c r="F78" s="41"/>
      <c r="G78" s="41"/>
      <c r="H78" s="41"/>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1066</v>
      </c>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6.5" customHeight="1">
      <c r="A80" s="39"/>
      <c r="B80" s="40"/>
      <c r="C80" s="41"/>
      <c r="D80" s="41"/>
      <c r="E80" s="70" t="str">
        <f>E11</f>
        <v>SO 454 - Ochrana sdělovacích kabelů SSZ</v>
      </c>
      <c r="F80" s="41"/>
      <c r="G80" s="41"/>
      <c r="H80" s="41"/>
      <c r="I80" s="147"/>
      <c r="J80" s="41"/>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2" customHeight="1">
      <c r="A82" s="39"/>
      <c r="B82" s="40"/>
      <c r="C82" s="32" t="s">
        <v>22</v>
      </c>
      <c r="D82" s="41"/>
      <c r="E82" s="41"/>
      <c r="F82" s="27" t="str">
        <f>F14</f>
        <v>Ostrava</v>
      </c>
      <c r="G82" s="41"/>
      <c r="H82" s="41"/>
      <c r="I82" s="150" t="s">
        <v>24</v>
      </c>
      <c r="J82" s="73" t="str">
        <f>IF(J14="","",J14)</f>
        <v>13. 11. 2019</v>
      </c>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27.9" customHeight="1">
      <c r="A84" s="39"/>
      <c r="B84" s="40"/>
      <c r="C84" s="32" t="s">
        <v>30</v>
      </c>
      <c r="D84" s="41"/>
      <c r="E84" s="41"/>
      <c r="F84" s="27" t="str">
        <f>E17</f>
        <v>Dopravní podnik Ostrava a.s.</v>
      </c>
      <c r="G84" s="41"/>
      <c r="H84" s="41"/>
      <c r="I84" s="150" t="s">
        <v>38</v>
      </c>
      <c r="J84" s="37" t="str">
        <f>E23</f>
        <v>METROPROJEKT Praha a.s.</v>
      </c>
      <c r="K84" s="41"/>
      <c r="L84" s="148"/>
      <c r="S84" s="39"/>
      <c r="T84" s="39"/>
      <c r="U84" s="39"/>
      <c r="V84" s="39"/>
      <c r="W84" s="39"/>
      <c r="X84" s="39"/>
      <c r="Y84" s="39"/>
      <c r="Z84" s="39"/>
      <c r="AA84" s="39"/>
      <c r="AB84" s="39"/>
      <c r="AC84" s="39"/>
      <c r="AD84" s="39"/>
      <c r="AE84" s="39"/>
    </row>
    <row r="85" s="2" customFormat="1" ht="15.15" customHeight="1">
      <c r="A85" s="39"/>
      <c r="B85" s="40"/>
      <c r="C85" s="32" t="s">
        <v>36</v>
      </c>
      <c r="D85" s="41"/>
      <c r="E85" s="41"/>
      <c r="F85" s="27" t="str">
        <f>IF(E20="","",E20)</f>
        <v>Vyplň údaj</v>
      </c>
      <c r="G85" s="41"/>
      <c r="H85" s="41"/>
      <c r="I85" s="150" t="s">
        <v>43</v>
      </c>
      <c r="J85" s="37" t="str">
        <f>E26</f>
        <v>ALMAPRO s.r.o.</v>
      </c>
      <c r="K85" s="41"/>
      <c r="L85" s="148"/>
      <c r="S85" s="39"/>
      <c r="T85" s="39"/>
      <c r="U85" s="39"/>
      <c r="V85" s="39"/>
      <c r="W85" s="39"/>
      <c r="X85" s="39"/>
      <c r="Y85" s="39"/>
      <c r="Z85" s="39"/>
      <c r="AA85" s="39"/>
      <c r="AB85" s="39"/>
      <c r="AC85" s="39"/>
      <c r="AD85" s="39"/>
      <c r="AE85" s="39"/>
    </row>
    <row r="86" s="2" customFormat="1" ht="10.32" customHeight="1">
      <c r="A86" s="39"/>
      <c r="B86" s="40"/>
      <c r="C86" s="41"/>
      <c r="D86" s="41"/>
      <c r="E86" s="41"/>
      <c r="F86" s="41"/>
      <c r="G86" s="41"/>
      <c r="H86" s="41"/>
      <c r="I86" s="147"/>
      <c r="J86" s="41"/>
      <c r="K86" s="41"/>
      <c r="L86" s="148"/>
      <c r="S86" s="39"/>
      <c r="T86" s="39"/>
      <c r="U86" s="39"/>
      <c r="V86" s="39"/>
      <c r="W86" s="39"/>
      <c r="X86" s="39"/>
      <c r="Y86" s="39"/>
      <c r="Z86" s="39"/>
      <c r="AA86" s="39"/>
      <c r="AB86" s="39"/>
      <c r="AC86" s="39"/>
      <c r="AD86" s="39"/>
      <c r="AE86" s="39"/>
    </row>
    <row r="87" s="11" customFormat="1" ht="29.28" customHeight="1">
      <c r="A87" s="199"/>
      <c r="B87" s="200"/>
      <c r="C87" s="201" t="s">
        <v>147</v>
      </c>
      <c r="D87" s="202" t="s">
        <v>65</v>
      </c>
      <c r="E87" s="202" t="s">
        <v>61</v>
      </c>
      <c r="F87" s="202" t="s">
        <v>62</v>
      </c>
      <c r="G87" s="202" t="s">
        <v>148</v>
      </c>
      <c r="H87" s="202" t="s">
        <v>149</v>
      </c>
      <c r="I87" s="203" t="s">
        <v>150</v>
      </c>
      <c r="J87" s="202" t="s">
        <v>137</v>
      </c>
      <c r="K87" s="204" t="s">
        <v>151</v>
      </c>
      <c r="L87" s="205"/>
      <c r="M87" s="93" t="s">
        <v>79</v>
      </c>
      <c r="N87" s="94" t="s">
        <v>50</v>
      </c>
      <c r="O87" s="94" t="s">
        <v>152</v>
      </c>
      <c r="P87" s="94" t="s">
        <v>153</v>
      </c>
      <c r="Q87" s="94" t="s">
        <v>154</v>
      </c>
      <c r="R87" s="94" t="s">
        <v>155</v>
      </c>
      <c r="S87" s="94" t="s">
        <v>156</v>
      </c>
      <c r="T87" s="95" t="s">
        <v>157</v>
      </c>
      <c r="U87" s="199"/>
      <c r="V87" s="199"/>
      <c r="W87" s="199"/>
      <c r="X87" s="199"/>
      <c r="Y87" s="199"/>
      <c r="Z87" s="199"/>
      <c r="AA87" s="199"/>
      <c r="AB87" s="199"/>
      <c r="AC87" s="199"/>
      <c r="AD87" s="199"/>
      <c r="AE87" s="199"/>
    </row>
    <row r="88" s="2" customFormat="1" ht="22.8" customHeight="1">
      <c r="A88" s="39"/>
      <c r="B88" s="40"/>
      <c r="C88" s="100" t="s">
        <v>158</v>
      </c>
      <c r="D88" s="41"/>
      <c r="E88" s="41"/>
      <c r="F88" s="41"/>
      <c r="G88" s="41"/>
      <c r="H88" s="41"/>
      <c r="I88" s="147"/>
      <c r="J88" s="206">
        <f>BK88</f>
        <v>0</v>
      </c>
      <c r="K88" s="41"/>
      <c r="L88" s="45"/>
      <c r="M88" s="96"/>
      <c r="N88" s="207"/>
      <c r="O88" s="97"/>
      <c r="P88" s="208">
        <f>P89+P93</f>
        <v>0</v>
      </c>
      <c r="Q88" s="97"/>
      <c r="R88" s="208">
        <f>R89+R93</f>
        <v>0</v>
      </c>
      <c r="S88" s="97"/>
      <c r="T88" s="209">
        <f>T89+T93</f>
        <v>0</v>
      </c>
      <c r="U88" s="39"/>
      <c r="V88" s="39"/>
      <c r="W88" s="39"/>
      <c r="X88" s="39"/>
      <c r="Y88" s="39"/>
      <c r="Z88" s="39"/>
      <c r="AA88" s="39"/>
      <c r="AB88" s="39"/>
      <c r="AC88" s="39"/>
      <c r="AD88" s="39"/>
      <c r="AE88" s="39"/>
      <c r="AT88" s="17" t="s">
        <v>80</v>
      </c>
      <c r="AU88" s="17" t="s">
        <v>138</v>
      </c>
      <c r="BK88" s="210">
        <f>BK89+BK93</f>
        <v>0</v>
      </c>
    </row>
    <row r="89" s="12" customFormat="1" ht="25.92" customHeight="1">
      <c r="A89" s="12"/>
      <c r="B89" s="211"/>
      <c r="C89" s="212"/>
      <c r="D89" s="213" t="s">
        <v>80</v>
      </c>
      <c r="E89" s="214" t="s">
        <v>193</v>
      </c>
      <c r="F89" s="214" t="s">
        <v>513</v>
      </c>
      <c r="G89" s="212"/>
      <c r="H89" s="212"/>
      <c r="I89" s="215"/>
      <c r="J89" s="216">
        <f>BK89</f>
        <v>0</v>
      </c>
      <c r="K89" s="212"/>
      <c r="L89" s="217"/>
      <c r="M89" s="218"/>
      <c r="N89" s="219"/>
      <c r="O89" s="219"/>
      <c r="P89" s="220">
        <f>P90</f>
        <v>0</v>
      </c>
      <c r="Q89" s="219"/>
      <c r="R89" s="220">
        <f>R90</f>
        <v>0</v>
      </c>
      <c r="S89" s="219"/>
      <c r="T89" s="221">
        <f>T90</f>
        <v>0</v>
      </c>
      <c r="U89" s="12"/>
      <c r="V89" s="12"/>
      <c r="W89" s="12"/>
      <c r="X89" s="12"/>
      <c r="Y89" s="12"/>
      <c r="Z89" s="12"/>
      <c r="AA89" s="12"/>
      <c r="AB89" s="12"/>
      <c r="AC89" s="12"/>
      <c r="AD89" s="12"/>
      <c r="AE89" s="12"/>
      <c r="AR89" s="222" t="s">
        <v>177</v>
      </c>
      <c r="AT89" s="223" t="s">
        <v>80</v>
      </c>
      <c r="AU89" s="223" t="s">
        <v>81</v>
      </c>
      <c r="AY89" s="222" t="s">
        <v>161</v>
      </c>
      <c r="BK89" s="224">
        <f>BK90</f>
        <v>0</v>
      </c>
    </row>
    <row r="90" s="12" customFormat="1" ht="22.8" customHeight="1">
      <c r="A90" s="12"/>
      <c r="B90" s="211"/>
      <c r="C90" s="212"/>
      <c r="D90" s="213" t="s">
        <v>80</v>
      </c>
      <c r="E90" s="225" t="s">
        <v>847</v>
      </c>
      <c r="F90" s="225" t="s">
        <v>848</v>
      </c>
      <c r="G90" s="212"/>
      <c r="H90" s="212"/>
      <c r="I90" s="215"/>
      <c r="J90" s="226">
        <f>BK90</f>
        <v>0</v>
      </c>
      <c r="K90" s="212"/>
      <c r="L90" s="217"/>
      <c r="M90" s="218"/>
      <c r="N90" s="219"/>
      <c r="O90" s="219"/>
      <c r="P90" s="220">
        <f>SUM(P91:P92)</f>
        <v>0</v>
      </c>
      <c r="Q90" s="219"/>
      <c r="R90" s="220">
        <f>SUM(R91:R92)</f>
        <v>0</v>
      </c>
      <c r="S90" s="219"/>
      <c r="T90" s="221">
        <f>SUM(T91:T92)</f>
        <v>0</v>
      </c>
      <c r="U90" s="12"/>
      <c r="V90" s="12"/>
      <c r="W90" s="12"/>
      <c r="X90" s="12"/>
      <c r="Y90" s="12"/>
      <c r="Z90" s="12"/>
      <c r="AA90" s="12"/>
      <c r="AB90" s="12"/>
      <c r="AC90" s="12"/>
      <c r="AD90" s="12"/>
      <c r="AE90" s="12"/>
      <c r="AR90" s="222" t="s">
        <v>177</v>
      </c>
      <c r="AT90" s="223" t="s">
        <v>80</v>
      </c>
      <c r="AU90" s="223" t="s">
        <v>89</v>
      </c>
      <c r="AY90" s="222" t="s">
        <v>161</v>
      </c>
      <c r="BK90" s="224">
        <f>SUM(BK91:BK92)</f>
        <v>0</v>
      </c>
    </row>
    <row r="91" s="2" customFormat="1" ht="24" customHeight="1">
      <c r="A91" s="39"/>
      <c r="B91" s="40"/>
      <c r="C91" s="227" t="s">
        <v>89</v>
      </c>
      <c r="D91" s="227" t="s">
        <v>163</v>
      </c>
      <c r="E91" s="228" t="s">
        <v>1084</v>
      </c>
      <c r="F91" s="229" t="s">
        <v>1085</v>
      </c>
      <c r="G91" s="230" t="s">
        <v>431</v>
      </c>
      <c r="H91" s="231">
        <v>1</v>
      </c>
      <c r="I91" s="232"/>
      <c r="J91" s="233">
        <f>ROUND(I91*H91,2)</f>
        <v>0</v>
      </c>
      <c r="K91" s="229" t="s">
        <v>167</v>
      </c>
      <c r="L91" s="45"/>
      <c r="M91" s="234" t="s">
        <v>79</v>
      </c>
      <c r="N91" s="235" t="s">
        <v>51</v>
      </c>
      <c r="O91" s="85"/>
      <c r="P91" s="236">
        <f>O91*H91</f>
        <v>0</v>
      </c>
      <c r="Q91" s="236">
        <v>0</v>
      </c>
      <c r="R91" s="236">
        <f>Q91*H91</f>
        <v>0</v>
      </c>
      <c r="S91" s="236">
        <v>0</v>
      </c>
      <c r="T91" s="237">
        <f>S91*H91</f>
        <v>0</v>
      </c>
      <c r="U91" s="39"/>
      <c r="V91" s="39"/>
      <c r="W91" s="39"/>
      <c r="X91" s="39"/>
      <c r="Y91" s="39"/>
      <c r="Z91" s="39"/>
      <c r="AA91" s="39"/>
      <c r="AB91" s="39"/>
      <c r="AC91" s="39"/>
      <c r="AD91" s="39"/>
      <c r="AE91" s="39"/>
      <c r="AR91" s="238" t="s">
        <v>476</v>
      </c>
      <c r="AT91" s="238" t="s">
        <v>163</v>
      </c>
      <c r="AU91" s="238" t="s">
        <v>91</v>
      </c>
      <c r="AY91" s="17" t="s">
        <v>161</v>
      </c>
      <c r="BE91" s="239">
        <f>IF(N91="základní",J91,0)</f>
        <v>0</v>
      </c>
      <c r="BF91" s="239">
        <f>IF(N91="snížená",J91,0)</f>
        <v>0</v>
      </c>
      <c r="BG91" s="239">
        <f>IF(N91="zákl. přenesená",J91,0)</f>
        <v>0</v>
      </c>
      <c r="BH91" s="239">
        <f>IF(N91="sníž. přenesená",J91,0)</f>
        <v>0</v>
      </c>
      <c r="BI91" s="239">
        <f>IF(N91="nulová",J91,0)</f>
        <v>0</v>
      </c>
      <c r="BJ91" s="17" t="s">
        <v>89</v>
      </c>
      <c r="BK91" s="239">
        <f>ROUND(I91*H91,2)</f>
        <v>0</v>
      </c>
      <c r="BL91" s="17" t="s">
        <v>476</v>
      </c>
      <c r="BM91" s="238" t="s">
        <v>1159</v>
      </c>
    </row>
    <row r="92" s="13" customFormat="1">
      <c r="A92" s="13"/>
      <c r="B92" s="240"/>
      <c r="C92" s="241"/>
      <c r="D92" s="242" t="s">
        <v>170</v>
      </c>
      <c r="E92" s="243" t="s">
        <v>79</v>
      </c>
      <c r="F92" s="244" t="s">
        <v>1160</v>
      </c>
      <c r="G92" s="241"/>
      <c r="H92" s="245">
        <v>1</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12" customFormat="1" ht="25.92" customHeight="1">
      <c r="A93" s="12"/>
      <c r="B93" s="211"/>
      <c r="C93" s="212"/>
      <c r="D93" s="213" t="s">
        <v>80</v>
      </c>
      <c r="E93" s="214" t="s">
        <v>1088</v>
      </c>
      <c r="F93" s="214" t="s">
        <v>1089</v>
      </c>
      <c r="G93" s="212"/>
      <c r="H93" s="212"/>
      <c r="I93" s="215"/>
      <c r="J93" s="216">
        <f>BK93</f>
        <v>0</v>
      </c>
      <c r="K93" s="212"/>
      <c r="L93" s="217"/>
      <c r="M93" s="218"/>
      <c r="N93" s="219"/>
      <c r="O93" s="219"/>
      <c r="P93" s="220">
        <f>SUM(P94:P99)</f>
        <v>0</v>
      </c>
      <c r="Q93" s="219"/>
      <c r="R93" s="220">
        <f>SUM(R94:R99)</f>
        <v>0</v>
      </c>
      <c r="S93" s="219"/>
      <c r="T93" s="221">
        <f>SUM(T94:T99)</f>
        <v>0</v>
      </c>
      <c r="U93" s="12"/>
      <c r="V93" s="12"/>
      <c r="W93" s="12"/>
      <c r="X93" s="12"/>
      <c r="Y93" s="12"/>
      <c r="Z93" s="12"/>
      <c r="AA93" s="12"/>
      <c r="AB93" s="12"/>
      <c r="AC93" s="12"/>
      <c r="AD93" s="12"/>
      <c r="AE93" s="12"/>
      <c r="AR93" s="222" t="s">
        <v>168</v>
      </c>
      <c r="AT93" s="223" t="s">
        <v>80</v>
      </c>
      <c r="AU93" s="223" t="s">
        <v>81</v>
      </c>
      <c r="AY93" s="222" t="s">
        <v>161</v>
      </c>
      <c r="BK93" s="224">
        <f>SUM(BK94:BK99)</f>
        <v>0</v>
      </c>
    </row>
    <row r="94" s="2" customFormat="1" ht="16.5" customHeight="1">
      <c r="A94" s="39"/>
      <c r="B94" s="40"/>
      <c r="C94" s="227" t="s">
        <v>91</v>
      </c>
      <c r="D94" s="227" t="s">
        <v>163</v>
      </c>
      <c r="E94" s="228" t="s">
        <v>1096</v>
      </c>
      <c r="F94" s="229" t="s">
        <v>1097</v>
      </c>
      <c r="G94" s="230" t="s">
        <v>1092</v>
      </c>
      <c r="H94" s="231">
        <v>4</v>
      </c>
      <c r="I94" s="232"/>
      <c r="J94" s="233">
        <f>ROUND(I94*H94,2)</f>
        <v>0</v>
      </c>
      <c r="K94" s="229" t="s">
        <v>167</v>
      </c>
      <c r="L94" s="45"/>
      <c r="M94" s="234" t="s">
        <v>79</v>
      </c>
      <c r="N94" s="235" t="s">
        <v>51</v>
      </c>
      <c r="O94" s="85"/>
      <c r="P94" s="236">
        <f>O94*H94</f>
        <v>0</v>
      </c>
      <c r="Q94" s="236">
        <v>0</v>
      </c>
      <c r="R94" s="236">
        <f>Q94*H94</f>
        <v>0</v>
      </c>
      <c r="S94" s="236">
        <v>0</v>
      </c>
      <c r="T94" s="237">
        <f>S94*H94</f>
        <v>0</v>
      </c>
      <c r="U94" s="39"/>
      <c r="V94" s="39"/>
      <c r="W94" s="39"/>
      <c r="X94" s="39"/>
      <c r="Y94" s="39"/>
      <c r="Z94" s="39"/>
      <c r="AA94" s="39"/>
      <c r="AB94" s="39"/>
      <c r="AC94" s="39"/>
      <c r="AD94" s="39"/>
      <c r="AE94" s="39"/>
      <c r="AR94" s="238" t="s">
        <v>1093</v>
      </c>
      <c r="AT94" s="238" t="s">
        <v>163</v>
      </c>
      <c r="AU94" s="238" t="s">
        <v>89</v>
      </c>
      <c r="AY94" s="17" t="s">
        <v>161</v>
      </c>
      <c r="BE94" s="239">
        <f>IF(N94="základní",J94,0)</f>
        <v>0</v>
      </c>
      <c r="BF94" s="239">
        <f>IF(N94="snížená",J94,0)</f>
        <v>0</v>
      </c>
      <c r="BG94" s="239">
        <f>IF(N94="zákl. přenesená",J94,0)</f>
        <v>0</v>
      </c>
      <c r="BH94" s="239">
        <f>IF(N94="sníž. přenesená",J94,0)</f>
        <v>0</v>
      </c>
      <c r="BI94" s="239">
        <f>IF(N94="nulová",J94,0)</f>
        <v>0</v>
      </c>
      <c r="BJ94" s="17" t="s">
        <v>89</v>
      </c>
      <c r="BK94" s="239">
        <f>ROUND(I94*H94,2)</f>
        <v>0</v>
      </c>
      <c r="BL94" s="17" t="s">
        <v>1093</v>
      </c>
      <c r="BM94" s="238" t="s">
        <v>1161</v>
      </c>
    </row>
    <row r="95" s="13" customFormat="1">
      <c r="A95" s="13"/>
      <c r="B95" s="240"/>
      <c r="C95" s="241"/>
      <c r="D95" s="242" t="s">
        <v>170</v>
      </c>
      <c r="E95" s="243" t="s">
        <v>79</v>
      </c>
      <c r="F95" s="244" t="s">
        <v>1162</v>
      </c>
      <c r="G95" s="241"/>
      <c r="H95" s="245">
        <v>4</v>
      </c>
      <c r="I95" s="246"/>
      <c r="J95" s="241"/>
      <c r="K95" s="241"/>
      <c r="L95" s="247"/>
      <c r="M95" s="248"/>
      <c r="N95" s="249"/>
      <c r="O95" s="249"/>
      <c r="P95" s="249"/>
      <c r="Q95" s="249"/>
      <c r="R95" s="249"/>
      <c r="S95" s="249"/>
      <c r="T95" s="250"/>
      <c r="U95" s="13"/>
      <c r="V95" s="13"/>
      <c r="W95" s="13"/>
      <c r="X95" s="13"/>
      <c r="Y95" s="13"/>
      <c r="Z95" s="13"/>
      <c r="AA95" s="13"/>
      <c r="AB95" s="13"/>
      <c r="AC95" s="13"/>
      <c r="AD95" s="13"/>
      <c r="AE95" s="13"/>
      <c r="AT95" s="251" t="s">
        <v>170</v>
      </c>
      <c r="AU95" s="251" t="s">
        <v>89</v>
      </c>
      <c r="AV95" s="13" t="s">
        <v>91</v>
      </c>
      <c r="AW95" s="13" t="s">
        <v>42</v>
      </c>
      <c r="AX95" s="13" t="s">
        <v>89</v>
      </c>
      <c r="AY95" s="251" t="s">
        <v>161</v>
      </c>
    </row>
    <row r="96" s="2" customFormat="1" ht="16.5" customHeight="1">
      <c r="A96" s="39"/>
      <c r="B96" s="40"/>
      <c r="C96" s="227" t="s">
        <v>177</v>
      </c>
      <c r="D96" s="227" t="s">
        <v>163</v>
      </c>
      <c r="E96" s="228" t="s">
        <v>1100</v>
      </c>
      <c r="F96" s="229" t="s">
        <v>1101</v>
      </c>
      <c r="G96" s="230" t="s">
        <v>1092</v>
      </c>
      <c r="H96" s="231">
        <v>1</v>
      </c>
      <c r="I96" s="232"/>
      <c r="J96" s="233">
        <f>ROUND(I96*H96,2)</f>
        <v>0</v>
      </c>
      <c r="K96" s="229" t="s">
        <v>167</v>
      </c>
      <c r="L96" s="45"/>
      <c r="M96" s="234" t="s">
        <v>79</v>
      </c>
      <c r="N96" s="235" t="s">
        <v>51</v>
      </c>
      <c r="O96" s="85"/>
      <c r="P96" s="236">
        <f>O96*H96</f>
        <v>0</v>
      </c>
      <c r="Q96" s="236">
        <v>0</v>
      </c>
      <c r="R96" s="236">
        <f>Q96*H96</f>
        <v>0</v>
      </c>
      <c r="S96" s="236">
        <v>0</v>
      </c>
      <c r="T96" s="237">
        <f>S96*H96</f>
        <v>0</v>
      </c>
      <c r="U96" s="39"/>
      <c r="V96" s="39"/>
      <c r="W96" s="39"/>
      <c r="X96" s="39"/>
      <c r="Y96" s="39"/>
      <c r="Z96" s="39"/>
      <c r="AA96" s="39"/>
      <c r="AB96" s="39"/>
      <c r="AC96" s="39"/>
      <c r="AD96" s="39"/>
      <c r="AE96" s="39"/>
      <c r="AR96" s="238" t="s">
        <v>1093</v>
      </c>
      <c r="AT96" s="238" t="s">
        <v>163</v>
      </c>
      <c r="AU96" s="238" t="s">
        <v>89</v>
      </c>
      <c r="AY96" s="17" t="s">
        <v>161</v>
      </c>
      <c r="BE96" s="239">
        <f>IF(N96="základní",J96,0)</f>
        <v>0</v>
      </c>
      <c r="BF96" s="239">
        <f>IF(N96="snížená",J96,0)</f>
        <v>0</v>
      </c>
      <c r="BG96" s="239">
        <f>IF(N96="zákl. přenesená",J96,0)</f>
        <v>0</v>
      </c>
      <c r="BH96" s="239">
        <f>IF(N96="sníž. přenesená",J96,0)</f>
        <v>0</v>
      </c>
      <c r="BI96" s="239">
        <f>IF(N96="nulová",J96,0)</f>
        <v>0</v>
      </c>
      <c r="BJ96" s="17" t="s">
        <v>89</v>
      </c>
      <c r="BK96" s="239">
        <f>ROUND(I96*H96,2)</f>
        <v>0</v>
      </c>
      <c r="BL96" s="17" t="s">
        <v>1093</v>
      </c>
      <c r="BM96" s="238" t="s">
        <v>1163</v>
      </c>
    </row>
    <row r="97" s="13" customFormat="1">
      <c r="A97" s="13"/>
      <c r="B97" s="240"/>
      <c r="C97" s="241"/>
      <c r="D97" s="242" t="s">
        <v>170</v>
      </c>
      <c r="E97" s="243" t="s">
        <v>79</v>
      </c>
      <c r="F97" s="244" t="s">
        <v>1160</v>
      </c>
      <c r="G97" s="241"/>
      <c r="H97" s="245">
        <v>1</v>
      </c>
      <c r="I97" s="246"/>
      <c r="J97" s="241"/>
      <c r="K97" s="241"/>
      <c r="L97" s="247"/>
      <c r="M97" s="248"/>
      <c r="N97" s="249"/>
      <c r="O97" s="249"/>
      <c r="P97" s="249"/>
      <c r="Q97" s="249"/>
      <c r="R97" s="249"/>
      <c r="S97" s="249"/>
      <c r="T97" s="250"/>
      <c r="U97" s="13"/>
      <c r="V97" s="13"/>
      <c r="W97" s="13"/>
      <c r="X97" s="13"/>
      <c r="Y97" s="13"/>
      <c r="Z97" s="13"/>
      <c r="AA97" s="13"/>
      <c r="AB97" s="13"/>
      <c r="AC97" s="13"/>
      <c r="AD97" s="13"/>
      <c r="AE97" s="13"/>
      <c r="AT97" s="251" t="s">
        <v>170</v>
      </c>
      <c r="AU97" s="251" t="s">
        <v>89</v>
      </c>
      <c r="AV97" s="13" t="s">
        <v>91</v>
      </c>
      <c r="AW97" s="13" t="s">
        <v>42</v>
      </c>
      <c r="AX97" s="13" t="s">
        <v>89</v>
      </c>
      <c r="AY97" s="251" t="s">
        <v>161</v>
      </c>
    </row>
    <row r="98" s="2" customFormat="1" ht="16.5" customHeight="1">
      <c r="A98" s="39"/>
      <c r="B98" s="40"/>
      <c r="C98" s="227" t="s">
        <v>168</v>
      </c>
      <c r="D98" s="227" t="s">
        <v>163</v>
      </c>
      <c r="E98" s="228" t="s">
        <v>1104</v>
      </c>
      <c r="F98" s="229" t="s">
        <v>1105</v>
      </c>
      <c r="G98" s="230" t="s">
        <v>1092</v>
      </c>
      <c r="H98" s="231">
        <v>2</v>
      </c>
      <c r="I98" s="232"/>
      <c r="J98" s="233">
        <f>ROUND(I98*H98,2)</f>
        <v>0</v>
      </c>
      <c r="K98" s="229" t="s">
        <v>167</v>
      </c>
      <c r="L98" s="45"/>
      <c r="M98" s="234" t="s">
        <v>79</v>
      </c>
      <c r="N98" s="235" t="s">
        <v>51</v>
      </c>
      <c r="O98" s="85"/>
      <c r="P98" s="236">
        <f>O98*H98</f>
        <v>0</v>
      </c>
      <c r="Q98" s="236">
        <v>0</v>
      </c>
      <c r="R98" s="236">
        <f>Q98*H98</f>
        <v>0</v>
      </c>
      <c r="S98" s="236">
        <v>0</v>
      </c>
      <c r="T98" s="237">
        <f>S98*H98</f>
        <v>0</v>
      </c>
      <c r="U98" s="39"/>
      <c r="V98" s="39"/>
      <c r="W98" s="39"/>
      <c r="X98" s="39"/>
      <c r="Y98" s="39"/>
      <c r="Z98" s="39"/>
      <c r="AA98" s="39"/>
      <c r="AB98" s="39"/>
      <c r="AC98" s="39"/>
      <c r="AD98" s="39"/>
      <c r="AE98" s="39"/>
      <c r="AR98" s="238" t="s">
        <v>1093</v>
      </c>
      <c r="AT98" s="238" t="s">
        <v>163</v>
      </c>
      <c r="AU98" s="238" t="s">
        <v>89</v>
      </c>
      <c r="AY98" s="17" t="s">
        <v>161</v>
      </c>
      <c r="BE98" s="239">
        <f>IF(N98="základní",J98,0)</f>
        <v>0</v>
      </c>
      <c r="BF98" s="239">
        <f>IF(N98="snížená",J98,0)</f>
        <v>0</v>
      </c>
      <c r="BG98" s="239">
        <f>IF(N98="zákl. přenesená",J98,0)</f>
        <v>0</v>
      </c>
      <c r="BH98" s="239">
        <f>IF(N98="sníž. přenesená",J98,0)</f>
        <v>0</v>
      </c>
      <c r="BI98" s="239">
        <f>IF(N98="nulová",J98,0)</f>
        <v>0</v>
      </c>
      <c r="BJ98" s="17" t="s">
        <v>89</v>
      </c>
      <c r="BK98" s="239">
        <f>ROUND(I98*H98,2)</f>
        <v>0</v>
      </c>
      <c r="BL98" s="17" t="s">
        <v>1093</v>
      </c>
      <c r="BM98" s="238" t="s">
        <v>1164</v>
      </c>
    </row>
    <row r="99" s="13" customFormat="1">
      <c r="A99" s="13"/>
      <c r="B99" s="240"/>
      <c r="C99" s="241"/>
      <c r="D99" s="242" t="s">
        <v>170</v>
      </c>
      <c r="E99" s="243" t="s">
        <v>79</v>
      </c>
      <c r="F99" s="244" t="s">
        <v>1165</v>
      </c>
      <c r="G99" s="241"/>
      <c r="H99" s="245">
        <v>2</v>
      </c>
      <c r="I99" s="246"/>
      <c r="J99" s="241"/>
      <c r="K99" s="241"/>
      <c r="L99" s="247"/>
      <c r="M99" s="291"/>
      <c r="N99" s="292"/>
      <c r="O99" s="292"/>
      <c r="P99" s="292"/>
      <c r="Q99" s="292"/>
      <c r="R99" s="292"/>
      <c r="S99" s="292"/>
      <c r="T99" s="293"/>
      <c r="U99" s="13"/>
      <c r="V99" s="13"/>
      <c r="W99" s="13"/>
      <c r="X99" s="13"/>
      <c r="Y99" s="13"/>
      <c r="Z99" s="13"/>
      <c r="AA99" s="13"/>
      <c r="AB99" s="13"/>
      <c r="AC99" s="13"/>
      <c r="AD99" s="13"/>
      <c r="AE99" s="13"/>
      <c r="AT99" s="251" t="s">
        <v>170</v>
      </c>
      <c r="AU99" s="251" t="s">
        <v>89</v>
      </c>
      <c r="AV99" s="13" t="s">
        <v>91</v>
      </c>
      <c r="AW99" s="13" t="s">
        <v>42</v>
      </c>
      <c r="AX99" s="13" t="s">
        <v>89</v>
      </c>
      <c r="AY99" s="251" t="s">
        <v>161</v>
      </c>
    </row>
    <row r="100" s="2" customFormat="1" ht="6.96" customHeight="1">
      <c r="A100" s="39"/>
      <c r="B100" s="60"/>
      <c r="C100" s="61"/>
      <c r="D100" s="61"/>
      <c r="E100" s="61"/>
      <c r="F100" s="61"/>
      <c r="G100" s="61"/>
      <c r="H100" s="61"/>
      <c r="I100" s="176"/>
      <c r="J100" s="61"/>
      <c r="K100" s="61"/>
      <c r="L100" s="45"/>
      <c r="M100" s="39"/>
      <c r="O100" s="39"/>
      <c r="P100" s="39"/>
      <c r="Q100" s="39"/>
      <c r="R100" s="39"/>
      <c r="S100" s="39"/>
      <c r="T100" s="39"/>
      <c r="U100" s="39"/>
      <c r="V100" s="39"/>
      <c r="W100" s="39"/>
      <c r="X100" s="39"/>
      <c r="Y100" s="39"/>
      <c r="Z100" s="39"/>
      <c r="AA100" s="39"/>
      <c r="AB100" s="39"/>
      <c r="AC100" s="39"/>
      <c r="AD100" s="39"/>
      <c r="AE100" s="39"/>
    </row>
  </sheetData>
  <sheetProtection sheet="1" autoFilter="0" formatColumns="0" formatRows="0" objects="1" scenarios="1" spinCount="100000" saltValue="iUFw42n937Nd921Ah+5D2h5W+A4nplUpFGTOnYPmc0QFNAY4t292DRRiNhlZFECJIrRhm1ReFtTpNSPPS1fTRw==" hashValue="NYgs1sQk90bdz3UOHuL1BMndLpYImIhJ20ZSMUIEKPfK1vT00HoT6xMioou+68ICBHAh7y8Xy8a1L7veWeUvDA==" algorithmName="SHA-512" password="CC35"/>
  <autoFilter ref="C87:K99"/>
  <mergeCells count="12">
    <mergeCell ref="E7:H7"/>
    <mergeCell ref="E9:H9"/>
    <mergeCell ref="E11:H11"/>
    <mergeCell ref="E20:H20"/>
    <mergeCell ref="E29:H29"/>
    <mergeCell ref="E50:H50"/>
    <mergeCell ref="E52:H52"/>
    <mergeCell ref="E54:H54"/>
    <mergeCell ref="E76:H76"/>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122</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1166</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40</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ROUND(J88,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ROUND((SUM(BE88:BE362)),  2)</f>
        <v>0</v>
      </c>
      <c r="G33" s="39"/>
      <c r="H33" s="39"/>
      <c r="I33" s="165">
        <v>0.20999999999999999</v>
      </c>
      <c r="J33" s="164">
        <f>ROUND(((SUM(BE88:BE362))*I33),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ROUND((SUM(BF88:BF362)),  2)</f>
        <v>0</v>
      </c>
      <c r="G34" s="39"/>
      <c r="H34" s="39"/>
      <c r="I34" s="165">
        <v>0.14999999999999999</v>
      </c>
      <c r="J34" s="164">
        <f>ROUND(((SUM(BF88:BF362))*I34),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ROUND((SUM(BG88:BG362)),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ROUND((SUM(BH88:BH362)),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ROUND((SUM(BI88:BI362)),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661 - Tramvajová trať</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METROPROJEKT Praha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J88</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J89</f>
        <v>0</v>
      </c>
      <c r="K60" s="187"/>
      <c r="L60" s="192"/>
      <c r="S60" s="9"/>
      <c r="T60" s="9"/>
      <c r="U60" s="9"/>
      <c r="V60" s="9"/>
      <c r="W60" s="9"/>
      <c r="X60" s="9"/>
      <c r="Y60" s="9"/>
      <c r="Z60" s="9"/>
      <c r="AA60" s="9"/>
      <c r="AB60" s="9"/>
      <c r="AC60" s="9"/>
      <c r="AD60" s="9"/>
      <c r="AE60" s="9"/>
    </row>
    <row r="61" s="10" customFormat="1" ht="19.92" customHeight="1">
      <c r="A61" s="10"/>
      <c r="B61" s="193"/>
      <c r="C61" s="126"/>
      <c r="D61" s="194" t="s">
        <v>140</v>
      </c>
      <c r="E61" s="195"/>
      <c r="F61" s="195"/>
      <c r="G61" s="195"/>
      <c r="H61" s="195"/>
      <c r="I61" s="196"/>
      <c r="J61" s="197">
        <f>J90</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1167</v>
      </c>
      <c r="E62" s="195"/>
      <c r="F62" s="195"/>
      <c r="G62" s="195"/>
      <c r="H62" s="195"/>
      <c r="I62" s="196"/>
      <c r="J62" s="197">
        <f>J176</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141</v>
      </c>
      <c r="E63" s="195"/>
      <c r="F63" s="195"/>
      <c r="G63" s="195"/>
      <c r="H63" s="195"/>
      <c r="I63" s="196"/>
      <c r="J63" s="197">
        <f>J204</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142</v>
      </c>
      <c r="E64" s="195"/>
      <c r="F64" s="195"/>
      <c r="G64" s="195"/>
      <c r="H64" s="195"/>
      <c r="I64" s="196"/>
      <c r="J64" s="197">
        <f>J214</f>
        <v>0</v>
      </c>
      <c r="K64" s="126"/>
      <c r="L64" s="198"/>
      <c r="S64" s="10"/>
      <c r="T64" s="10"/>
      <c r="U64" s="10"/>
      <c r="V64" s="10"/>
      <c r="W64" s="10"/>
      <c r="X64" s="10"/>
      <c r="Y64" s="10"/>
      <c r="Z64" s="10"/>
      <c r="AA64" s="10"/>
      <c r="AB64" s="10"/>
      <c r="AC64" s="10"/>
      <c r="AD64" s="10"/>
      <c r="AE64" s="10"/>
    </row>
    <row r="65" s="10" customFormat="1" ht="19.92" customHeight="1">
      <c r="A65" s="10"/>
      <c r="B65" s="193"/>
      <c r="C65" s="126"/>
      <c r="D65" s="194" t="s">
        <v>323</v>
      </c>
      <c r="E65" s="195"/>
      <c r="F65" s="195"/>
      <c r="G65" s="195"/>
      <c r="H65" s="195"/>
      <c r="I65" s="196"/>
      <c r="J65" s="197">
        <f>J280</f>
        <v>0</v>
      </c>
      <c r="K65" s="126"/>
      <c r="L65" s="198"/>
      <c r="S65" s="10"/>
      <c r="T65" s="10"/>
      <c r="U65" s="10"/>
      <c r="V65" s="10"/>
      <c r="W65" s="10"/>
      <c r="X65" s="10"/>
      <c r="Y65" s="10"/>
      <c r="Z65" s="10"/>
      <c r="AA65" s="10"/>
      <c r="AB65" s="10"/>
      <c r="AC65" s="10"/>
      <c r="AD65" s="10"/>
      <c r="AE65" s="10"/>
    </row>
    <row r="66" s="10" customFormat="1" ht="19.92" customHeight="1">
      <c r="A66" s="10"/>
      <c r="B66" s="193"/>
      <c r="C66" s="126"/>
      <c r="D66" s="194" t="s">
        <v>143</v>
      </c>
      <c r="E66" s="195"/>
      <c r="F66" s="195"/>
      <c r="G66" s="195"/>
      <c r="H66" s="195"/>
      <c r="I66" s="196"/>
      <c r="J66" s="197">
        <f>J284</f>
        <v>0</v>
      </c>
      <c r="K66" s="126"/>
      <c r="L66" s="198"/>
      <c r="S66" s="10"/>
      <c r="T66" s="10"/>
      <c r="U66" s="10"/>
      <c r="V66" s="10"/>
      <c r="W66" s="10"/>
      <c r="X66" s="10"/>
      <c r="Y66" s="10"/>
      <c r="Z66" s="10"/>
      <c r="AA66" s="10"/>
      <c r="AB66" s="10"/>
      <c r="AC66" s="10"/>
      <c r="AD66" s="10"/>
      <c r="AE66" s="10"/>
    </row>
    <row r="67" s="10" customFormat="1" ht="19.92" customHeight="1">
      <c r="A67" s="10"/>
      <c r="B67" s="193"/>
      <c r="C67" s="126"/>
      <c r="D67" s="194" t="s">
        <v>144</v>
      </c>
      <c r="E67" s="195"/>
      <c r="F67" s="195"/>
      <c r="G67" s="195"/>
      <c r="H67" s="195"/>
      <c r="I67" s="196"/>
      <c r="J67" s="197">
        <f>J332</f>
        <v>0</v>
      </c>
      <c r="K67" s="126"/>
      <c r="L67" s="198"/>
      <c r="S67" s="10"/>
      <c r="T67" s="10"/>
      <c r="U67" s="10"/>
      <c r="V67" s="10"/>
      <c r="W67" s="10"/>
      <c r="X67" s="10"/>
      <c r="Y67" s="10"/>
      <c r="Z67" s="10"/>
      <c r="AA67" s="10"/>
      <c r="AB67" s="10"/>
      <c r="AC67" s="10"/>
      <c r="AD67" s="10"/>
      <c r="AE67" s="10"/>
    </row>
    <row r="68" s="10" customFormat="1" ht="19.92" customHeight="1">
      <c r="A68" s="10"/>
      <c r="B68" s="193"/>
      <c r="C68" s="126"/>
      <c r="D68" s="194" t="s">
        <v>145</v>
      </c>
      <c r="E68" s="195"/>
      <c r="F68" s="195"/>
      <c r="G68" s="195"/>
      <c r="H68" s="195"/>
      <c r="I68" s="196"/>
      <c r="J68" s="197">
        <f>J361</f>
        <v>0</v>
      </c>
      <c r="K68" s="126"/>
      <c r="L68" s="198"/>
      <c r="S68" s="10"/>
      <c r="T68" s="10"/>
      <c r="U68" s="10"/>
      <c r="V68" s="10"/>
      <c r="W68" s="10"/>
      <c r="X68" s="10"/>
      <c r="Y68" s="10"/>
      <c r="Z68" s="10"/>
      <c r="AA68" s="10"/>
      <c r="AB68" s="10"/>
      <c r="AC68" s="10"/>
      <c r="AD68" s="10"/>
      <c r="AE68" s="10"/>
    </row>
    <row r="69" s="2" customFormat="1" ht="21.84" customHeight="1">
      <c r="A69" s="39"/>
      <c r="B69" s="40"/>
      <c r="C69" s="41"/>
      <c r="D69" s="41"/>
      <c r="E69" s="41"/>
      <c r="F69" s="41"/>
      <c r="G69" s="41"/>
      <c r="H69" s="41"/>
      <c r="I69" s="147"/>
      <c r="J69" s="41"/>
      <c r="K69" s="41"/>
      <c r="L69" s="148"/>
      <c r="S69" s="39"/>
      <c r="T69" s="39"/>
      <c r="U69" s="39"/>
      <c r="V69" s="39"/>
      <c r="W69" s="39"/>
      <c r="X69" s="39"/>
      <c r="Y69" s="39"/>
      <c r="Z69" s="39"/>
      <c r="AA69" s="39"/>
      <c r="AB69" s="39"/>
      <c r="AC69" s="39"/>
      <c r="AD69" s="39"/>
      <c r="AE69" s="39"/>
    </row>
    <row r="70" s="2" customFormat="1" ht="6.96" customHeight="1">
      <c r="A70" s="39"/>
      <c r="B70" s="60"/>
      <c r="C70" s="61"/>
      <c r="D70" s="61"/>
      <c r="E70" s="61"/>
      <c r="F70" s="61"/>
      <c r="G70" s="61"/>
      <c r="H70" s="61"/>
      <c r="I70" s="176"/>
      <c r="J70" s="61"/>
      <c r="K70" s="61"/>
      <c r="L70" s="148"/>
      <c r="S70" s="39"/>
      <c r="T70" s="39"/>
      <c r="U70" s="39"/>
      <c r="V70" s="39"/>
      <c r="W70" s="39"/>
      <c r="X70" s="39"/>
      <c r="Y70" s="39"/>
      <c r="Z70" s="39"/>
      <c r="AA70" s="39"/>
      <c r="AB70" s="39"/>
      <c r="AC70" s="39"/>
      <c r="AD70" s="39"/>
      <c r="AE70" s="39"/>
    </row>
    <row r="74" s="2" customFormat="1" ht="6.96" customHeight="1">
      <c r="A74" s="39"/>
      <c r="B74" s="62"/>
      <c r="C74" s="63"/>
      <c r="D74" s="63"/>
      <c r="E74" s="63"/>
      <c r="F74" s="63"/>
      <c r="G74" s="63"/>
      <c r="H74" s="63"/>
      <c r="I74" s="179"/>
      <c r="J74" s="63"/>
      <c r="K74" s="63"/>
      <c r="L74" s="148"/>
      <c r="S74" s="39"/>
      <c r="T74" s="39"/>
      <c r="U74" s="39"/>
      <c r="V74" s="39"/>
      <c r="W74" s="39"/>
      <c r="X74" s="39"/>
      <c r="Y74" s="39"/>
      <c r="Z74" s="39"/>
      <c r="AA74" s="39"/>
      <c r="AB74" s="39"/>
      <c r="AC74" s="39"/>
      <c r="AD74" s="39"/>
      <c r="AE74" s="39"/>
    </row>
    <row r="75" s="2" customFormat="1" ht="24.96" customHeight="1">
      <c r="A75" s="39"/>
      <c r="B75" s="40"/>
      <c r="C75" s="23" t="s">
        <v>146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16</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180" t="str">
        <f>E7</f>
        <v>PJD na ul. Výškovická - 2. úsek (ul. Pavlovova - ul. Čujkovova)</v>
      </c>
      <c r="F78" s="32"/>
      <c r="G78" s="32"/>
      <c r="H78" s="32"/>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133</v>
      </c>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6.5" customHeight="1">
      <c r="A80" s="39"/>
      <c r="B80" s="40"/>
      <c r="C80" s="41"/>
      <c r="D80" s="41"/>
      <c r="E80" s="70" t="str">
        <f>E9</f>
        <v>SO 661 - Tramvajová trať</v>
      </c>
      <c r="F80" s="41"/>
      <c r="G80" s="41"/>
      <c r="H80" s="41"/>
      <c r="I80" s="147"/>
      <c r="J80" s="41"/>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2" customHeight="1">
      <c r="A82" s="39"/>
      <c r="B82" s="40"/>
      <c r="C82" s="32" t="s">
        <v>22</v>
      </c>
      <c r="D82" s="41"/>
      <c r="E82" s="41"/>
      <c r="F82" s="27" t="str">
        <f>F12</f>
        <v>Ostrava</v>
      </c>
      <c r="G82" s="41"/>
      <c r="H82" s="41"/>
      <c r="I82" s="150" t="s">
        <v>24</v>
      </c>
      <c r="J82" s="73" t="str">
        <f>IF(J12="","",J12)</f>
        <v>13. 11. 2019</v>
      </c>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27.9" customHeight="1">
      <c r="A84" s="39"/>
      <c r="B84" s="40"/>
      <c r="C84" s="32" t="s">
        <v>30</v>
      </c>
      <c r="D84" s="41"/>
      <c r="E84" s="41"/>
      <c r="F84" s="27" t="str">
        <f>E15</f>
        <v>Dopravní podnik Ostrava a.s.</v>
      </c>
      <c r="G84" s="41"/>
      <c r="H84" s="41"/>
      <c r="I84" s="150" t="s">
        <v>38</v>
      </c>
      <c r="J84" s="37" t="str">
        <f>E21</f>
        <v>METROPROJEKT Praha a.s.</v>
      </c>
      <c r="K84" s="41"/>
      <c r="L84" s="148"/>
      <c r="S84" s="39"/>
      <c r="T84" s="39"/>
      <c r="U84" s="39"/>
      <c r="V84" s="39"/>
      <c r="W84" s="39"/>
      <c r="X84" s="39"/>
      <c r="Y84" s="39"/>
      <c r="Z84" s="39"/>
      <c r="AA84" s="39"/>
      <c r="AB84" s="39"/>
      <c r="AC84" s="39"/>
      <c r="AD84" s="39"/>
      <c r="AE84" s="39"/>
    </row>
    <row r="85" s="2" customFormat="1" ht="27.9" customHeight="1">
      <c r="A85" s="39"/>
      <c r="B85" s="40"/>
      <c r="C85" s="32" t="s">
        <v>36</v>
      </c>
      <c r="D85" s="41"/>
      <c r="E85" s="41"/>
      <c r="F85" s="27" t="str">
        <f>IF(E18="","",E18)</f>
        <v>Vyplň údaj</v>
      </c>
      <c r="G85" s="41"/>
      <c r="H85" s="41"/>
      <c r="I85" s="150" t="s">
        <v>43</v>
      </c>
      <c r="J85" s="37" t="str">
        <f>E24</f>
        <v>METROPROJEKT Praha a.s.</v>
      </c>
      <c r="K85" s="41"/>
      <c r="L85" s="148"/>
      <c r="S85" s="39"/>
      <c r="T85" s="39"/>
      <c r="U85" s="39"/>
      <c r="V85" s="39"/>
      <c r="W85" s="39"/>
      <c r="X85" s="39"/>
      <c r="Y85" s="39"/>
      <c r="Z85" s="39"/>
      <c r="AA85" s="39"/>
      <c r="AB85" s="39"/>
      <c r="AC85" s="39"/>
      <c r="AD85" s="39"/>
      <c r="AE85" s="39"/>
    </row>
    <row r="86" s="2" customFormat="1" ht="10.32" customHeight="1">
      <c r="A86" s="39"/>
      <c r="B86" s="40"/>
      <c r="C86" s="41"/>
      <c r="D86" s="41"/>
      <c r="E86" s="41"/>
      <c r="F86" s="41"/>
      <c r="G86" s="41"/>
      <c r="H86" s="41"/>
      <c r="I86" s="147"/>
      <c r="J86" s="41"/>
      <c r="K86" s="41"/>
      <c r="L86" s="148"/>
      <c r="S86" s="39"/>
      <c r="T86" s="39"/>
      <c r="U86" s="39"/>
      <c r="V86" s="39"/>
      <c r="W86" s="39"/>
      <c r="X86" s="39"/>
      <c r="Y86" s="39"/>
      <c r="Z86" s="39"/>
      <c r="AA86" s="39"/>
      <c r="AB86" s="39"/>
      <c r="AC86" s="39"/>
      <c r="AD86" s="39"/>
      <c r="AE86" s="39"/>
    </row>
    <row r="87" s="11" customFormat="1" ht="29.28" customHeight="1">
      <c r="A87" s="199"/>
      <c r="B87" s="200"/>
      <c r="C87" s="201" t="s">
        <v>147</v>
      </c>
      <c r="D87" s="202" t="s">
        <v>65</v>
      </c>
      <c r="E87" s="202" t="s">
        <v>61</v>
      </c>
      <c r="F87" s="202" t="s">
        <v>62</v>
      </c>
      <c r="G87" s="202" t="s">
        <v>148</v>
      </c>
      <c r="H87" s="202" t="s">
        <v>149</v>
      </c>
      <c r="I87" s="203" t="s">
        <v>150</v>
      </c>
      <c r="J87" s="202" t="s">
        <v>137</v>
      </c>
      <c r="K87" s="204" t="s">
        <v>151</v>
      </c>
      <c r="L87" s="205"/>
      <c r="M87" s="93" t="s">
        <v>79</v>
      </c>
      <c r="N87" s="94" t="s">
        <v>50</v>
      </c>
      <c r="O87" s="94" t="s">
        <v>152</v>
      </c>
      <c r="P87" s="94" t="s">
        <v>153</v>
      </c>
      <c r="Q87" s="94" t="s">
        <v>154</v>
      </c>
      <c r="R87" s="94" t="s">
        <v>155</v>
      </c>
      <c r="S87" s="94" t="s">
        <v>156</v>
      </c>
      <c r="T87" s="95" t="s">
        <v>157</v>
      </c>
      <c r="U87" s="199"/>
      <c r="V87" s="199"/>
      <c r="W87" s="199"/>
      <c r="X87" s="199"/>
      <c r="Y87" s="199"/>
      <c r="Z87" s="199"/>
      <c r="AA87" s="199"/>
      <c r="AB87" s="199"/>
      <c r="AC87" s="199"/>
      <c r="AD87" s="199"/>
      <c r="AE87" s="199"/>
    </row>
    <row r="88" s="2" customFormat="1" ht="22.8" customHeight="1">
      <c r="A88" s="39"/>
      <c r="B88" s="40"/>
      <c r="C88" s="100" t="s">
        <v>158</v>
      </c>
      <c r="D88" s="41"/>
      <c r="E88" s="41"/>
      <c r="F88" s="41"/>
      <c r="G88" s="41"/>
      <c r="H88" s="41"/>
      <c r="I88" s="147"/>
      <c r="J88" s="206">
        <f>BK88</f>
        <v>0</v>
      </c>
      <c r="K88" s="41"/>
      <c r="L88" s="45"/>
      <c r="M88" s="96"/>
      <c r="N88" s="207"/>
      <c r="O88" s="97"/>
      <c r="P88" s="208">
        <f>P89</f>
        <v>0</v>
      </c>
      <c r="Q88" s="97"/>
      <c r="R88" s="208">
        <f>R89</f>
        <v>930.98592498000005</v>
      </c>
      <c r="S88" s="97"/>
      <c r="T88" s="209">
        <f>T89</f>
        <v>4161.2361499999997</v>
      </c>
      <c r="U88" s="39"/>
      <c r="V88" s="39"/>
      <c r="W88" s="39"/>
      <c r="X88" s="39"/>
      <c r="Y88" s="39"/>
      <c r="Z88" s="39"/>
      <c r="AA88" s="39"/>
      <c r="AB88" s="39"/>
      <c r="AC88" s="39"/>
      <c r="AD88" s="39"/>
      <c r="AE88" s="39"/>
      <c r="AT88" s="17" t="s">
        <v>80</v>
      </c>
      <c r="AU88" s="17" t="s">
        <v>138</v>
      </c>
      <c r="BK88" s="210">
        <f>BK89</f>
        <v>0</v>
      </c>
    </row>
    <row r="89" s="12" customFormat="1" ht="25.92" customHeight="1">
      <c r="A89" s="12"/>
      <c r="B89" s="211"/>
      <c r="C89" s="212"/>
      <c r="D89" s="213" t="s">
        <v>80</v>
      </c>
      <c r="E89" s="214" t="s">
        <v>159</v>
      </c>
      <c r="F89" s="214" t="s">
        <v>160</v>
      </c>
      <c r="G89" s="212"/>
      <c r="H89" s="212"/>
      <c r="I89" s="215"/>
      <c r="J89" s="216">
        <f>BK89</f>
        <v>0</v>
      </c>
      <c r="K89" s="212"/>
      <c r="L89" s="217"/>
      <c r="M89" s="218"/>
      <c r="N89" s="219"/>
      <c r="O89" s="219"/>
      <c r="P89" s="220">
        <f>P90+P176+P204+P214+P280+P284+P332+P361</f>
        <v>0</v>
      </c>
      <c r="Q89" s="219"/>
      <c r="R89" s="220">
        <f>R90+R176+R204+R214+R280+R284+R332+R361</f>
        <v>930.98592498000005</v>
      </c>
      <c r="S89" s="219"/>
      <c r="T89" s="221">
        <f>T90+T176+T204+T214+T280+T284+T332+T361</f>
        <v>4161.2361499999997</v>
      </c>
      <c r="U89" s="12"/>
      <c r="V89" s="12"/>
      <c r="W89" s="12"/>
      <c r="X89" s="12"/>
      <c r="Y89" s="12"/>
      <c r="Z89" s="12"/>
      <c r="AA89" s="12"/>
      <c r="AB89" s="12"/>
      <c r="AC89" s="12"/>
      <c r="AD89" s="12"/>
      <c r="AE89" s="12"/>
      <c r="AR89" s="222" t="s">
        <v>89</v>
      </c>
      <c r="AT89" s="223" t="s">
        <v>80</v>
      </c>
      <c r="AU89" s="223" t="s">
        <v>81</v>
      </c>
      <c r="AY89" s="222" t="s">
        <v>161</v>
      </c>
      <c r="BK89" s="224">
        <f>BK90+BK176+BK204+BK214+BK280+BK284+BK332+BK361</f>
        <v>0</v>
      </c>
    </row>
    <row r="90" s="12" customFormat="1" ht="22.8" customHeight="1">
      <c r="A90" s="12"/>
      <c r="B90" s="211"/>
      <c r="C90" s="212"/>
      <c r="D90" s="213" t="s">
        <v>80</v>
      </c>
      <c r="E90" s="225" t="s">
        <v>89</v>
      </c>
      <c r="F90" s="225" t="s">
        <v>162</v>
      </c>
      <c r="G90" s="212"/>
      <c r="H90" s="212"/>
      <c r="I90" s="215"/>
      <c r="J90" s="226">
        <f>BK90</f>
        <v>0</v>
      </c>
      <c r="K90" s="212"/>
      <c r="L90" s="217"/>
      <c r="M90" s="218"/>
      <c r="N90" s="219"/>
      <c r="O90" s="219"/>
      <c r="P90" s="220">
        <f>SUM(P91:P175)</f>
        <v>0</v>
      </c>
      <c r="Q90" s="219"/>
      <c r="R90" s="220">
        <f>SUM(R91:R175)</f>
        <v>59.253501899999989</v>
      </c>
      <c r="S90" s="219"/>
      <c r="T90" s="221">
        <f>SUM(T91:T175)</f>
        <v>297.70415000000003</v>
      </c>
      <c r="U90" s="12"/>
      <c r="V90" s="12"/>
      <c r="W90" s="12"/>
      <c r="X90" s="12"/>
      <c r="Y90" s="12"/>
      <c r="Z90" s="12"/>
      <c r="AA90" s="12"/>
      <c r="AB90" s="12"/>
      <c r="AC90" s="12"/>
      <c r="AD90" s="12"/>
      <c r="AE90" s="12"/>
      <c r="AR90" s="222" t="s">
        <v>89</v>
      </c>
      <c r="AT90" s="223" t="s">
        <v>80</v>
      </c>
      <c r="AU90" s="223" t="s">
        <v>89</v>
      </c>
      <c r="AY90" s="222" t="s">
        <v>161</v>
      </c>
      <c r="BK90" s="224">
        <f>SUM(BK91:BK175)</f>
        <v>0</v>
      </c>
    </row>
    <row r="91" s="2" customFormat="1" ht="16.5" customHeight="1">
      <c r="A91" s="39"/>
      <c r="B91" s="40"/>
      <c r="C91" s="227" t="s">
        <v>89</v>
      </c>
      <c r="D91" s="227" t="s">
        <v>163</v>
      </c>
      <c r="E91" s="228" t="s">
        <v>164</v>
      </c>
      <c r="F91" s="229" t="s">
        <v>165</v>
      </c>
      <c r="G91" s="230" t="s">
        <v>166</v>
      </c>
      <c r="H91" s="231">
        <v>4861.0200000000004</v>
      </c>
      <c r="I91" s="232"/>
      <c r="J91" s="233">
        <f>ROUND(I91*H91,2)</f>
        <v>0</v>
      </c>
      <c r="K91" s="229" t="s">
        <v>167</v>
      </c>
      <c r="L91" s="45"/>
      <c r="M91" s="234" t="s">
        <v>79</v>
      </c>
      <c r="N91" s="235" t="s">
        <v>51</v>
      </c>
      <c r="O91" s="85"/>
      <c r="P91" s="236">
        <f>O91*H91</f>
        <v>0</v>
      </c>
      <c r="Q91" s="236">
        <v>0</v>
      </c>
      <c r="R91" s="236">
        <f>Q91*H91</f>
        <v>0</v>
      </c>
      <c r="S91" s="236">
        <v>0</v>
      </c>
      <c r="T91" s="237">
        <f>S91*H91</f>
        <v>0</v>
      </c>
      <c r="U91" s="39"/>
      <c r="V91" s="39"/>
      <c r="W91" s="39"/>
      <c r="X91" s="39"/>
      <c r="Y91" s="39"/>
      <c r="Z91" s="39"/>
      <c r="AA91" s="39"/>
      <c r="AB91" s="39"/>
      <c r="AC91" s="39"/>
      <c r="AD91" s="39"/>
      <c r="AE91" s="39"/>
      <c r="AR91" s="238" t="s">
        <v>168</v>
      </c>
      <c r="AT91" s="238" t="s">
        <v>163</v>
      </c>
      <c r="AU91" s="238" t="s">
        <v>91</v>
      </c>
      <c r="AY91" s="17" t="s">
        <v>161</v>
      </c>
      <c r="BE91" s="239">
        <f>IF(N91="základní",J91,0)</f>
        <v>0</v>
      </c>
      <c r="BF91" s="239">
        <f>IF(N91="snížená",J91,0)</f>
        <v>0</v>
      </c>
      <c r="BG91" s="239">
        <f>IF(N91="zákl. přenesená",J91,0)</f>
        <v>0</v>
      </c>
      <c r="BH91" s="239">
        <f>IF(N91="sníž. přenesená",J91,0)</f>
        <v>0</v>
      </c>
      <c r="BI91" s="239">
        <f>IF(N91="nulová",J91,0)</f>
        <v>0</v>
      </c>
      <c r="BJ91" s="17" t="s">
        <v>89</v>
      </c>
      <c r="BK91" s="239">
        <f>ROUND(I91*H91,2)</f>
        <v>0</v>
      </c>
      <c r="BL91" s="17" t="s">
        <v>168</v>
      </c>
      <c r="BM91" s="238" t="s">
        <v>1168</v>
      </c>
    </row>
    <row r="92" s="13" customFormat="1">
      <c r="A92" s="13"/>
      <c r="B92" s="240"/>
      <c r="C92" s="241"/>
      <c r="D92" s="242" t="s">
        <v>170</v>
      </c>
      <c r="E92" s="243" t="s">
        <v>79</v>
      </c>
      <c r="F92" s="244" t="s">
        <v>1169</v>
      </c>
      <c r="G92" s="241"/>
      <c r="H92" s="245">
        <v>4861.0200000000004</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2" customFormat="1" ht="16.5" customHeight="1">
      <c r="A93" s="39"/>
      <c r="B93" s="40"/>
      <c r="C93" s="227" t="s">
        <v>91</v>
      </c>
      <c r="D93" s="227" t="s">
        <v>163</v>
      </c>
      <c r="E93" s="228" t="s">
        <v>1170</v>
      </c>
      <c r="F93" s="229" t="s">
        <v>1171</v>
      </c>
      <c r="G93" s="230" t="s">
        <v>431</v>
      </c>
      <c r="H93" s="231">
        <v>2</v>
      </c>
      <c r="I93" s="232"/>
      <c r="J93" s="233">
        <f>ROUND(I93*H93,2)</f>
        <v>0</v>
      </c>
      <c r="K93" s="229" t="s">
        <v>167</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1172</v>
      </c>
    </row>
    <row r="94" s="13" customFormat="1">
      <c r="A94" s="13"/>
      <c r="B94" s="240"/>
      <c r="C94" s="241"/>
      <c r="D94" s="242" t="s">
        <v>170</v>
      </c>
      <c r="E94" s="243" t="s">
        <v>79</v>
      </c>
      <c r="F94" s="244" t="s">
        <v>1173</v>
      </c>
      <c r="G94" s="241"/>
      <c r="H94" s="245">
        <v>2</v>
      </c>
      <c r="I94" s="246"/>
      <c r="J94" s="241"/>
      <c r="K94" s="241"/>
      <c r="L94" s="247"/>
      <c r="M94" s="248"/>
      <c r="N94" s="249"/>
      <c r="O94" s="249"/>
      <c r="P94" s="249"/>
      <c r="Q94" s="249"/>
      <c r="R94" s="249"/>
      <c r="S94" s="249"/>
      <c r="T94" s="250"/>
      <c r="U94" s="13"/>
      <c r="V94" s="13"/>
      <c r="W94" s="13"/>
      <c r="X94" s="13"/>
      <c r="Y94" s="13"/>
      <c r="Z94" s="13"/>
      <c r="AA94" s="13"/>
      <c r="AB94" s="13"/>
      <c r="AC94" s="13"/>
      <c r="AD94" s="13"/>
      <c r="AE94" s="13"/>
      <c r="AT94" s="251" t="s">
        <v>170</v>
      </c>
      <c r="AU94" s="251" t="s">
        <v>91</v>
      </c>
      <c r="AV94" s="13" t="s">
        <v>91</v>
      </c>
      <c r="AW94" s="13" t="s">
        <v>42</v>
      </c>
      <c r="AX94" s="13" t="s">
        <v>89</v>
      </c>
      <c r="AY94" s="251" t="s">
        <v>161</v>
      </c>
    </row>
    <row r="95" s="2" customFormat="1" ht="24" customHeight="1">
      <c r="A95" s="39"/>
      <c r="B95" s="40"/>
      <c r="C95" s="227" t="s">
        <v>177</v>
      </c>
      <c r="D95" s="227" t="s">
        <v>163</v>
      </c>
      <c r="E95" s="228" t="s">
        <v>1174</v>
      </c>
      <c r="F95" s="229" t="s">
        <v>1175</v>
      </c>
      <c r="G95" s="230" t="s">
        <v>431</v>
      </c>
      <c r="H95" s="231">
        <v>2</v>
      </c>
      <c r="I95" s="232"/>
      <c r="J95" s="233">
        <f>ROUND(I95*H95,2)</f>
        <v>0</v>
      </c>
      <c r="K95" s="229" t="s">
        <v>167</v>
      </c>
      <c r="L95" s="45"/>
      <c r="M95" s="234" t="s">
        <v>79</v>
      </c>
      <c r="N95" s="235" t="s">
        <v>51</v>
      </c>
      <c r="O95" s="85"/>
      <c r="P95" s="236">
        <f>O95*H95</f>
        <v>0</v>
      </c>
      <c r="Q95" s="236">
        <v>5.0000000000000002E-05</v>
      </c>
      <c r="R95" s="236">
        <f>Q95*H95</f>
        <v>0.00010000000000000001</v>
      </c>
      <c r="S95" s="236">
        <v>0</v>
      </c>
      <c r="T95" s="237">
        <f>S95*H95</f>
        <v>0</v>
      </c>
      <c r="U95" s="39"/>
      <c r="V95" s="39"/>
      <c r="W95" s="39"/>
      <c r="X95" s="39"/>
      <c r="Y95" s="39"/>
      <c r="Z95" s="39"/>
      <c r="AA95" s="39"/>
      <c r="AB95" s="39"/>
      <c r="AC95" s="39"/>
      <c r="AD95" s="39"/>
      <c r="AE95" s="39"/>
      <c r="AR95" s="238" t="s">
        <v>168</v>
      </c>
      <c r="AT95" s="238" t="s">
        <v>163</v>
      </c>
      <c r="AU95" s="238" t="s">
        <v>91</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168</v>
      </c>
      <c r="BM95" s="238" t="s">
        <v>1176</v>
      </c>
    </row>
    <row r="96" s="13" customFormat="1">
      <c r="A96" s="13"/>
      <c r="B96" s="240"/>
      <c r="C96" s="241"/>
      <c r="D96" s="242" t="s">
        <v>170</v>
      </c>
      <c r="E96" s="243" t="s">
        <v>79</v>
      </c>
      <c r="F96" s="244" t="s">
        <v>1173</v>
      </c>
      <c r="G96" s="241"/>
      <c r="H96" s="245">
        <v>2</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91</v>
      </c>
      <c r="AV96" s="13" t="s">
        <v>91</v>
      </c>
      <c r="AW96" s="13" t="s">
        <v>42</v>
      </c>
      <c r="AX96" s="13" t="s">
        <v>89</v>
      </c>
      <c r="AY96" s="251" t="s">
        <v>161</v>
      </c>
    </row>
    <row r="97" s="2" customFormat="1" ht="24" customHeight="1">
      <c r="A97" s="39"/>
      <c r="B97" s="40"/>
      <c r="C97" s="227" t="s">
        <v>168</v>
      </c>
      <c r="D97" s="227" t="s">
        <v>163</v>
      </c>
      <c r="E97" s="228" t="s">
        <v>1177</v>
      </c>
      <c r="F97" s="229" t="s">
        <v>1178</v>
      </c>
      <c r="G97" s="230" t="s">
        <v>166</v>
      </c>
      <c r="H97" s="231">
        <v>400</v>
      </c>
      <c r="I97" s="232"/>
      <c r="J97" s="233">
        <f>ROUND(I97*H97,2)</f>
        <v>0</v>
      </c>
      <c r="K97" s="229" t="s">
        <v>167</v>
      </c>
      <c r="L97" s="45"/>
      <c r="M97" s="234" t="s">
        <v>79</v>
      </c>
      <c r="N97" s="235" t="s">
        <v>51</v>
      </c>
      <c r="O97" s="85"/>
      <c r="P97" s="236">
        <f>O97*H97</f>
        <v>0</v>
      </c>
      <c r="Q97" s="236">
        <v>0</v>
      </c>
      <c r="R97" s="236">
        <f>Q97*H97</f>
        <v>0</v>
      </c>
      <c r="S97" s="236">
        <v>0.39800000000000002</v>
      </c>
      <c r="T97" s="237">
        <f>S97*H97</f>
        <v>159.20000000000002</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1179</v>
      </c>
    </row>
    <row r="98" s="13" customFormat="1">
      <c r="A98" s="13"/>
      <c r="B98" s="240"/>
      <c r="C98" s="241"/>
      <c r="D98" s="242" t="s">
        <v>170</v>
      </c>
      <c r="E98" s="243" t="s">
        <v>79</v>
      </c>
      <c r="F98" s="244" t="s">
        <v>1180</v>
      </c>
      <c r="G98" s="241"/>
      <c r="H98" s="245">
        <v>400</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42</v>
      </c>
      <c r="AX98" s="13" t="s">
        <v>89</v>
      </c>
      <c r="AY98" s="251" t="s">
        <v>161</v>
      </c>
    </row>
    <row r="99" s="2" customFormat="1" ht="24" customHeight="1">
      <c r="A99" s="39"/>
      <c r="B99" s="40"/>
      <c r="C99" s="227" t="s">
        <v>187</v>
      </c>
      <c r="D99" s="227" t="s">
        <v>163</v>
      </c>
      <c r="E99" s="228" t="s">
        <v>172</v>
      </c>
      <c r="F99" s="229" t="s">
        <v>173</v>
      </c>
      <c r="G99" s="230" t="s">
        <v>174</v>
      </c>
      <c r="H99" s="231">
        <v>675.63</v>
      </c>
      <c r="I99" s="232"/>
      <c r="J99" s="233">
        <f>ROUND(I99*H99,2)</f>
        <v>0</v>
      </c>
      <c r="K99" s="229" t="s">
        <v>167</v>
      </c>
      <c r="L99" s="45"/>
      <c r="M99" s="234" t="s">
        <v>79</v>
      </c>
      <c r="N99" s="235" t="s">
        <v>51</v>
      </c>
      <c r="O99" s="85"/>
      <c r="P99" s="236">
        <f>O99*H99</f>
        <v>0</v>
      </c>
      <c r="Q99" s="236">
        <v>0</v>
      </c>
      <c r="R99" s="236">
        <f>Q99*H99</f>
        <v>0</v>
      </c>
      <c r="S99" s="236">
        <v>0.20499999999999999</v>
      </c>
      <c r="T99" s="237">
        <f>S99*H99</f>
        <v>138.50414999999998</v>
      </c>
      <c r="U99" s="39"/>
      <c r="V99" s="39"/>
      <c r="W99" s="39"/>
      <c r="X99" s="39"/>
      <c r="Y99" s="39"/>
      <c r="Z99" s="39"/>
      <c r="AA99" s="39"/>
      <c r="AB99" s="39"/>
      <c r="AC99" s="39"/>
      <c r="AD99" s="39"/>
      <c r="AE99" s="39"/>
      <c r="AR99" s="238" t="s">
        <v>168</v>
      </c>
      <c r="AT99" s="238" t="s">
        <v>163</v>
      </c>
      <c r="AU99" s="238" t="s">
        <v>91</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168</v>
      </c>
      <c r="BM99" s="238" t="s">
        <v>1181</v>
      </c>
    </row>
    <row r="100" s="13" customFormat="1">
      <c r="A100" s="13"/>
      <c r="B100" s="240"/>
      <c r="C100" s="241"/>
      <c r="D100" s="242" t="s">
        <v>170</v>
      </c>
      <c r="E100" s="243" t="s">
        <v>79</v>
      </c>
      <c r="F100" s="244" t="s">
        <v>1182</v>
      </c>
      <c r="G100" s="241"/>
      <c r="H100" s="245">
        <v>535.63</v>
      </c>
      <c r="I100" s="246"/>
      <c r="J100" s="241"/>
      <c r="K100" s="241"/>
      <c r="L100" s="247"/>
      <c r="M100" s="248"/>
      <c r="N100" s="249"/>
      <c r="O100" s="249"/>
      <c r="P100" s="249"/>
      <c r="Q100" s="249"/>
      <c r="R100" s="249"/>
      <c r="S100" s="249"/>
      <c r="T100" s="250"/>
      <c r="U100" s="13"/>
      <c r="V100" s="13"/>
      <c r="W100" s="13"/>
      <c r="X100" s="13"/>
      <c r="Y100" s="13"/>
      <c r="Z100" s="13"/>
      <c r="AA100" s="13"/>
      <c r="AB100" s="13"/>
      <c r="AC100" s="13"/>
      <c r="AD100" s="13"/>
      <c r="AE100" s="13"/>
      <c r="AT100" s="251" t="s">
        <v>170</v>
      </c>
      <c r="AU100" s="251" t="s">
        <v>91</v>
      </c>
      <c r="AV100" s="13" t="s">
        <v>91</v>
      </c>
      <c r="AW100" s="13" t="s">
        <v>42</v>
      </c>
      <c r="AX100" s="13" t="s">
        <v>81</v>
      </c>
      <c r="AY100" s="251" t="s">
        <v>161</v>
      </c>
    </row>
    <row r="101" s="13" customFormat="1">
      <c r="A101" s="13"/>
      <c r="B101" s="240"/>
      <c r="C101" s="241"/>
      <c r="D101" s="242" t="s">
        <v>170</v>
      </c>
      <c r="E101" s="243" t="s">
        <v>79</v>
      </c>
      <c r="F101" s="244" t="s">
        <v>1183</v>
      </c>
      <c r="G101" s="241"/>
      <c r="H101" s="245">
        <v>140</v>
      </c>
      <c r="I101" s="246"/>
      <c r="J101" s="241"/>
      <c r="K101" s="241"/>
      <c r="L101" s="247"/>
      <c r="M101" s="248"/>
      <c r="N101" s="249"/>
      <c r="O101" s="249"/>
      <c r="P101" s="249"/>
      <c r="Q101" s="249"/>
      <c r="R101" s="249"/>
      <c r="S101" s="249"/>
      <c r="T101" s="250"/>
      <c r="U101" s="13"/>
      <c r="V101" s="13"/>
      <c r="W101" s="13"/>
      <c r="X101" s="13"/>
      <c r="Y101" s="13"/>
      <c r="Z101" s="13"/>
      <c r="AA101" s="13"/>
      <c r="AB101" s="13"/>
      <c r="AC101" s="13"/>
      <c r="AD101" s="13"/>
      <c r="AE101" s="13"/>
      <c r="AT101" s="251" t="s">
        <v>170</v>
      </c>
      <c r="AU101" s="251" t="s">
        <v>91</v>
      </c>
      <c r="AV101" s="13" t="s">
        <v>91</v>
      </c>
      <c r="AW101" s="13" t="s">
        <v>42</v>
      </c>
      <c r="AX101" s="13" t="s">
        <v>81</v>
      </c>
      <c r="AY101" s="251" t="s">
        <v>161</v>
      </c>
    </row>
    <row r="102" s="15" customFormat="1">
      <c r="A102" s="15"/>
      <c r="B102" s="277"/>
      <c r="C102" s="278"/>
      <c r="D102" s="242" t="s">
        <v>170</v>
      </c>
      <c r="E102" s="279" t="s">
        <v>79</v>
      </c>
      <c r="F102" s="280" t="s">
        <v>345</v>
      </c>
      <c r="G102" s="278"/>
      <c r="H102" s="281">
        <v>675.63</v>
      </c>
      <c r="I102" s="282"/>
      <c r="J102" s="278"/>
      <c r="K102" s="278"/>
      <c r="L102" s="283"/>
      <c r="M102" s="284"/>
      <c r="N102" s="285"/>
      <c r="O102" s="285"/>
      <c r="P102" s="285"/>
      <c r="Q102" s="285"/>
      <c r="R102" s="285"/>
      <c r="S102" s="285"/>
      <c r="T102" s="286"/>
      <c r="U102" s="15"/>
      <c r="V102" s="15"/>
      <c r="W102" s="15"/>
      <c r="X102" s="15"/>
      <c r="Y102" s="15"/>
      <c r="Z102" s="15"/>
      <c r="AA102" s="15"/>
      <c r="AB102" s="15"/>
      <c r="AC102" s="15"/>
      <c r="AD102" s="15"/>
      <c r="AE102" s="15"/>
      <c r="AT102" s="287" t="s">
        <v>170</v>
      </c>
      <c r="AU102" s="287" t="s">
        <v>91</v>
      </c>
      <c r="AV102" s="15" t="s">
        <v>168</v>
      </c>
      <c r="AW102" s="15" t="s">
        <v>42</v>
      </c>
      <c r="AX102" s="15" t="s">
        <v>89</v>
      </c>
      <c r="AY102" s="287" t="s">
        <v>161</v>
      </c>
    </row>
    <row r="103" s="2" customFormat="1" ht="24" customHeight="1">
      <c r="A103" s="39"/>
      <c r="B103" s="40"/>
      <c r="C103" s="227" t="s">
        <v>192</v>
      </c>
      <c r="D103" s="227" t="s">
        <v>163</v>
      </c>
      <c r="E103" s="228" t="s">
        <v>1184</v>
      </c>
      <c r="F103" s="229" t="s">
        <v>1185</v>
      </c>
      <c r="G103" s="230" t="s">
        <v>184</v>
      </c>
      <c r="H103" s="231">
        <v>259.30000000000001</v>
      </c>
      <c r="I103" s="232"/>
      <c r="J103" s="233">
        <f>ROUND(I103*H103,2)</f>
        <v>0</v>
      </c>
      <c r="K103" s="229" t="s">
        <v>167</v>
      </c>
      <c r="L103" s="45"/>
      <c r="M103" s="234" t="s">
        <v>79</v>
      </c>
      <c r="N103" s="235" t="s">
        <v>51</v>
      </c>
      <c r="O103" s="85"/>
      <c r="P103" s="236">
        <f>O103*H103</f>
        <v>0</v>
      </c>
      <c r="Q103" s="236">
        <v>0</v>
      </c>
      <c r="R103" s="236">
        <f>Q103*H103</f>
        <v>0</v>
      </c>
      <c r="S103" s="236">
        <v>0</v>
      </c>
      <c r="T103" s="237">
        <f>S103*H103</f>
        <v>0</v>
      </c>
      <c r="U103" s="39"/>
      <c r="V103" s="39"/>
      <c r="W103" s="39"/>
      <c r="X103" s="39"/>
      <c r="Y103" s="39"/>
      <c r="Z103" s="39"/>
      <c r="AA103" s="39"/>
      <c r="AB103" s="39"/>
      <c r="AC103" s="39"/>
      <c r="AD103" s="39"/>
      <c r="AE103" s="39"/>
      <c r="AR103" s="238" t="s">
        <v>168</v>
      </c>
      <c r="AT103" s="238" t="s">
        <v>163</v>
      </c>
      <c r="AU103" s="238" t="s">
        <v>91</v>
      </c>
      <c r="AY103" s="17" t="s">
        <v>161</v>
      </c>
      <c r="BE103" s="239">
        <f>IF(N103="základní",J103,0)</f>
        <v>0</v>
      </c>
      <c r="BF103" s="239">
        <f>IF(N103="snížená",J103,0)</f>
        <v>0</v>
      </c>
      <c r="BG103" s="239">
        <f>IF(N103="zákl. přenesená",J103,0)</f>
        <v>0</v>
      </c>
      <c r="BH103" s="239">
        <f>IF(N103="sníž. přenesená",J103,0)</f>
        <v>0</v>
      </c>
      <c r="BI103" s="239">
        <f>IF(N103="nulová",J103,0)</f>
        <v>0</v>
      </c>
      <c r="BJ103" s="17" t="s">
        <v>89</v>
      </c>
      <c r="BK103" s="239">
        <f>ROUND(I103*H103,2)</f>
        <v>0</v>
      </c>
      <c r="BL103" s="17" t="s">
        <v>168</v>
      </c>
      <c r="BM103" s="238" t="s">
        <v>1186</v>
      </c>
    </row>
    <row r="104" s="13" customFormat="1">
      <c r="A104" s="13"/>
      <c r="B104" s="240"/>
      <c r="C104" s="241"/>
      <c r="D104" s="242" t="s">
        <v>170</v>
      </c>
      <c r="E104" s="243" t="s">
        <v>79</v>
      </c>
      <c r="F104" s="244" t="s">
        <v>1187</v>
      </c>
      <c r="G104" s="241"/>
      <c r="H104" s="245">
        <v>259.30000000000001</v>
      </c>
      <c r="I104" s="246"/>
      <c r="J104" s="241"/>
      <c r="K104" s="241"/>
      <c r="L104" s="247"/>
      <c r="M104" s="248"/>
      <c r="N104" s="249"/>
      <c r="O104" s="249"/>
      <c r="P104" s="249"/>
      <c r="Q104" s="249"/>
      <c r="R104" s="249"/>
      <c r="S104" s="249"/>
      <c r="T104" s="250"/>
      <c r="U104" s="13"/>
      <c r="V104" s="13"/>
      <c r="W104" s="13"/>
      <c r="X104" s="13"/>
      <c r="Y104" s="13"/>
      <c r="Z104" s="13"/>
      <c r="AA104" s="13"/>
      <c r="AB104" s="13"/>
      <c r="AC104" s="13"/>
      <c r="AD104" s="13"/>
      <c r="AE104" s="13"/>
      <c r="AT104" s="251" t="s">
        <v>170</v>
      </c>
      <c r="AU104" s="251" t="s">
        <v>91</v>
      </c>
      <c r="AV104" s="13" t="s">
        <v>91</v>
      </c>
      <c r="AW104" s="13" t="s">
        <v>42</v>
      </c>
      <c r="AX104" s="13" t="s">
        <v>89</v>
      </c>
      <c r="AY104" s="251" t="s">
        <v>161</v>
      </c>
    </row>
    <row r="105" s="2" customFormat="1" ht="24" customHeight="1">
      <c r="A105" s="39"/>
      <c r="B105" s="40"/>
      <c r="C105" s="227" t="s">
        <v>200</v>
      </c>
      <c r="D105" s="227" t="s">
        <v>163</v>
      </c>
      <c r="E105" s="228" t="s">
        <v>1188</v>
      </c>
      <c r="F105" s="229" t="s">
        <v>1189</v>
      </c>
      <c r="G105" s="230" t="s">
        <v>184</v>
      </c>
      <c r="H105" s="231">
        <v>1120</v>
      </c>
      <c r="I105" s="232"/>
      <c r="J105" s="233">
        <f>ROUND(I105*H105,2)</f>
        <v>0</v>
      </c>
      <c r="K105" s="229" t="s">
        <v>167</v>
      </c>
      <c r="L105" s="45"/>
      <c r="M105" s="234" t="s">
        <v>79</v>
      </c>
      <c r="N105" s="235" t="s">
        <v>51</v>
      </c>
      <c r="O105" s="85"/>
      <c r="P105" s="236">
        <f>O105*H105</f>
        <v>0</v>
      </c>
      <c r="Q105" s="236">
        <v>0</v>
      </c>
      <c r="R105" s="236">
        <f>Q105*H105</f>
        <v>0</v>
      </c>
      <c r="S105" s="236">
        <v>0</v>
      </c>
      <c r="T105" s="237">
        <f>S105*H105</f>
        <v>0</v>
      </c>
      <c r="U105" s="39"/>
      <c r="V105" s="39"/>
      <c r="W105" s="39"/>
      <c r="X105" s="39"/>
      <c r="Y105" s="39"/>
      <c r="Z105" s="39"/>
      <c r="AA105" s="39"/>
      <c r="AB105" s="39"/>
      <c r="AC105" s="39"/>
      <c r="AD105" s="39"/>
      <c r="AE105" s="39"/>
      <c r="AR105" s="238" t="s">
        <v>168</v>
      </c>
      <c r="AT105" s="238" t="s">
        <v>163</v>
      </c>
      <c r="AU105" s="238" t="s">
        <v>91</v>
      </c>
      <c r="AY105" s="17" t="s">
        <v>161</v>
      </c>
      <c r="BE105" s="239">
        <f>IF(N105="základní",J105,0)</f>
        <v>0</v>
      </c>
      <c r="BF105" s="239">
        <f>IF(N105="snížená",J105,0)</f>
        <v>0</v>
      </c>
      <c r="BG105" s="239">
        <f>IF(N105="zákl. přenesená",J105,0)</f>
        <v>0</v>
      </c>
      <c r="BH105" s="239">
        <f>IF(N105="sníž. přenesená",J105,0)</f>
        <v>0</v>
      </c>
      <c r="BI105" s="239">
        <f>IF(N105="nulová",J105,0)</f>
        <v>0</v>
      </c>
      <c r="BJ105" s="17" t="s">
        <v>89</v>
      </c>
      <c r="BK105" s="239">
        <f>ROUND(I105*H105,2)</f>
        <v>0</v>
      </c>
      <c r="BL105" s="17" t="s">
        <v>168</v>
      </c>
      <c r="BM105" s="238" t="s">
        <v>1190</v>
      </c>
    </row>
    <row r="106" s="13" customFormat="1">
      <c r="A106" s="13"/>
      <c r="B106" s="240"/>
      <c r="C106" s="241"/>
      <c r="D106" s="242" t="s">
        <v>170</v>
      </c>
      <c r="E106" s="243" t="s">
        <v>79</v>
      </c>
      <c r="F106" s="244" t="s">
        <v>1191</v>
      </c>
      <c r="G106" s="241"/>
      <c r="H106" s="245">
        <v>1120</v>
      </c>
      <c r="I106" s="246"/>
      <c r="J106" s="241"/>
      <c r="K106" s="241"/>
      <c r="L106" s="247"/>
      <c r="M106" s="248"/>
      <c r="N106" s="249"/>
      <c r="O106" s="249"/>
      <c r="P106" s="249"/>
      <c r="Q106" s="249"/>
      <c r="R106" s="249"/>
      <c r="S106" s="249"/>
      <c r="T106" s="250"/>
      <c r="U106" s="13"/>
      <c r="V106" s="13"/>
      <c r="W106" s="13"/>
      <c r="X106" s="13"/>
      <c r="Y106" s="13"/>
      <c r="Z106" s="13"/>
      <c r="AA106" s="13"/>
      <c r="AB106" s="13"/>
      <c r="AC106" s="13"/>
      <c r="AD106" s="13"/>
      <c r="AE106" s="13"/>
      <c r="AT106" s="251" t="s">
        <v>170</v>
      </c>
      <c r="AU106" s="251" t="s">
        <v>91</v>
      </c>
      <c r="AV106" s="13" t="s">
        <v>91</v>
      </c>
      <c r="AW106" s="13" t="s">
        <v>42</v>
      </c>
      <c r="AX106" s="13" t="s">
        <v>89</v>
      </c>
      <c r="AY106" s="251" t="s">
        <v>161</v>
      </c>
    </row>
    <row r="107" s="2" customFormat="1" ht="24" customHeight="1">
      <c r="A107" s="39"/>
      <c r="B107" s="40"/>
      <c r="C107" s="227" t="s">
        <v>197</v>
      </c>
      <c r="D107" s="227" t="s">
        <v>163</v>
      </c>
      <c r="E107" s="228" t="s">
        <v>1192</v>
      </c>
      <c r="F107" s="229" t="s">
        <v>1193</v>
      </c>
      <c r="G107" s="230" t="s">
        <v>184</v>
      </c>
      <c r="H107" s="231">
        <v>1379.3</v>
      </c>
      <c r="I107" s="232"/>
      <c r="J107" s="233">
        <f>ROUND(I107*H107,2)</f>
        <v>0</v>
      </c>
      <c r="K107" s="229" t="s">
        <v>167</v>
      </c>
      <c r="L107" s="45"/>
      <c r="M107" s="234" t="s">
        <v>79</v>
      </c>
      <c r="N107" s="235" t="s">
        <v>51</v>
      </c>
      <c r="O107" s="85"/>
      <c r="P107" s="236">
        <f>O107*H107</f>
        <v>0</v>
      </c>
      <c r="Q107" s="236">
        <v>0</v>
      </c>
      <c r="R107" s="236">
        <f>Q107*H107</f>
        <v>0</v>
      </c>
      <c r="S107" s="236">
        <v>0</v>
      </c>
      <c r="T107" s="237">
        <f>S107*H107</f>
        <v>0</v>
      </c>
      <c r="U107" s="39"/>
      <c r="V107" s="39"/>
      <c r="W107" s="39"/>
      <c r="X107" s="39"/>
      <c r="Y107" s="39"/>
      <c r="Z107" s="39"/>
      <c r="AA107" s="39"/>
      <c r="AB107" s="39"/>
      <c r="AC107" s="39"/>
      <c r="AD107" s="39"/>
      <c r="AE107" s="39"/>
      <c r="AR107" s="238" t="s">
        <v>168</v>
      </c>
      <c r="AT107" s="238" t="s">
        <v>163</v>
      </c>
      <c r="AU107" s="238" t="s">
        <v>91</v>
      </c>
      <c r="AY107" s="17" t="s">
        <v>161</v>
      </c>
      <c r="BE107" s="239">
        <f>IF(N107="základní",J107,0)</f>
        <v>0</v>
      </c>
      <c r="BF107" s="239">
        <f>IF(N107="snížená",J107,0)</f>
        <v>0</v>
      </c>
      <c r="BG107" s="239">
        <f>IF(N107="zákl. přenesená",J107,0)</f>
        <v>0</v>
      </c>
      <c r="BH107" s="239">
        <f>IF(N107="sníž. přenesená",J107,0)</f>
        <v>0</v>
      </c>
      <c r="BI107" s="239">
        <f>IF(N107="nulová",J107,0)</f>
        <v>0</v>
      </c>
      <c r="BJ107" s="17" t="s">
        <v>89</v>
      </c>
      <c r="BK107" s="239">
        <f>ROUND(I107*H107,2)</f>
        <v>0</v>
      </c>
      <c r="BL107" s="17" t="s">
        <v>168</v>
      </c>
      <c r="BM107" s="238" t="s">
        <v>1194</v>
      </c>
    </row>
    <row r="108" s="13" customFormat="1">
      <c r="A108" s="13"/>
      <c r="B108" s="240"/>
      <c r="C108" s="241"/>
      <c r="D108" s="242" t="s">
        <v>170</v>
      </c>
      <c r="E108" s="243" t="s">
        <v>79</v>
      </c>
      <c r="F108" s="244" t="s">
        <v>1195</v>
      </c>
      <c r="G108" s="241"/>
      <c r="H108" s="245">
        <v>1379.3</v>
      </c>
      <c r="I108" s="246"/>
      <c r="J108" s="241"/>
      <c r="K108" s="241"/>
      <c r="L108" s="247"/>
      <c r="M108" s="248"/>
      <c r="N108" s="249"/>
      <c r="O108" s="249"/>
      <c r="P108" s="249"/>
      <c r="Q108" s="249"/>
      <c r="R108" s="249"/>
      <c r="S108" s="249"/>
      <c r="T108" s="250"/>
      <c r="U108" s="13"/>
      <c r="V108" s="13"/>
      <c r="W108" s="13"/>
      <c r="X108" s="13"/>
      <c r="Y108" s="13"/>
      <c r="Z108" s="13"/>
      <c r="AA108" s="13"/>
      <c r="AB108" s="13"/>
      <c r="AC108" s="13"/>
      <c r="AD108" s="13"/>
      <c r="AE108" s="13"/>
      <c r="AT108" s="251" t="s">
        <v>170</v>
      </c>
      <c r="AU108" s="251" t="s">
        <v>91</v>
      </c>
      <c r="AV108" s="13" t="s">
        <v>91</v>
      </c>
      <c r="AW108" s="13" t="s">
        <v>42</v>
      </c>
      <c r="AX108" s="13" t="s">
        <v>89</v>
      </c>
      <c r="AY108" s="251" t="s">
        <v>161</v>
      </c>
    </row>
    <row r="109" s="2" customFormat="1" ht="24" customHeight="1">
      <c r="A109" s="39"/>
      <c r="B109" s="40"/>
      <c r="C109" s="227" t="s">
        <v>208</v>
      </c>
      <c r="D109" s="227" t="s">
        <v>163</v>
      </c>
      <c r="E109" s="228" t="s">
        <v>1196</v>
      </c>
      <c r="F109" s="229" t="s">
        <v>1197</v>
      </c>
      <c r="G109" s="230" t="s">
        <v>184</v>
      </c>
      <c r="H109" s="231">
        <v>107.794</v>
      </c>
      <c r="I109" s="232"/>
      <c r="J109" s="233">
        <f>ROUND(I109*H109,2)</f>
        <v>0</v>
      </c>
      <c r="K109" s="229" t="s">
        <v>167</v>
      </c>
      <c r="L109" s="45"/>
      <c r="M109" s="234" t="s">
        <v>79</v>
      </c>
      <c r="N109" s="235" t="s">
        <v>51</v>
      </c>
      <c r="O109" s="85"/>
      <c r="P109" s="236">
        <f>O109*H109</f>
        <v>0</v>
      </c>
      <c r="Q109" s="236">
        <v>0</v>
      </c>
      <c r="R109" s="236">
        <f>Q109*H109</f>
        <v>0</v>
      </c>
      <c r="S109" s="236">
        <v>0</v>
      </c>
      <c r="T109" s="237">
        <f>S109*H109</f>
        <v>0</v>
      </c>
      <c r="U109" s="39"/>
      <c r="V109" s="39"/>
      <c r="W109" s="39"/>
      <c r="X109" s="39"/>
      <c r="Y109" s="39"/>
      <c r="Z109" s="39"/>
      <c r="AA109" s="39"/>
      <c r="AB109" s="39"/>
      <c r="AC109" s="39"/>
      <c r="AD109" s="39"/>
      <c r="AE109" s="39"/>
      <c r="AR109" s="238" t="s">
        <v>168</v>
      </c>
      <c r="AT109" s="238" t="s">
        <v>163</v>
      </c>
      <c r="AU109" s="238" t="s">
        <v>91</v>
      </c>
      <c r="AY109" s="17" t="s">
        <v>161</v>
      </c>
      <c r="BE109" s="239">
        <f>IF(N109="základní",J109,0)</f>
        <v>0</v>
      </c>
      <c r="BF109" s="239">
        <f>IF(N109="snížená",J109,0)</f>
        <v>0</v>
      </c>
      <c r="BG109" s="239">
        <f>IF(N109="zákl. přenesená",J109,0)</f>
        <v>0</v>
      </c>
      <c r="BH109" s="239">
        <f>IF(N109="sníž. přenesená",J109,0)</f>
        <v>0</v>
      </c>
      <c r="BI109" s="239">
        <f>IF(N109="nulová",J109,0)</f>
        <v>0</v>
      </c>
      <c r="BJ109" s="17" t="s">
        <v>89</v>
      </c>
      <c r="BK109" s="239">
        <f>ROUND(I109*H109,2)</f>
        <v>0</v>
      </c>
      <c r="BL109" s="17" t="s">
        <v>168</v>
      </c>
      <c r="BM109" s="238" t="s">
        <v>1198</v>
      </c>
    </row>
    <row r="110" s="13" customFormat="1">
      <c r="A110" s="13"/>
      <c r="B110" s="240"/>
      <c r="C110" s="241"/>
      <c r="D110" s="242" t="s">
        <v>170</v>
      </c>
      <c r="E110" s="243" t="s">
        <v>79</v>
      </c>
      <c r="F110" s="244" t="s">
        <v>1199</v>
      </c>
      <c r="G110" s="241"/>
      <c r="H110" s="245">
        <v>107.794</v>
      </c>
      <c r="I110" s="246"/>
      <c r="J110" s="241"/>
      <c r="K110" s="241"/>
      <c r="L110" s="247"/>
      <c r="M110" s="248"/>
      <c r="N110" s="249"/>
      <c r="O110" s="249"/>
      <c r="P110" s="249"/>
      <c r="Q110" s="249"/>
      <c r="R110" s="249"/>
      <c r="S110" s="249"/>
      <c r="T110" s="250"/>
      <c r="U110" s="13"/>
      <c r="V110" s="13"/>
      <c r="W110" s="13"/>
      <c r="X110" s="13"/>
      <c r="Y110" s="13"/>
      <c r="Z110" s="13"/>
      <c r="AA110" s="13"/>
      <c r="AB110" s="13"/>
      <c r="AC110" s="13"/>
      <c r="AD110" s="13"/>
      <c r="AE110" s="13"/>
      <c r="AT110" s="251" t="s">
        <v>170</v>
      </c>
      <c r="AU110" s="251" t="s">
        <v>91</v>
      </c>
      <c r="AV110" s="13" t="s">
        <v>91</v>
      </c>
      <c r="AW110" s="13" t="s">
        <v>42</v>
      </c>
      <c r="AX110" s="13" t="s">
        <v>89</v>
      </c>
      <c r="AY110" s="251" t="s">
        <v>161</v>
      </c>
    </row>
    <row r="111" s="2" customFormat="1" ht="24" customHeight="1">
      <c r="A111" s="39"/>
      <c r="B111" s="40"/>
      <c r="C111" s="227" t="s">
        <v>214</v>
      </c>
      <c r="D111" s="227" t="s">
        <v>163</v>
      </c>
      <c r="E111" s="228" t="s">
        <v>1200</v>
      </c>
      <c r="F111" s="229" t="s">
        <v>1201</v>
      </c>
      <c r="G111" s="230" t="s">
        <v>184</v>
      </c>
      <c r="H111" s="231">
        <v>107.794</v>
      </c>
      <c r="I111" s="232"/>
      <c r="J111" s="233">
        <f>ROUND(I111*H111,2)</f>
        <v>0</v>
      </c>
      <c r="K111" s="229" t="s">
        <v>167</v>
      </c>
      <c r="L111" s="45"/>
      <c r="M111" s="234" t="s">
        <v>79</v>
      </c>
      <c r="N111" s="235" t="s">
        <v>51</v>
      </c>
      <c r="O111" s="85"/>
      <c r="P111" s="236">
        <f>O111*H111</f>
        <v>0</v>
      </c>
      <c r="Q111" s="236">
        <v>0</v>
      </c>
      <c r="R111" s="236">
        <f>Q111*H111</f>
        <v>0</v>
      </c>
      <c r="S111" s="236">
        <v>0</v>
      </c>
      <c r="T111" s="237">
        <f>S111*H111</f>
        <v>0</v>
      </c>
      <c r="U111" s="39"/>
      <c r="V111" s="39"/>
      <c r="W111" s="39"/>
      <c r="X111" s="39"/>
      <c r="Y111" s="39"/>
      <c r="Z111" s="39"/>
      <c r="AA111" s="39"/>
      <c r="AB111" s="39"/>
      <c r="AC111" s="39"/>
      <c r="AD111" s="39"/>
      <c r="AE111" s="39"/>
      <c r="AR111" s="238" t="s">
        <v>168</v>
      </c>
      <c r="AT111" s="238" t="s">
        <v>163</v>
      </c>
      <c r="AU111" s="238" t="s">
        <v>91</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168</v>
      </c>
      <c r="BM111" s="238" t="s">
        <v>1202</v>
      </c>
    </row>
    <row r="112" s="2" customFormat="1" ht="24" customHeight="1">
      <c r="A112" s="39"/>
      <c r="B112" s="40"/>
      <c r="C112" s="227" t="s">
        <v>219</v>
      </c>
      <c r="D112" s="227" t="s">
        <v>163</v>
      </c>
      <c r="E112" s="228" t="s">
        <v>1203</v>
      </c>
      <c r="F112" s="229" t="s">
        <v>1204</v>
      </c>
      <c r="G112" s="230" t="s">
        <v>431</v>
      </c>
      <c r="H112" s="231">
        <v>2</v>
      </c>
      <c r="I112" s="232"/>
      <c r="J112" s="233">
        <f>ROUND(I112*H112,2)</f>
        <v>0</v>
      </c>
      <c r="K112" s="229" t="s">
        <v>167</v>
      </c>
      <c r="L112" s="45"/>
      <c r="M112" s="234" t="s">
        <v>79</v>
      </c>
      <c r="N112" s="235" t="s">
        <v>51</v>
      </c>
      <c r="O112" s="85"/>
      <c r="P112" s="236">
        <f>O112*H112</f>
        <v>0</v>
      </c>
      <c r="Q112" s="236">
        <v>0</v>
      </c>
      <c r="R112" s="236">
        <f>Q112*H112</f>
        <v>0</v>
      </c>
      <c r="S112" s="236">
        <v>0</v>
      </c>
      <c r="T112" s="237">
        <f>S112*H112</f>
        <v>0</v>
      </c>
      <c r="U112" s="39"/>
      <c r="V112" s="39"/>
      <c r="W112" s="39"/>
      <c r="X112" s="39"/>
      <c r="Y112" s="39"/>
      <c r="Z112" s="39"/>
      <c r="AA112" s="39"/>
      <c r="AB112" s="39"/>
      <c r="AC112" s="39"/>
      <c r="AD112" s="39"/>
      <c r="AE112" s="39"/>
      <c r="AR112" s="238" t="s">
        <v>168</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168</v>
      </c>
      <c r="BM112" s="238" t="s">
        <v>1205</v>
      </c>
    </row>
    <row r="113" s="13" customFormat="1">
      <c r="A113" s="13"/>
      <c r="B113" s="240"/>
      <c r="C113" s="241"/>
      <c r="D113" s="242" t="s">
        <v>170</v>
      </c>
      <c r="E113" s="243" t="s">
        <v>79</v>
      </c>
      <c r="F113" s="244" t="s">
        <v>1173</v>
      </c>
      <c r="G113" s="241"/>
      <c r="H113" s="245">
        <v>2</v>
      </c>
      <c r="I113" s="246"/>
      <c r="J113" s="241"/>
      <c r="K113" s="241"/>
      <c r="L113" s="247"/>
      <c r="M113" s="248"/>
      <c r="N113" s="249"/>
      <c r="O113" s="249"/>
      <c r="P113" s="249"/>
      <c r="Q113" s="249"/>
      <c r="R113" s="249"/>
      <c r="S113" s="249"/>
      <c r="T113" s="250"/>
      <c r="U113" s="13"/>
      <c r="V113" s="13"/>
      <c r="W113" s="13"/>
      <c r="X113" s="13"/>
      <c r="Y113" s="13"/>
      <c r="Z113" s="13"/>
      <c r="AA113" s="13"/>
      <c r="AB113" s="13"/>
      <c r="AC113" s="13"/>
      <c r="AD113" s="13"/>
      <c r="AE113" s="13"/>
      <c r="AT113" s="251" t="s">
        <v>170</v>
      </c>
      <c r="AU113" s="251" t="s">
        <v>91</v>
      </c>
      <c r="AV113" s="13" t="s">
        <v>91</v>
      </c>
      <c r="AW113" s="13" t="s">
        <v>42</v>
      </c>
      <c r="AX113" s="13" t="s">
        <v>89</v>
      </c>
      <c r="AY113" s="251" t="s">
        <v>161</v>
      </c>
    </row>
    <row r="114" s="2" customFormat="1" ht="24" customHeight="1">
      <c r="A114" s="39"/>
      <c r="B114" s="40"/>
      <c r="C114" s="227" t="s">
        <v>225</v>
      </c>
      <c r="D114" s="227" t="s">
        <v>163</v>
      </c>
      <c r="E114" s="228" t="s">
        <v>1206</v>
      </c>
      <c r="F114" s="229" t="s">
        <v>1207</v>
      </c>
      <c r="G114" s="230" t="s">
        <v>431</v>
      </c>
      <c r="H114" s="231">
        <v>2</v>
      </c>
      <c r="I114" s="232"/>
      <c r="J114" s="233">
        <f>ROUND(I114*H114,2)</f>
        <v>0</v>
      </c>
      <c r="K114" s="229" t="s">
        <v>167</v>
      </c>
      <c r="L114" s="45"/>
      <c r="M114" s="234" t="s">
        <v>79</v>
      </c>
      <c r="N114" s="235" t="s">
        <v>51</v>
      </c>
      <c r="O114" s="85"/>
      <c r="P114" s="236">
        <f>O114*H114</f>
        <v>0</v>
      </c>
      <c r="Q114" s="236">
        <v>0</v>
      </c>
      <c r="R114" s="236">
        <f>Q114*H114</f>
        <v>0</v>
      </c>
      <c r="S114" s="236">
        <v>0</v>
      </c>
      <c r="T114" s="237">
        <f>S114*H114</f>
        <v>0</v>
      </c>
      <c r="U114" s="39"/>
      <c r="V114" s="39"/>
      <c r="W114" s="39"/>
      <c r="X114" s="39"/>
      <c r="Y114" s="39"/>
      <c r="Z114" s="39"/>
      <c r="AA114" s="39"/>
      <c r="AB114" s="39"/>
      <c r="AC114" s="39"/>
      <c r="AD114" s="39"/>
      <c r="AE114" s="39"/>
      <c r="AR114" s="238" t="s">
        <v>168</v>
      </c>
      <c r="AT114" s="238" t="s">
        <v>163</v>
      </c>
      <c r="AU114" s="238" t="s">
        <v>91</v>
      </c>
      <c r="AY114" s="17" t="s">
        <v>161</v>
      </c>
      <c r="BE114" s="239">
        <f>IF(N114="základní",J114,0)</f>
        <v>0</v>
      </c>
      <c r="BF114" s="239">
        <f>IF(N114="snížená",J114,0)</f>
        <v>0</v>
      </c>
      <c r="BG114" s="239">
        <f>IF(N114="zákl. přenesená",J114,0)</f>
        <v>0</v>
      </c>
      <c r="BH114" s="239">
        <f>IF(N114="sníž. přenesená",J114,0)</f>
        <v>0</v>
      </c>
      <c r="BI114" s="239">
        <f>IF(N114="nulová",J114,0)</f>
        <v>0</v>
      </c>
      <c r="BJ114" s="17" t="s">
        <v>89</v>
      </c>
      <c r="BK114" s="239">
        <f>ROUND(I114*H114,2)</f>
        <v>0</v>
      </c>
      <c r="BL114" s="17" t="s">
        <v>168</v>
      </c>
      <c r="BM114" s="238" t="s">
        <v>1208</v>
      </c>
    </row>
    <row r="115" s="13" customFormat="1">
      <c r="A115" s="13"/>
      <c r="B115" s="240"/>
      <c r="C115" s="241"/>
      <c r="D115" s="242" t="s">
        <v>170</v>
      </c>
      <c r="E115" s="243" t="s">
        <v>79</v>
      </c>
      <c r="F115" s="244" t="s">
        <v>1173</v>
      </c>
      <c r="G115" s="241"/>
      <c r="H115" s="245">
        <v>2</v>
      </c>
      <c r="I115" s="246"/>
      <c r="J115" s="241"/>
      <c r="K115" s="241"/>
      <c r="L115" s="247"/>
      <c r="M115" s="248"/>
      <c r="N115" s="249"/>
      <c r="O115" s="249"/>
      <c r="P115" s="249"/>
      <c r="Q115" s="249"/>
      <c r="R115" s="249"/>
      <c r="S115" s="249"/>
      <c r="T115" s="250"/>
      <c r="U115" s="13"/>
      <c r="V115" s="13"/>
      <c r="W115" s="13"/>
      <c r="X115" s="13"/>
      <c r="Y115" s="13"/>
      <c r="Z115" s="13"/>
      <c r="AA115" s="13"/>
      <c r="AB115" s="13"/>
      <c r="AC115" s="13"/>
      <c r="AD115" s="13"/>
      <c r="AE115" s="13"/>
      <c r="AT115" s="251" t="s">
        <v>170</v>
      </c>
      <c r="AU115" s="251" t="s">
        <v>91</v>
      </c>
      <c r="AV115" s="13" t="s">
        <v>91</v>
      </c>
      <c r="AW115" s="13" t="s">
        <v>42</v>
      </c>
      <c r="AX115" s="13" t="s">
        <v>89</v>
      </c>
      <c r="AY115" s="251" t="s">
        <v>161</v>
      </c>
    </row>
    <row r="116" s="2" customFormat="1" ht="24" customHeight="1">
      <c r="A116" s="39"/>
      <c r="B116" s="40"/>
      <c r="C116" s="227" t="s">
        <v>230</v>
      </c>
      <c r="D116" s="227" t="s">
        <v>163</v>
      </c>
      <c r="E116" s="228" t="s">
        <v>1209</v>
      </c>
      <c r="F116" s="229" t="s">
        <v>1210</v>
      </c>
      <c r="G116" s="230" t="s">
        <v>431</v>
      </c>
      <c r="H116" s="231">
        <v>2</v>
      </c>
      <c r="I116" s="232"/>
      <c r="J116" s="233">
        <f>ROUND(I116*H116,2)</f>
        <v>0</v>
      </c>
      <c r="K116" s="229" t="s">
        <v>167</v>
      </c>
      <c r="L116" s="45"/>
      <c r="M116" s="234" t="s">
        <v>79</v>
      </c>
      <c r="N116" s="235" t="s">
        <v>51</v>
      </c>
      <c r="O116" s="85"/>
      <c r="P116" s="236">
        <f>O116*H116</f>
        <v>0</v>
      </c>
      <c r="Q116" s="236">
        <v>0</v>
      </c>
      <c r="R116" s="236">
        <f>Q116*H116</f>
        <v>0</v>
      </c>
      <c r="S116" s="236">
        <v>0</v>
      </c>
      <c r="T116" s="237">
        <f>S116*H116</f>
        <v>0</v>
      </c>
      <c r="U116" s="39"/>
      <c r="V116" s="39"/>
      <c r="W116" s="39"/>
      <c r="X116" s="39"/>
      <c r="Y116" s="39"/>
      <c r="Z116" s="39"/>
      <c r="AA116" s="39"/>
      <c r="AB116" s="39"/>
      <c r="AC116" s="39"/>
      <c r="AD116" s="39"/>
      <c r="AE116" s="39"/>
      <c r="AR116" s="238" t="s">
        <v>168</v>
      </c>
      <c r="AT116" s="238" t="s">
        <v>163</v>
      </c>
      <c r="AU116" s="238" t="s">
        <v>91</v>
      </c>
      <c r="AY116" s="17" t="s">
        <v>161</v>
      </c>
      <c r="BE116" s="239">
        <f>IF(N116="základní",J116,0)</f>
        <v>0</v>
      </c>
      <c r="BF116" s="239">
        <f>IF(N116="snížená",J116,0)</f>
        <v>0</v>
      </c>
      <c r="BG116" s="239">
        <f>IF(N116="zákl. přenesená",J116,0)</f>
        <v>0</v>
      </c>
      <c r="BH116" s="239">
        <f>IF(N116="sníž. přenesená",J116,0)</f>
        <v>0</v>
      </c>
      <c r="BI116" s="239">
        <f>IF(N116="nulová",J116,0)</f>
        <v>0</v>
      </c>
      <c r="BJ116" s="17" t="s">
        <v>89</v>
      </c>
      <c r="BK116" s="239">
        <f>ROUND(I116*H116,2)</f>
        <v>0</v>
      </c>
      <c r="BL116" s="17" t="s">
        <v>168</v>
      </c>
      <c r="BM116" s="238" t="s">
        <v>1211</v>
      </c>
    </row>
    <row r="117" s="13" customFormat="1">
      <c r="A117" s="13"/>
      <c r="B117" s="240"/>
      <c r="C117" s="241"/>
      <c r="D117" s="242" t="s">
        <v>170</v>
      </c>
      <c r="E117" s="243" t="s">
        <v>79</v>
      </c>
      <c r="F117" s="244" t="s">
        <v>1173</v>
      </c>
      <c r="G117" s="241"/>
      <c r="H117" s="245">
        <v>2</v>
      </c>
      <c r="I117" s="246"/>
      <c r="J117" s="241"/>
      <c r="K117" s="241"/>
      <c r="L117" s="247"/>
      <c r="M117" s="248"/>
      <c r="N117" s="249"/>
      <c r="O117" s="249"/>
      <c r="P117" s="249"/>
      <c r="Q117" s="249"/>
      <c r="R117" s="249"/>
      <c r="S117" s="249"/>
      <c r="T117" s="250"/>
      <c r="U117" s="13"/>
      <c r="V117" s="13"/>
      <c r="W117" s="13"/>
      <c r="X117" s="13"/>
      <c r="Y117" s="13"/>
      <c r="Z117" s="13"/>
      <c r="AA117" s="13"/>
      <c r="AB117" s="13"/>
      <c r="AC117" s="13"/>
      <c r="AD117" s="13"/>
      <c r="AE117" s="13"/>
      <c r="AT117" s="251" t="s">
        <v>170</v>
      </c>
      <c r="AU117" s="251" t="s">
        <v>91</v>
      </c>
      <c r="AV117" s="13" t="s">
        <v>91</v>
      </c>
      <c r="AW117" s="13" t="s">
        <v>42</v>
      </c>
      <c r="AX117" s="13" t="s">
        <v>89</v>
      </c>
      <c r="AY117" s="251" t="s">
        <v>161</v>
      </c>
    </row>
    <row r="118" s="2" customFormat="1" ht="36" customHeight="1">
      <c r="A118" s="39"/>
      <c r="B118" s="40"/>
      <c r="C118" s="227" t="s">
        <v>236</v>
      </c>
      <c r="D118" s="227" t="s">
        <v>163</v>
      </c>
      <c r="E118" s="228" t="s">
        <v>1212</v>
      </c>
      <c r="F118" s="229" t="s">
        <v>1213</v>
      </c>
      <c r="G118" s="230" t="s">
        <v>431</v>
      </c>
      <c r="H118" s="231">
        <v>8</v>
      </c>
      <c r="I118" s="232"/>
      <c r="J118" s="233">
        <f>ROUND(I118*H118,2)</f>
        <v>0</v>
      </c>
      <c r="K118" s="229" t="s">
        <v>167</v>
      </c>
      <c r="L118" s="45"/>
      <c r="M118" s="234" t="s">
        <v>79</v>
      </c>
      <c r="N118" s="235" t="s">
        <v>51</v>
      </c>
      <c r="O118" s="85"/>
      <c r="P118" s="236">
        <f>O118*H118</f>
        <v>0</v>
      </c>
      <c r="Q118" s="236">
        <v>0</v>
      </c>
      <c r="R118" s="236">
        <f>Q118*H118</f>
        <v>0</v>
      </c>
      <c r="S118" s="236">
        <v>0</v>
      </c>
      <c r="T118" s="237">
        <f>S118*H118</f>
        <v>0</v>
      </c>
      <c r="U118" s="39"/>
      <c r="V118" s="39"/>
      <c r="W118" s="39"/>
      <c r="X118" s="39"/>
      <c r="Y118" s="39"/>
      <c r="Z118" s="39"/>
      <c r="AA118" s="39"/>
      <c r="AB118" s="39"/>
      <c r="AC118" s="39"/>
      <c r="AD118" s="39"/>
      <c r="AE118" s="39"/>
      <c r="AR118" s="238" t="s">
        <v>168</v>
      </c>
      <c r="AT118" s="238" t="s">
        <v>163</v>
      </c>
      <c r="AU118" s="238" t="s">
        <v>91</v>
      </c>
      <c r="AY118" s="17" t="s">
        <v>161</v>
      </c>
      <c r="BE118" s="239">
        <f>IF(N118="základní",J118,0)</f>
        <v>0</v>
      </c>
      <c r="BF118" s="239">
        <f>IF(N118="snížená",J118,0)</f>
        <v>0</v>
      </c>
      <c r="BG118" s="239">
        <f>IF(N118="zákl. přenesená",J118,0)</f>
        <v>0</v>
      </c>
      <c r="BH118" s="239">
        <f>IF(N118="sníž. přenesená",J118,0)</f>
        <v>0</v>
      </c>
      <c r="BI118" s="239">
        <f>IF(N118="nulová",J118,0)</f>
        <v>0</v>
      </c>
      <c r="BJ118" s="17" t="s">
        <v>89</v>
      </c>
      <c r="BK118" s="239">
        <f>ROUND(I118*H118,2)</f>
        <v>0</v>
      </c>
      <c r="BL118" s="17" t="s">
        <v>168</v>
      </c>
      <c r="BM118" s="238" t="s">
        <v>1214</v>
      </c>
    </row>
    <row r="119" s="13" customFormat="1">
      <c r="A119" s="13"/>
      <c r="B119" s="240"/>
      <c r="C119" s="241"/>
      <c r="D119" s="242" t="s">
        <v>170</v>
      </c>
      <c r="E119" s="243" t="s">
        <v>79</v>
      </c>
      <c r="F119" s="244" t="s">
        <v>1215</v>
      </c>
      <c r="G119" s="241"/>
      <c r="H119" s="245">
        <v>2</v>
      </c>
      <c r="I119" s="246"/>
      <c r="J119" s="241"/>
      <c r="K119" s="241"/>
      <c r="L119" s="247"/>
      <c r="M119" s="248"/>
      <c r="N119" s="249"/>
      <c r="O119" s="249"/>
      <c r="P119" s="249"/>
      <c r="Q119" s="249"/>
      <c r="R119" s="249"/>
      <c r="S119" s="249"/>
      <c r="T119" s="250"/>
      <c r="U119" s="13"/>
      <c r="V119" s="13"/>
      <c r="W119" s="13"/>
      <c r="X119" s="13"/>
      <c r="Y119" s="13"/>
      <c r="Z119" s="13"/>
      <c r="AA119" s="13"/>
      <c r="AB119" s="13"/>
      <c r="AC119" s="13"/>
      <c r="AD119" s="13"/>
      <c r="AE119" s="13"/>
      <c r="AT119" s="251" t="s">
        <v>170</v>
      </c>
      <c r="AU119" s="251" t="s">
        <v>91</v>
      </c>
      <c r="AV119" s="13" t="s">
        <v>91</v>
      </c>
      <c r="AW119" s="13" t="s">
        <v>42</v>
      </c>
      <c r="AX119" s="13" t="s">
        <v>89</v>
      </c>
      <c r="AY119" s="251" t="s">
        <v>161</v>
      </c>
    </row>
    <row r="120" s="13" customFormat="1">
      <c r="A120" s="13"/>
      <c r="B120" s="240"/>
      <c r="C120" s="241"/>
      <c r="D120" s="242" t="s">
        <v>170</v>
      </c>
      <c r="E120" s="241"/>
      <c r="F120" s="244" t="s">
        <v>1216</v>
      </c>
      <c r="G120" s="241"/>
      <c r="H120" s="245">
        <v>8</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v>
      </c>
      <c r="AX120" s="13" t="s">
        <v>89</v>
      </c>
      <c r="AY120" s="251" t="s">
        <v>161</v>
      </c>
    </row>
    <row r="121" s="2" customFormat="1" ht="24" customHeight="1">
      <c r="A121" s="39"/>
      <c r="B121" s="40"/>
      <c r="C121" s="227" t="s">
        <v>8</v>
      </c>
      <c r="D121" s="227" t="s">
        <v>163</v>
      </c>
      <c r="E121" s="228" t="s">
        <v>1217</v>
      </c>
      <c r="F121" s="229" t="s">
        <v>1218</v>
      </c>
      <c r="G121" s="230" t="s">
        <v>431</v>
      </c>
      <c r="H121" s="231">
        <v>8</v>
      </c>
      <c r="I121" s="232"/>
      <c r="J121" s="233">
        <f>ROUND(I121*H121,2)</f>
        <v>0</v>
      </c>
      <c r="K121" s="229" t="s">
        <v>167</v>
      </c>
      <c r="L121" s="45"/>
      <c r="M121" s="234" t="s">
        <v>79</v>
      </c>
      <c r="N121" s="235"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168</v>
      </c>
      <c r="AT121" s="238" t="s">
        <v>163</v>
      </c>
      <c r="AU121" s="238" t="s">
        <v>91</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168</v>
      </c>
      <c r="BM121" s="238" t="s">
        <v>1219</v>
      </c>
    </row>
    <row r="122" s="13" customFormat="1">
      <c r="A122" s="13"/>
      <c r="B122" s="240"/>
      <c r="C122" s="241"/>
      <c r="D122" s="242" t="s">
        <v>170</v>
      </c>
      <c r="E122" s="243" t="s">
        <v>79</v>
      </c>
      <c r="F122" s="244" t="s">
        <v>1215</v>
      </c>
      <c r="G122" s="241"/>
      <c r="H122" s="245">
        <v>2</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91</v>
      </c>
      <c r="AV122" s="13" t="s">
        <v>91</v>
      </c>
      <c r="AW122" s="13" t="s">
        <v>42</v>
      </c>
      <c r="AX122" s="13" t="s">
        <v>89</v>
      </c>
      <c r="AY122" s="251" t="s">
        <v>161</v>
      </c>
    </row>
    <row r="123" s="13" customFormat="1">
      <c r="A123" s="13"/>
      <c r="B123" s="240"/>
      <c r="C123" s="241"/>
      <c r="D123" s="242" t="s">
        <v>170</v>
      </c>
      <c r="E123" s="241"/>
      <c r="F123" s="244" t="s">
        <v>1216</v>
      </c>
      <c r="G123" s="241"/>
      <c r="H123" s="245">
        <v>8</v>
      </c>
      <c r="I123" s="246"/>
      <c r="J123" s="241"/>
      <c r="K123" s="241"/>
      <c r="L123" s="247"/>
      <c r="M123" s="248"/>
      <c r="N123" s="249"/>
      <c r="O123" s="249"/>
      <c r="P123" s="249"/>
      <c r="Q123" s="249"/>
      <c r="R123" s="249"/>
      <c r="S123" s="249"/>
      <c r="T123" s="250"/>
      <c r="U123" s="13"/>
      <c r="V123" s="13"/>
      <c r="W123" s="13"/>
      <c r="X123" s="13"/>
      <c r="Y123" s="13"/>
      <c r="Z123" s="13"/>
      <c r="AA123" s="13"/>
      <c r="AB123" s="13"/>
      <c r="AC123" s="13"/>
      <c r="AD123" s="13"/>
      <c r="AE123" s="13"/>
      <c r="AT123" s="251" t="s">
        <v>170</v>
      </c>
      <c r="AU123" s="251" t="s">
        <v>91</v>
      </c>
      <c r="AV123" s="13" t="s">
        <v>91</v>
      </c>
      <c r="AW123" s="13" t="s">
        <v>4</v>
      </c>
      <c r="AX123" s="13" t="s">
        <v>89</v>
      </c>
      <c r="AY123" s="251" t="s">
        <v>161</v>
      </c>
    </row>
    <row r="124" s="2" customFormat="1" ht="24" customHeight="1">
      <c r="A124" s="39"/>
      <c r="B124" s="40"/>
      <c r="C124" s="227" t="s">
        <v>244</v>
      </c>
      <c r="D124" s="227" t="s">
        <v>163</v>
      </c>
      <c r="E124" s="228" t="s">
        <v>1220</v>
      </c>
      <c r="F124" s="229" t="s">
        <v>1221</v>
      </c>
      <c r="G124" s="230" t="s">
        <v>431</v>
      </c>
      <c r="H124" s="231">
        <v>8</v>
      </c>
      <c r="I124" s="232"/>
      <c r="J124" s="233">
        <f>ROUND(I124*H124,2)</f>
        <v>0</v>
      </c>
      <c r="K124" s="229" t="s">
        <v>167</v>
      </c>
      <c r="L124" s="45"/>
      <c r="M124" s="234" t="s">
        <v>79</v>
      </c>
      <c r="N124" s="235" t="s">
        <v>51</v>
      </c>
      <c r="O124" s="85"/>
      <c r="P124" s="236">
        <f>O124*H124</f>
        <v>0</v>
      </c>
      <c r="Q124" s="236">
        <v>0</v>
      </c>
      <c r="R124" s="236">
        <f>Q124*H124</f>
        <v>0</v>
      </c>
      <c r="S124" s="236">
        <v>0</v>
      </c>
      <c r="T124" s="237">
        <f>S124*H124</f>
        <v>0</v>
      </c>
      <c r="U124" s="39"/>
      <c r="V124" s="39"/>
      <c r="W124" s="39"/>
      <c r="X124" s="39"/>
      <c r="Y124" s="39"/>
      <c r="Z124" s="39"/>
      <c r="AA124" s="39"/>
      <c r="AB124" s="39"/>
      <c r="AC124" s="39"/>
      <c r="AD124" s="39"/>
      <c r="AE124" s="39"/>
      <c r="AR124" s="238" t="s">
        <v>168</v>
      </c>
      <c r="AT124" s="238" t="s">
        <v>163</v>
      </c>
      <c r="AU124" s="238" t="s">
        <v>91</v>
      </c>
      <c r="AY124" s="17" t="s">
        <v>161</v>
      </c>
      <c r="BE124" s="239">
        <f>IF(N124="základní",J124,0)</f>
        <v>0</v>
      </c>
      <c r="BF124" s="239">
        <f>IF(N124="snížená",J124,0)</f>
        <v>0</v>
      </c>
      <c r="BG124" s="239">
        <f>IF(N124="zákl. přenesená",J124,0)</f>
        <v>0</v>
      </c>
      <c r="BH124" s="239">
        <f>IF(N124="sníž. přenesená",J124,0)</f>
        <v>0</v>
      </c>
      <c r="BI124" s="239">
        <f>IF(N124="nulová",J124,0)</f>
        <v>0</v>
      </c>
      <c r="BJ124" s="17" t="s">
        <v>89</v>
      </c>
      <c r="BK124" s="239">
        <f>ROUND(I124*H124,2)</f>
        <v>0</v>
      </c>
      <c r="BL124" s="17" t="s">
        <v>168</v>
      </c>
      <c r="BM124" s="238" t="s">
        <v>1222</v>
      </c>
    </row>
    <row r="125" s="13" customFormat="1">
      <c r="A125" s="13"/>
      <c r="B125" s="240"/>
      <c r="C125" s="241"/>
      <c r="D125" s="242" t="s">
        <v>170</v>
      </c>
      <c r="E125" s="243" t="s">
        <v>79</v>
      </c>
      <c r="F125" s="244" t="s">
        <v>1215</v>
      </c>
      <c r="G125" s="241"/>
      <c r="H125" s="245">
        <v>2</v>
      </c>
      <c r="I125" s="246"/>
      <c r="J125" s="241"/>
      <c r="K125" s="241"/>
      <c r="L125" s="247"/>
      <c r="M125" s="248"/>
      <c r="N125" s="249"/>
      <c r="O125" s="249"/>
      <c r="P125" s="249"/>
      <c r="Q125" s="249"/>
      <c r="R125" s="249"/>
      <c r="S125" s="249"/>
      <c r="T125" s="250"/>
      <c r="U125" s="13"/>
      <c r="V125" s="13"/>
      <c r="W125" s="13"/>
      <c r="X125" s="13"/>
      <c r="Y125" s="13"/>
      <c r="Z125" s="13"/>
      <c r="AA125" s="13"/>
      <c r="AB125" s="13"/>
      <c r="AC125" s="13"/>
      <c r="AD125" s="13"/>
      <c r="AE125" s="13"/>
      <c r="AT125" s="251" t="s">
        <v>170</v>
      </c>
      <c r="AU125" s="251" t="s">
        <v>91</v>
      </c>
      <c r="AV125" s="13" t="s">
        <v>91</v>
      </c>
      <c r="AW125" s="13" t="s">
        <v>42</v>
      </c>
      <c r="AX125" s="13" t="s">
        <v>89</v>
      </c>
      <c r="AY125" s="251" t="s">
        <v>161</v>
      </c>
    </row>
    <row r="126" s="13" customFormat="1">
      <c r="A126" s="13"/>
      <c r="B126" s="240"/>
      <c r="C126" s="241"/>
      <c r="D126" s="242" t="s">
        <v>170</v>
      </c>
      <c r="E126" s="241"/>
      <c r="F126" s="244" t="s">
        <v>1216</v>
      </c>
      <c r="G126" s="241"/>
      <c r="H126" s="245">
        <v>8</v>
      </c>
      <c r="I126" s="246"/>
      <c r="J126" s="241"/>
      <c r="K126" s="241"/>
      <c r="L126" s="247"/>
      <c r="M126" s="248"/>
      <c r="N126" s="249"/>
      <c r="O126" s="249"/>
      <c r="P126" s="249"/>
      <c r="Q126" s="249"/>
      <c r="R126" s="249"/>
      <c r="S126" s="249"/>
      <c r="T126" s="250"/>
      <c r="U126" s="13"/>
      <c r="V126" s="13"/>
      <c r="W126" s="13"/>
      <c r="X126" s="13"/>
      <c r="Y126" s="13"/>
      <c r="Z126" s="13"/>
      <c r="AA126" s="13"/>
      <c r="AB126" s="13"/>
      <c r="AC126" s="13"/>
      <c r="AD126" s="13"/>
      <c r="AE126" s="13"/>
      <c r="AT126" s="251" t="s">
        <v>170</v>
      </c>
      <c r="AU126" s="251" t="s">
        <v>91</v>
      </c>
      <c r="AV126" s="13" t="s">
        <v>91</v>
      </c>
      <c r="AW126" s="13" t="s">
        <v>4</v>
      </c>
      <c r="AX126" s="13" t="s">
        <v>89</v>
      </c>
      <c r="AY126" s="251" t="s">
        <v>161</v>
      </c>
    </row>
    <row r="127" s="2" customFormat="1" ht="24" customHeight="1">
      <c r="A127" s="39"/>
      <c r="B127" s="40"/>
      <c r="C127" s="227" t="s">
        <v>248</v>
      </c>
      <c r="D127" s="227" t="s">
        <v>163</v>
      </c>
      <c r="E127" s="228" t="s">
        <v>1223</v>
      </c>
      <c r="F127" s="229" t="s">
        <v>1224</v>
      </c>
      <c r="G127" s="230" t="s">
        <v>184</v>
      </c>
      <c r="H127" s="231">
        <v>1487.0940000000001</v>
      </c>
      <c r="I127" s="232"/>
      <c r="J127" s="233">
        <f>ROUND(I127*H127,2)</f>
        <v>0</v>
      </c>
      <c r="K127" s="229" t="s">
        <v>167</v>
      </c>
      <c r="L127" s="45"/>
      <c r="M127" s="234" t="s">
        <v>79</v>
      </c>
      <c r="N127" s="235" t="s">
        <v>51</v>
      </c>
      <c r="O127" s="85"/>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168</v>
      </c>
      <c r="AT127" s="238" t="s">
        <v>163</v>
      </c>
      <c r="AU127" s="238" t="s">
        <v>91</v>
      </c>
      <c r="AY127" s="17" t="s">
        <v>161</v>
      </c>
      <c r="BE127" s="239">
        <f>IF(N127="základní",J127,0)</f>
        <v>0</v>
      </c>
      <c r="BF127" s="239">
        <f>IF(N127="snížená",J127,0)</f>
        <v>0</v>
      </c>
      <c r="BG127" s="239">
        <f>IF(N127="zákl. přenesená",J127,0)</f>
        <v>0</v>
      </c>
      <c r="BH127" s="239">
        <f>IF(N127="sníž. přenesená",J127,0)</f>
        <v>0</v>
      </c>
      <c r="BI127" s="239">
        <f>IF(N127="nulová",J127,0)</f>
        <v>0</v>
      </c>
      <c r="BJ127" s="17" t="s">
        <v>89</v>
      </c>
      <c r="BK127" s="239">
        <f>ROUND(I127*H127,2)</f>
        <v>0</v>
      </c>
      <c r="BL127" s="17" t="s">
        <v>168</v>
      </c>
      <c r="BM127" s="238" t="s">
        <v>1225</v>
      </c>
    </row>
    <row r="128" s="13" customFormat="1">
      <c r="A128" s="13"/>
      <c r="B128" s="240"/>
      <c r="C128" s="241"/>
      <c r="D128" s="242" t="s">
        <v>170</v>
      </c>
      <c r="E128" s="243" t="s">
        <v>79</v>
      </c>
      <c r="F128" s="244" t="s">
        <v>1226</v>
      </c>
      <c r="G128" s="241"/>
      <c r="H128" s="245">
        <v>259.30000000000001</v>
      </c>
      <c r="I128" s="246"/>
      <c r="J128" s="241"/>
      <c r="K128" s="241"/>
      <c r="L128" s="247"/>
      <c r="M128" s="248"/>
      <c r="N128" s="249"/>
      <c r="O128" s="249"/>
      <c r="P128" s="249"/>
      <c r="Q128" s="249"/>
      <c r="R128" s="249"/>
      <c r="S128" s="249"/>
      <c r="T128" s="250"/>
      <c r="U128" s="13"/>
      <c r="V128" s="13"/>
      <c r="W128" s="13"/>
      <c r="X128" s="13"/>
      <c r="Y128" s="13"/>
      <c r="Z128" s="13"/>
      <c r="AA128" s="13"/>
      <c r="AB128" s="13"/>
      <c r="AC128" s="13"/>
      <c r="AD128" s="13"/>
      <c r="AE128" s="13"/>
      <c r="AT128" s="251" t="s">
        <v>170</v>
      </c>
      <c r="AU128" s="251" t="s">
        <v>91</v>
      </c>
      <c r="AV128" s="13" t="s">
        <v>91</v>
      </c>
      <c r="AW128" s="13" t="s">
        <v>42</v>
      </c>
      <c r="AX128" s="13" t="s">
        <v>81</v>
      </c>
      <c r="AY128" s="251" t="s">
        <v>161</v>
      </c>
    </row>
    <row r="129" s="13" customFormat="1">
      <c r="A129" s="13"/>
      <c r="B129" s="240"/>
      <c r="C129" s="241"/>
      <c r="D129" s="242" t="s">
        <v>170</v>
      </c>
      <c r="E129" s="243" t="s">
        <v>79</v>
      </c>
      <c r="F129" s="244" t="s">
        <v>1227</v>
      </c>
      <c r="G129" s="241"/>
      <c r="H129" s="245">
        <v>1120</v>
      </c>
      <c r="I129" s="246"/>
      <c r="J129" s="241"/>
      <c r="K129" s="241"/>
      <c r="L129" s="247"/>
      <c r="M129" s="248"/>
      <c r="N129" s="249"/>
      <c r="O129" s="249"/>
      <c r="P129" s="249"/>
      <c r="Q129" s="249"/>
      <c r="R129" s="249"/>
      <c r="S129" s="249"/>
      <c r="T129" s="250"/>
      <c r="U129" s="13"/>
      <c r="V129" s="13"/>
      <c r="W129" s="13"/>
      <c r="X129" s="13"/>
      <c r="Y129" s="13"/>
      <c r="Z129" s="13"/>
      <c r="AA129" s="13"/>
      <c r="AB129" s="13"/>
      <c r="AC129" s="13"/>
      <c r="AD129" s="13"/>
      <c r="AE129" s="13"/>
      <c r="AT129" s="251" t="s">
        <v>170</v>
      </c>
      <c r="AU129" s="251" t="s">
        <v>91</v>
      </c>
      <c r="AV129" s="13" t="s">
        <v>91</v>
      </c>
      <c r="AW129" s="13" t="s">
        <v>42</v>
      </c>
      <c r="AX129" s="13" t="s">
        <v>81</v>
      </c>
      <c r="AY129" s="251" t="s">
        <v>161</v>
      </c>
    </row>
    <row r="130" s="13" customFormat="1">
      <c r="A130" s="13"/>
      <c r="B130" s="240"/>
      <c r="C130" s="241"/>
      <c r="D130" s="242" t="s">
        <v>170</v>
      </c>
      <c r="E130" s="243" t="s">
        <v>79</v>
      </c>
      <c r="F130" s="244" t="s">
        <v>1228</v>
      </c>
      <c r="G130" s="241"/>
      <c r="H130" s="245">
        <v>107.794</v>
      </c>
      <c r="I130" s="246"/>
      <c r="J130" s="241"/>
      <c r="K130" s="241"/>
      <c r="L130" s="247"/>
      <c r="M130" s="248"/>
      <c r="N130" s="249"/>
      <c r="O130" s="249"/>
      <c r="P130" s="249"/>
      <c r="Q130" s="249"/>
      <c r="R130" s="249"/>
      <c r="S130" s="249"/>
      <c r="T130" s="250"/>
      <c r="U130" s="13"/>
      <c r="V130" s="13"/>
      <c r="W130" s="13"/>
      <c r="X130" s="13"/>
      <c r="Y130" s="13"/>
      <c r="Z130" s="13"/>
      <c r="AA130" s="13"/>
      <c r="AB130" s="13"/>
      <c r="AC130" s="13"/>
      <c r="AD130" s="13"/>
      <c r="AE130" s="13"/>
      <c r="AT130" s="251" t="s">
        <v>170</v>
      </c>
      <c r="AU130" s="251" t="s">
        <v>91</v>
      </c>
      <c r="AV130" s="13" t="s">
        <v>91</v>
      </c>
      <c r="AW130" s="13" t="s">
        <v>42</v>
      </c>
      <c r="AX130" s="13" t="s">
        <v>81</v>
      </c>
      <c r="AY130" s="251" t="s">
        <v>161</v>
      </c>
    </row>
    <row r="131" s="15" customFormat="1">
      <c r="A131" s="15"/>
      <c r="B131" s="277"/>
      <c r="C131" s="278"/>
      <c r="D131" s="242" t="s">
        <v>170</v>
      </c>
      <c r="E131" s="279" t="s">
        <v>79</v>
      </c>
      <c r="F131" s="280" t="s">
        <v>345</v>
      </c>
      <c r="G131" s="278"/>
      <c r="H131" s="281">
        <v>1487.0940000000001</v>
      </c>
      <c r="I131" s="282"/>
      <c r="J131" s="278"/>
      <c r="K131" s="278"/>
      <c r="L131" s="283"/>
      <c r="M131" s="284"/>
      <c r="N131" s="285"/>
      <c r="O131" s="285"/>
      <c r="P131" s="285"/>
      <c r="Q131" s="285"/>
      <c r="R131" s="285"/>
      <c r="S131" s="285"/>
      <c r="T131" s="286"/>
      <c r="U131" s="15"/>
      <c r="V131" s="15"/>
      <c r="W131" s="15"/>
      <c r="X131" s="15"/>
      <c r="Y131" s="15"/>
      <c r="Z131" s="15"/>
      <c r="AA131" s="15"/>
      <c r="AB131" s="15"/>
      <c r="AC131" s="15"/>
      <c r="AD131" s="15"/>
      <c r="AE131" s="15"/>
      <c r="AT131" s="287" t="s">
        <v>170</v>
      </c>
      <c r="AU131" s="287" t="s">
        <v>91</v>
      </c>
      <c r="AV131" s="15" t="s">
        <v>168</v>
      </c>
      <c r="AW131" s="15" t="s">
        <v>42</v>
      </c>
      <c r="AX131" s="15" t="s">
        <v>89</v>
      </c>
      <c r="AY131" s="287" t="s">
        <v>161</v>
      </c>
    </row>
    <row r="132" s="2" customFormat="1" ht="36" customHeight="1">
      <c r="A132" s="39"/>
      <c r="B132" s="40"/>
      <c r="C132" s="227" t="s">
        <v>253</v>
      </c>
      <c r="D132" s="227" t="s">
        <v>163</v>
      </c>
      <c r="E132" s="228" t="s">
        <v>1229</v>
      </c>
      <c r="F132" s="229" t="s">
        <v>1230</v>
      </c>
      <c r="G132" s="230" t="s">
        <v>184</v>
      </c>
      <c r="H132" s="231">
        <v>22306.41</v>
      </c>
      <c r="I132" s="232"/>
      <c r="J132" s="233">
        <f>ROUND(I132*H132,2)</f>
        <v>0</v>
      </c>
      <c r="K132" s="229" t="s">
        <v>167</v>
      </c>
      <c r="L132" s="45"/>
      <c r="M132" s="234" t="s">
        <v>79</v>
      </c>
      <c r="N132" s="235" t="s">
        <v>51</v>
      </c>
      <c r="O132" s="85"/>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168</v>
      </c>
      <c r="AT132" s="238" t="s">
        <v>163</v>
      </c>
      <c r="AU132" s="238" t="s">
        <v>91</v>
      </c>
      <c r="AY132" s="17" t="s">
        <v>161</v>
      </c>
      <c r="BE132" s="239">
        <f>IF(N132="základní",J132,0)</f>
        <v>0</v>
      </c>
      <c r="BF132" s="239">
        <f>IF(N132="snížená",J132,0)</f>
        <v>0</v>
      </c>
      <c r="BG132" s="239">
        <f>IF(N132="zákl. přenesená",J132,0)</f>
        <v>0</v>
      </c>
      <c r="BH132" s="239">
        <f>IF(N132="sníž. přenesená",J132,0)</f>
        <v>0</v>
      </c>
      <c r="BI132" s="239">
        <f>IF(N132="nulová",J132,0)</f>
        <v>0</v>
      </c>
      <c r="BJ132" s="17" t="s">
        <v>89</v>
      </c>
      <c r="BK132" s="239">
        <f>ROUND(I132*H132,2)</f>
        <v>0</v>
      </c>
      <c r="BL132" s="17" t="s">
        <v>168</v>
      </c>
      <c r="BM132" s="238" t="s">
        <v>1231</v>
      </c>
    </row>
    <row r="133" s="13" customFormat="1">
      <c r="A133" s="13"/>
      <c r="B133" s="240"/>
      <c r="C133" s="241"/>
      <c r="D133" s="242" t="s">
        <v>170</v>
      </c>
      <c r="E133" s="241"/>
      <c r="F133" s="244" t="s">
        <v>1232</v>
      </c>
      <c r="G133" s="241"/>
      <c r="H133" s="245">
        <v>22306.41</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170</v>
      </c>
      <c r="AU133" s="251" t="s">
        <v>91</v>
      </c>
      <c r="AV133" s="13" t="s">
        <v>91</v>
      </c>
      <c r="AW133" s="13" t="s">
        <v>4</v>
      </c>
      <c r="AX133" s="13" t="s">
        <v>89</v>
      </c>
      <c r="AY133" s="251" t="s">
        <v>161</v>
      </c>
    </row>
    <row r="134" s="2" customFormat="1" ht="16.5" customHeight="1">
      <c r="A134" s="39"/>
      <c r="B134" s="40"/>
      <c r="C134" s="227" t="s">
        <v>258</v>
      </c>
      <c r="D134" s="227" t="s">
        <v>163</v>
      </c>
      <c r="E134" s="228" t="s">
        <v>1233</v>
      </c>
      <c r="F134" s="229" t="s">
        <v>1234</v>
      </c>
      <c r="G134" s="230" t="s">
        <v>166</v>
      </c>
      <c r="H134" s="231">
        <v>2991.98</v>
      </c>
      <c r="I134" s="232"/>
      <c r="J134" s="233">
        <f>ROUND(I134*H134,2)</f>
        <v>0</v>
      </c>
      <c r="K134" s="229" t="s">
        <v>167</v>
      </c>
      <c r="L134" s="45"/>
      <c r="M134" s="234" t="s">
        <v>79</v>
      </c>
      <c r="N134" s="235" t="s">
        <v>51</v>
      </c>
      <c r="O134" s="85"/>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168</v>
      </c>
      <c r="AT134" s="238" t="s">
        <v>163</v>
      </c>
      <c r="AU134" s="238" t="s">
        <v>91</v>
      </c>
      <c r="AY134" s="17" t="s">
        <v>161</v>
      </c>
      <c r="BE134" s="239">
        <f>IF(N134="základní",J134,0)</f>
        <v>0</v>
      </c>
      <c r="BF134" s="239">
        <f>IF(N134="snížená",J134,0)</f>
        <v>0</v>
      </c>
      <c r="BG134" s="239">
        <f>IF(N134="zákl. přenesená",J134,0)</f>
        <v>0</v>
      </c>
      <c r="BH134" s="239">
        <f>IF(N134="sníž. přenesená",J134,0)</f>
        <v>0</v>
      </c>
      <c r="BI134" s="239">
        <f>IF(N134="nulová",J134,0)</f>
        <v>0</v>
      </c>
      <c r="BJ134" s="17" t="s">
        <v>89</v>
      </c>
      <c r="BK134" s="239">
        <f>ROUND(I134*H134,2)</f>
        <v>0</v>
      </c>
      <c r="BL134" s="17" t="s">
        <v>168</v>
      </c>
      <c r="BM134" s="238" t="s">
        <v>1235</v>
      </c>
    </row>
    <row r="135" s="14" customFormat="1">
      <c r="A135" s="14"/>
      <c r="B135" s="267"/>
      <c r="C135" s="268"/>
      <c r="D135" s="242" t="s">
        <v>170</v>
      </c>
      <c r="E135" s="269" t="s">
        <v>79</v>
      </c>
      <c r="F135" s="270" t="s">
        <v>1236</v>
      </c>
      <c r="G135" s="268"/>
      <c r="H135" s="269" t="s">
        <v>79</v>
      </c>
      <c r="I135" s="271"/>
      <c r="J135" s="268"/>
      <c r="K135" s="268"/>
      <c r="L135" s="272"/>
      <c r="M135" s="273"/>
      <c r="N135" s="274"/>
      <c r="O135" s="274"/>
      <c r="P135" s="274"/>
      <c r="Q135" s="274"/>
      <c r="R135" s="274"/>
      <c r="S135" s="274"/>
      <c r="T135" s="275"/>
      <c r="U135" s="14"/>
      <c r="V135" s="14"/>
      <c r="W135" s="14"/>
      <c r="X135" s="14"/>
      <c r="Y135" s="14"/>
      <c r="Z135" s="14"/>
      <c r="AA135" s="14"/>
      <c r="AB135" s="14"/>
      <c r="AC135" s="14"/>
      <c r="AD135" s="14"/>
      <c r="AE135" s="14"/>
      <c r="AT135" s="276" t="s">
        <v>170</v>
      </c>
      <c r="AU135" s="276" t="s">
        <v>91</v>
      </c>
      <c r="AV135" s="14" t="s">
        <v>89</v>
      </c>
      <c r="AW135" s="14" t="s">
        <v>42</v>
      </c>
      <c r="AX135" s="14" t="s">
        <v>81</v>
      </c>
      <c r="AY135" s="276" t="s">
        <v>161</v>
      </c>
    </row>
    <row r="136" s="13" customFormat="1">
      <c r="A136" s="13"/>
      <c r="B136" s="240"/>
      <c r="C136" s="241"/>
      <c r="D136" s="242" t="s">
        <v>170</v>
      </c>
      <c r="E136" s="243" t="s">
        <v>79</v>
      </c>
      <c r="F136" s="244" t="s">
        <v>1237</v>
      </c>
      <c r="G136" s="241"/>
      <c r="H136" s="245">
        <v>2592.98</v>
      </c>
      <c r="I136" s="246"/>
      <c r="J136" s="241"/>
      <c r="K136" s="241"/>
      <c r="L136" s="247"/>
      <c r="M136" s="248"/>
      <c r="N136" s="249"/>
      <c r="O136" s="249"/>
      <c r="P136" s="249"/>
      <c r="Q136" s="249"/>
      <c r="R136" s="249"/>
      <c r="S136" s="249"/>
      <c r="T136" s="250"/>
      <c r="U136" s="13"/>
      <c r="V136" s="13"/>
      <c r="W136" s="13"/>
      <c r="X136" s="13"/>
      <c r="Y136" s="13"/>
      <c r="Z136" s="13"/>
      <c r="AA136" s="13"/>
      <c r="AB136" s="13"/>
      <c r="AC136" s="13"/>
      <c r="AD136" s="13"/>
      <c r="AE136" s="13"/>
      <c r="AT136" s="251" t="s">
        <v>170</v>
      </c>
      <c r="AU136" s="251" t="s">
        <v>91</v>
      </c>
      <c r="AV136" s="13" t="s">
        <v>91</v>
      </c>
      <c r="AW136" s="13" t="s">
        <v>42</v>
      </c>
      <c r="AX136" s="13" t="s">
        <v>81</v>
      </c>
      <c r="AY136" s="251" t="s">
        <v>161</v>
      </c>
    </row>
    <row r="137" s="13" customFormat="1">
      <c r="A137" s="13"/>
      <c r="B137" s="240"/>
      <c r="C137" s="241"/>
      <c r="D137" s="242" t="s">
        <v>170</v>
      </c>
      <c r="E137" s="243" t="s">
        <v>79</v>
      </c>
      <c r="F137" s="244" t="s">
        <v>1238</v>
      </c>
      <c r="G137" s="241"/>
      <c r="H137" s="245">
        <v>399</v>
      </c>
      <c r="I137" s="246"/>
      <c r="J137" s="241"/>
      <c r="K137" s="241"/>
      <c r="L137" s="247"/>
      <c r="M137" s="248"/>
      <c r="N137" s="249"/>
      <c r="O137" s="249"/>
      <c r="P137" s="249"/>
      <c r="Q137" s="249"/>
      <c r="R137" s="249"/>
      <c r="S137" s="249"/>
      <c r="T137" s="250"/>
      <c r="U137" s="13"/>
      <c r="V137" s="13"/>
      <c r="W137" s="13"/>
      <c r="X137" s="13"/>
      <c r="Y137" s="13"/>
      <c r="Z137" s="13"/>
      <c r="AA137" s="13"/>
      <c r="AB137" s="13"/>
      <c r="AC137" s="13"/>
      <c r="AD137" s="13"/>
      <c r="AE137" s="13"/>
      <c r="AT137" s="251" t="s">
        <v>170</v>
      </c>
      <c r="AU137" s="251" t="s">
        <v>91</v>
      </c>
      <c r="AV137" s="13" t="s">
        <v>91</v>
      </c>
      <c r="AW137" s="13" t="s">
        <v>42</v>
      </c>
      <c r="AX137" s="13" t="s">
        <v>81</v>
      </c>
      <c r="AY137" s="251" t="s">
        <v>161</v>
      </c>
    </row>
    <row r="138" s="15" customFormat="1">
      <c r="A138" s="15"/>
      <c r="B138" s="277"/>
      <c r="C138" s="278"/>
      <c r="D138" s="242" t="s">
        <v>170</v>
      </c>
      <c r="E138" s="279" t="s">
        <v>79</v>
      </c>
      <c r="F138" s="280" t="s">
        <v>345</v>
      </c>
      <c r="G138" s="278"/>
      <c r="H138" s="281">
        <v>2991.98</v>
      </c>
      <c r="I138" s="282"/>
      <c r="J138" s="278"/>
      <c r="K138" s="278"/>
      <c r="L138" s="283"/>
      <c r="M138" s="284"/>
      <c r="N138" s="285"/>
      <c r="O138" s="285"/>
      <c r="P138" s="285"/>
      <c r="Q138" s="285"/>
      <c r="R138" s="285"/>
      <c r="S138" s="285"/>
      <c r="T138" s="286"/>
      <c r="U138" s="15"/>
      <c r="V138" s="15"/>
      <c r="W138" s="15"/>
      <c r="X138" s="15"/>
      <c r="Y138" s="15"/>
      <c r="Z138" s="15"/>
      <c r="AA138" s="15"/>
      <c r="AB138" s="15"/>
      <c r="AC138" s="15"/>
      <c r="AD138" s="15"/>
      <c r="AE138" s="15"/>
      <c r="AT138" s="287" t="s">
        <v>170</v>
      </c>
      <c r="AU138" s="287" t="s">
        <v>91</v>
      </c>
      <c r="AV138" s="15" t="s">
        <v>168</v>
      </c>
      <c r="AW138" s="15" t="s">
        <v>42</v>
      </c>
      <c r="AX138" s="15" t="s">
        <v>89</v>
      </c>
      <c r="AY138" s="287" t="s">
        <v>161</v>
      </c>
    </row>
    <row r="139" s="2" customFormat="1" ht="16.5" customHeight="1">
      <c r="A139" s="39"/>
      <c r="B139" s="40"/>
      <c r="C139" s="227" t="s">
        <v>263</v>
      </c>
      <c r="D139" s="227" t="s">
        <v>163</v>
      </c>
      <c r="E139" s="228" t="s">
        <v>376</v>
      </c>
      <c r="F139" s="229" t="s">
        <v>377</v>
      </c>
      <c r="G139" s="230" t="s">
        <v>184</v>
      </c>
      <c r="H139" s="231">
        <v>1487.0940000000001</v>
      </c>
      <c r="I139" s="232"/>
      <c r="J139" s="233">
        <f>ROUND(I139*H139,2)</f>
        <v>0</v>
      </c>
      <c r="K139" s="229" t="s">
        <v>167</v>
      </c>
      <c r="L139" s="45"/>
      <c r="M139" s="234" t="s">
        <v>79</v>
      </c>
      <c r="N139" s="235" t="s">
        <v>51</v>
      </c>
      <c r="O139" s="85"/>
      <c r="P139" s="236">
        <f>O139*H139</f>
        <v>0</v>
      </c>
      <c r="Q139" s="236">
        <v>0</v>
      </c>
      <c r="R139" s="236">
        <f>Q139*H139</f>
        <v>0</v>
      </c>
      <c r="S139" s="236">
        <v>0</v>
      </c>
      <c r="T139" s="237">
        <f>S139*H139</f>
        <v>0</v>
      </c>
      <c r="U139" s="39"/>
      <c r="V139" s="39"/>
      <c r="W139" s="39"/>
      <c r="X139" s="39"/>
      <c r="Y139" s="39"/>
      <c r="Z139" s="39"/>
      <c r="AA139" s="39"/>
      <c r="AB139" s="39"/>
      <c r="AC139" s="39"/>
      <c r="AD139" s="39"/>
      <c r="AE139" s="39"/>
      <c r="AR139" s="238" t="s">
        <v>168</v>
      </c>
      <c r="AT139" s="238" t="s">
        <v>163</v>
      </c>
      <c r="AU139" s="238" t="s">
        <v>91</v>
      </c>
      <c r="AY139" s="17" t="s">
        <v>161</v>
      </c>
      <c r="BE139" s="239">
        <f>IF(N139="základní",J139,0)</f>
        <v>0</v>
      </c>
      <c r="BF139" s="239">
        <f>IF(N139="snížená",J139,0)</f>
        <v>0</v>
      </c>
      <c r="BG139" s="239">
        <f>IF(N139="zákl. přenesená",J139,0)</f>
        <v>0</v>
      </c>
      <c r="BH139" s="239">
        <f>IF(N139="sníž. přenesená",J139,0)</f>
        <v>0</v>
      </c>
      <c r="BI139" s="239">
        <f>IF(N139="nulová",J139,0)</f>
        <v>0</v>
      </c>
      <c r="BJ139" s="17" t="s">
        <v>89</v>
      </c>
      <c r="BK139" s="239">
        <f>ROUND(I139*H139,2)</f>
        <v>0</v>
      </c>
      <c r="BL139" s="17" t="s">
        <v>168</v>
      </c>
      <c r="BM139" s="238" t="s">
        <v>1239</v>
      </c>
    </row>
    <row r="140" s="13" customFormat="1">
      <c r="A140" s="13"/>
      <c r="B140" s="240"/>
      <c r="C140" s="241"/>
      <c r="D140" s="242" t="s">
        <v>170</v>
      </c>
      <c r="E140" s="243" t="s">
        <v>79</v>
      </c>
      <c r="F140" s="244" t="s">
        <v>1240</v>
      </c>
      <c r="G140" s="241"/>
      <c r="H140" s="245">
        <v>1487.0940000000001</v>
      </c>
      <c r="I140" s="246"/>
      <c r="J140" s="241"/>
      <c r="K140" s="241"/>
      <c r="L140" s="247"/>
      <c r="M140" s="248"/>
      <c r="N140" s="249"/>
      <c r="O140" s="249"/>
      <c r="P140" s="249"/>
      <c r="Q140" s="249"/>
      <c r="R140" s="249"/>
      <c r="S140" s="249"/>
      <c r="T140" s="250"/>
      <c r="U140" s="13"/>
      <c r="V140" s="13"/>
      <c r="W140" s="13"/>
      <c r="X140" s="13"/>
      <c r="Y140" s="13"/>
      <c r="Z140" s="13"/>
      <c r="AA140" s="13"/>
      <c r="AB140" s="13"/>
      <c r="AC140" s="13"/>
      <c r="AD140" s="13"/>
      <c r="AE140" s="13"/>
      <c r="AT140" s="251" t="s">
        <v>170</v>
      </c>
      <c r="AU140" s="251" t="s">
        <v>91</v>
      </c>
      <c r="AV140" s="13" t="s">
        <v>91</v>
      </c>
      <c r="AW140" s="13" t="s">
        <v>42</v>
      </c>
      <c r="AX140" s="13" t="s">
        <v>89</v>
      </c>
      <c r="AY140" s="251" t="s">
        <v>161</v>
      </c>
    </row>
    <row r="141" s="2" customFormat="1" ht="24" customHeight="1">
      <c r="A141" s="39"/>
      <c r="B141" s="40"/>
      <c r="C141" s="227" t="s">
        <v>7</v>
      </c>
      <c r="D141" s="227" t="s">
        <v>163</v>
      </c>
      <c r="E141" s="228" t="s">
        <v>380</v>
      </c>
      <c r="F141" s="229" t="s">
        <v>312</v>
      </c>
      <c r="G141" s="230" t="s">
        <v>196</v>
      </c>
      <c r="H141" s="231">
        <v>2676.7689999999998</v>
      </c>
      <c r="I141" s="232"/>
      <c r="J141" s="233">
        <f>ROUND(I141*H141,2)</f>
        <v>0</v>
      </c>
      <c r="K141" s="229" t="s">
        <v>167</v>
      </c>
      <c r="L141" s="45"/>
      <c r="M141" s="234" t="s">
        <v>79</v>
      </c>
      <c r="N141" s="235" t="s">
        <v>51</v>
      </c>
      <c r="O141" s="85"/>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168</v>
      </c>
      <c r="AT141" s="238" t="s">
        <v>163</v>
      </c>
      <c r="AU141" s="238" t="s">
        <v>91</v>
      </c>
      <c r="AY141" s="17" t="s">
        <v>161</v>
      </c>
      <c r="BE141" s="239">
        <f>IF(N141="základní",J141,0)</f>
        <v>0</v>
      </c>
      <c r="BF141" s="239">
        <f>IF(N141="snížená",J141,0)</f>
        <v>0</v>
      </c>
      <c r="BG141" s="239">
        <f>IF(N141="zákl. přenesená",J141,0)</f>
        <v>0</v>
      </c>
      <c r="BH141" s="239">
        <f>IF(N141="sníž. přenesená",J141,0)</f>
        <v>0</v>
      </c>
      <c r="BI141" s="239">
        <f>IF(N141="nulová",J141,0)</f>
        <v>0</v>
      </c>
      <c r="BJ141" s="17" t="s">
        <v>89</v>
      </c>
      <c r="BK141" s="239">
        <f>ROUND(I141*H141,2)</f>
        <v>0</v>
      </c>
      <c r="BL141" s="17" t="s">
        <v>168</v>
      </c>
      <c r="BM141" s="238" t="s">
        <v>1241</v>
      </c>
    </row>
    <row r="142" s="13" customFormat="1">
      <c r="A142" s="13"/>
      <c r="B142" s="240"/>
      <c r="C142" s="241"/>
      <c r="D142" s="242" t="s">
        <v>170</v>
      </c>
      <c r="E142" s="241"/>
      <c r="F142" s="244" t="s">
        <v>1242</v>
      </c>
      <c r="G142" s="241"/>
      <c r="H142" s="245">
        <v>2676.7689999999998</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170</v>
      </c>
      <c r="AU142" s="251" t="s">
        <v>91</v>
      </c>
      <c r="AV142" s="13" t="s">
        <v>91</v>
      </c>
      <c r="AW142" s="13" t="s">
        <v>4</v>
      </c>
      <c r="AX142" s="13" t="s">
        <v>89</v>
      </c>
      <c r="AY142" s="251" t="s">
        <v>161</v>
      </c>
    </row>
    <row r="143" s="2" customFormat="1" ht="16.5" customHeight="1">
      <c r="A143" s="39"/>
      <c r="B143" s="40"/>
      <c r="C143" s="227" t="s">
        <v>271</v>
      </c>
      <c r="D143" s="227" t="s">
        <v>163</v>
      </c>
      <c r="E143" s="228" t="s">
        <v>1243</v>
      </c>
      <c r="F143" s="229" t="s">
        <v>1244</v>
      </c>
      <c r="G143" s="230" t="s">
        <v>184</v>
      </c>
      <c r="H143" s="231">
        <v>1287.5</v>
      </c>
      <c r="I143" s="232"/>
      <c r="J143" s="233">
        <f>ROUND(I143*H143,2)</f>
        <v>0</v>
      </c>
      <c r="K143" s="229" t="s">
        <v>167</v>
      </c>
      <c r="L143" s="45"/>
      <c r="M143" s="234" t="s">
        <v>79</v>
      </c>
      <c r="N143" s="235" t="s">
        <v>51</v>
      </c>
      <c r="O143" s="85"/>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168</v>
      </c>
      <c r="AT143" s="238" t="s">
        <v>163</v>
      </c>
      <c r="AU143" s="238" t="s">
        <v>91</v>
      </c>
      <c r="AY143" s="17" t="s">
        <v>161</v>
      </c>
      <c r="BE143" s="239">
        <f>IF(N143="základní",J143,0)</f>
        <v>0</v>
      </c>
      <c r="BF143" s="239">
        <f>IF(N143="snížená",J143,0)</f>
        <v>0</v>
      </c>
      <c r="BG143" s="239">
        <f>IF(N143="zákl. přenesená",J143,0)</f>
        <v>0</v>
      </c>
      <c r="BH143" s="239">
        <f>IF(N143="sníž. přenesená",J143,0)</f>
        <v>0</v>
      </c>
      <c r="BI143" s="239">
        <f>IF(N143="nulová",J143,0)</f>
        <v>0</v>
      </c>
      <c r="BJ143" s="17" t="s">
        <v>89</v>
      </c>
      <c r="BK143" s="239">
        <f>ROUND(I143*H143,2)</f>
        <v>0</v>
      </c>
      <c r="BL143" s="17" t="s">
        <v>168</v>
      </c>
      <c r="BM143" s="238" t="s">
        <v>1245</v>
      </c>
    </row>
    <row r="144" s="2" customFormat="1" ht="16.5" customHeight="1">
      <c r="A144" s="39"/>
      <c r="B144" s="40"/>
      <c r="C144" s="252" t="s">
        <v>276</v>
      </c>
      <c r="D144" s="252" t="s">
        <v>193</v>
      </c>
      <c r="E144" s="253" t="s">
        <v>1246</v>
      </c>
      <c r="F144" s="254" t="s">
        <v>1247</v>
      </c>
      <c r="G144" s="255" t="s">
        <v>196</v>
      </c>
      <c r="H144" s="256">
        <v>372.60000000000002</v>
      </c>
      <c r="I144" s="257"/>
      <c r="J144" s="258">
        <f>ROUND(I144*H144,2)</f>
        <v>0</v>
      </c>
      <c r="K144" s="254" t="s">
        <v>167</v>
      </c>
      <c r="L144" s="259"/>
      <c r="M144" s="260" t="s">
        <v>79</v>
      </c>
      <c r="N144" s="261" t="s">
        <v>51</v>
      </c>
      <c r="O144" s="85"/>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197</v>
      </c>
      <c r="AT144" s="238" t="s">
        <v>193</v>
      </c>
      <c r="AU144" s="238" t="s">
        <v>91</v>
      </c>
      <c r="AY144" s="17" t="s">
        <v>161</v>
      </c>
      <c r="BE144" s="239">
        <f>IF(N144="základní",J144,0)</f>
        <v>0</v>
      </c>
      <c r="BF144" s="239">
        <f>IF(N144="snížená",J144,0)</f>
        <v>0</v>
      </c>
      <c r="BG144" s="239">
        <f>IF(N144="zákl. přenesená",J144,0)</f>
        <v>0</v>
      </c>
      <c r="BH144" s="239">
        <f>IF(N144="sníž. přenesená",J144,0)</f>
        <v>0</v>
      </c>
      <c r="BI144" s="239">
        <f>IF(N144="nulová",J144,0)</f>
        <v>0</v>
      </c>
      <c r="BJ144" s="17" t="s">
        <v>89</v>
      </c>
      <c r="BK144" s="239">
        <f>ROUND(I144*H144,2)</f>
        <v>0</v>
      </c>
      <c r="BL144" s="17" t="s">
        <v>168</v>
      </c>
      <c r="BM144" s="238" t="s">
        <v>1248</v>
      </c>
    </row>
    <row r="145" s="13" customFormat="1">
      <c r="A145" s="13"/>
      <c r="B145" s="240"/>
      <c r="C145" s="241"/>
      <c r="D145" s="242" t="s">
        <v>170</v>
      </c>
      <c r="E145" s="243" t="s">
        <v>79</v>
      </c>
      <c r="F145" s="244" t="s">
        <v>1249</v>
      </c>
      <c r="G145" s="241"/>
      <c r="H145" s="245">
        <v>162</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170</v>
      </c>
      <c r="AU145" s="251" t="s">
        <v>91</v>
      </c>
      <c r="AV145" s="13" t="s">
        <v>91</v>
      </c>
      <c r="AW145" s="13" t="s">
        <v>42</v>
      </c>
      <c r="AX145" s="13" t="s">
        <v>89</v>
      </c>
      <c r="AY145" s="251" t="s">
        <v>161</v>
      </c>
    </row>
    <row r="146" s="13" customFormat="1">
      <c r="A146" s="13"/>
      <c r="B146" s="240"/>
      <c r="C146" s="241"/>
      <c r="D146" s="242" t="s">
        <v>170</v>
      </c>
      <c r="E146" s="241"/>
      <c r="F146" s="244" t="s">
        <v>1250</v>
      </c>
      <c r="G146" s="241"/>
      <c r="H146" s="245">
        <v>372.60000000000002</v>
      </c>
      <c r="I146" s="246"/>
      <c r="J146" s="241"/>
      <c r="K146" s="241"/>
      <c r="L146" s="247"/>
      <c r="M146" s="248"/>
      <c r="N146" s="249"/>
      <c r="O146" s="249"/>
      <c r="P146" s="249"/>
      <c r="Q146" s="249"/>
      <c r="R146" s="249"/>
      <c r="S146" s="249"/>
      <c r="T146" s="250"/>
      <c r="U146" s="13"/>
      <c r="V146" s="13"/>
      <c r="W146" s="13"/>
      <c r="X146" s="13"/>
      <c r="Y146" s="13"/>
      <c r="Z146" s="13"/>
      <c r="AA146" s="13"/>
      <c r="AB146" s="13"/>
      <c r="AC146" s="13"/>
      <c r="AD146" s="13"/>
      <c r="AE146" s="13"/>
      <c r="AT146" s="251" t="s">
        <v>170</v>
      </c>
      <c r="AU146" s="251" t="s">
        <v>91</v>
      </c>
      <c r="AV146" s="13" t="s">
        <v>91</v>
      </c>
      <c r="AW146" s="13" t="s">
        <v>4</v>
      </c>
      <c r="AX146" s="13" t="s">
        <v>89</v>
      </c>
      <c r="AY146" s="251" t="s">
        <v>161</v>
      </c>
    </row>
    <row r="147" s="2" customFormat="1" ht="16.5" customHeight="1">
      <c r="A147" s="39"/>
      <c r="B147" s="40"/>
      <c r="C147" s="252" t="s">
        <v>280</v>
      </c>
      <c r="D147" s="252" t="s">
        <v>193</v>
      </c>
      <c r="E147" s="253" t="s">
        <v>1251</v>
      </c>
      <c r="F147" s="254" t="s">
        <v>1252</v>
      </c>
      <c r="G147" s="255" t="s">
        <v>196</v>
      </c>
      <c r="H147" s="256">
        <v>2588.6500000000001</v>
      </c>
      <c r="I147" s="257"/>
      <c r="J147" s="258">
        <f>ROUND(I147*H147,2)</f>
        <v>0</v>
      </c>
      <c r="K147" s="254" t="s">
        <v>167</v>
      </c>
      <c r="L147" s="259"/>
      <c r="M147" s="260" t="s">
        <v>79</v>
      </c>
      <c r="N147" s="261" t="s">
        <v>51</v>
      </c>
      <c r="O147" s="85"/>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197</v>
      </c>
      <c r="AT147" s="238" t="s">
        <v>193</v>
      </c>
      <c r="AU147" s="238" t="s">
        <v>91</v>
      </c>
      <c r="AY147" s="17" t="s">
        <v>161</v>
      </c>
      <c r="BE147" s="239">
        <f>IF(N147="základní",J147,0)</f>
        <v>0</v>
      </c>
      <c r="BF147" s="239">
        <f>IF(N147="snížená",J147,0)</f>
        <v>0</v>
      </c>
      <c r="BG147" s="239">
        <f>IF(N147="zákl. přenesená",J147,0)</f>
        <v>0</v>
      </c>
      <c r="BH147" s="239">
        <f>IF(N147="sníž. přenesená",J147,0)</f>
        <v>0</v>
      </c>
      <c r="BI147" s="239">
        <f>IF(N147="nulová",J147,0)</f>
        <v>0</v>
      </c>
      <c r="BJ147" s="17" t="s">
        <v>89</v>
      </c>
      <c r="BK147" s="239">
        <f>ROUND(I147*H147,2)</f>
        <v>0</v>
      </c>
      <c r="BL147" s="17" t="s">
        <v>168</v>
      </c>
      <c r="BM147" s="238" t="s">
        <v>1253</v>
      </c>
    </row>
    <row r="148" s="14" customFormat="1">
      <c r="A148" s="14"/>
      <c r="B148" s="267"/>
      <c r="C148" s="268"/>
      <c r="D148" s="242" t="s">
        <v>170</v>
      </c>
      <c r="E148" s="269" t="s">
        <v>79</v>
      </c>
      <c r="F148" s="270" t="s">
        <v>1254</v>
      </c>
      <c r="G148" s="268"/>
      <c r="H148" s="269" t="s">
        <v>79</v>
      </c>
      <c r="I148" s="271"/>
      <c r="J148" s="268"/>
      <c r="K148" s="268"/>
      <c r="L148" s="272"/>
      <c r="M148" s="273"/>
      <c r="N148" s="274"/>
      <c r="O148" s="274"/>
      <c r="P148" s="274"/>
      <c r="Q148" s="274"/>
      <c r="R148" s="274"/>
      <c r="S148" s="274"/>
      <c r="T148" s="275"/>
      <c r="U148" s="14"/>
      <c r="V148" s="14"/>
      <c r="W148" s="14"/>
      <c r="X148" s="14"/>
      <c r="Y148" s="14"/>
      <c r="Z148" s="14"/>
      <c r="AA148" s="14"/>
      <c r="AB148" s="14"/>
      <c r="AC148" s="14"/>
      <c r="AD148" s="14"/>
      <c r="AE148" s="14"/>
      <c r="AT148" s="276" t="s">
        <v>170</v>
      </c>
      <c r="AU148" s="276" t="s">
        <v>91</v>
      </c>
      <c r="AV148" s="14" t="s">
        <v>89</v>
      </c>
      <c r="AW148" s="14" t="s">
        <v>42</v>
      </c>
      <c r="AX148" s="14" t="s">
        <v>81</v>
      </c>
      <c r="AY148" s="276" t="s">
        <v>161</v>
      </c>
    </row>
    <row r="149" s="13" customFormat="1">
      <c r="A149" s="13"/>
      <c r="B149" s="240"/>
      <c r="C149" s="241"/>
      <c r="D149" s="242" t="s">
        <v>170</v>
      </c>
      <c r="E149" s="243" t="s">
        <v>79</v>
      </c>
      <c r="F149" s="244" t="s">
        <v>1255</v>
      </c>
      <c r="G149" s="241"/>
      <c r="H149" s="245">
        <v>570.5</v>
      </c>
      <c r="I149" s="246"/>
      <c r="J149" s="241"/>
      <c r="K149" s="241"/>
      <c r="L149" s="247"/>
      <c r="M149" s="248"/>
      <c r="N149" s="249"/>
      <c r="O149" s="249"/>
      <c r="P149" s="249"/>
      <c r="Q149" s="249"/>
      <c r="R149" s="249"/>
      <c r="S149" s="249"/>
      <c r="T149" s="250"/>
      <c r="U149" s="13"/>
      <c r="V149" s="13"/>
      <c r="W149" s="13"/>
      <c r="X149" s="13"/>
      <c r="Y149" s="13"/>
      <c r="Z149" s="13"/>
      <c r="AA149" s="13"/>
      <c r="AB149" s="13"/>
      <c r="AC149" s="13"/>
      <c r="AD149" s="13"/>
      <c r="AE149" s="13"/>
      <c r="AT149" s="251" t="s">
        <v>170</v>
      </c>
      <c r="AU149" s="251" t="s">
        <v>91</v>
      </c>
      <c r="AV149" s="13" t="s">
        <v>91</v>
      </c>
      <c r="AW149" s="13" t="s">
        <v>42</v>
      </c>
      <c r="AX149" s="13" t="s">
        <v>81</v>
      </c>
      <c r="AY149" s="251" t="s">
        <v>161</v>
      </c>
    </row>
    <row r="150" s="13" customFormat="1">
      <c r="A150" s="13"/>
      <c r="B150" s="240"/>
      <c r="C150" s="241"/>
      <c r="D150" s="242" t="s">
        <v>170</v>
      </c>
      <c r="E150" s="243" t="s">
        <v>79</v>
      </c>
      <c r="F150" s="244" t="s">
        <v>1256</v>
      </c>
      <c r="G150" s="241"/>
      <c r="H150" s="245">
        <v>540</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170</v>
      </c>
      <c r="AU150" s="251" t="s">
        <v>91</v>
      </c>
      <c r="AV150" s="13" t="s">
        <v>91</v>
      </c>
      <c r="AW150" s="13" t="s">
        <v>42</v>
      </c>
      <c r="AX150" s="13" t="s">
        <v>81</v>
      </c>
      <c r="AY150" s="251" t="s">
        <v>161</v>
      </c>
    </row>
    <row r="151" s="13" customFormat="1">
      <c r="A151" s="13"/>
      <c r="B151" s="240"/>
      <c r="C151" s="241"/>
      <c r="D151" s="242" t="s">
        <v>170</v>
      </c>
      <c r="E151" s="243" t="s">
        <v>79</v>
      </c>
      <c r="F151" s="244" t="s">
        <v>1257</v>
      </c>
      <c r="G151" s="241"/>
      <c r="H151" s="245">
        <v>15</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170</v>
      </c>
      <c r="AU151" s="251" t="s">
        <v>91</v>
      </c>
      <c r="AV151" s="13" t="s">
        <v>91</v>
      </c>
      <c r="AW151" s="13" t="s">
        <v>42</v>
      </c>
      <c r="AX151" s="13" t="s">
        <v>81</v>
      </c>
      <c r="AY151" s="251" t="s">
        <v>161</v>
      </c>
    </row>
    <row r="152" s="15" customFormat="1">
      <c r="A152" s="15"/>
      <c r="B152" s="277"/>
      <c r="C152" s="278"/>
      <c r="D152" s="242" t="s">
        <v>170</v>
      </c>
      <c r="E152" s="279" t="s">
        <v>79</v>
      </c>
      <c r="F152" s="280" t="s">
        <v>345</v>
      </c>
      <c r="G152" s="278"/>
      <c r="H152" s="281">
        <v>1125.5</v>
      </c>
      <c r="I152" s="282"/>
      <c r="J152" s="278"/>
      <c r="K152" s="278"/>
      <c r="L152" s="283"/>
      <c r="M152" s="284"/>
      <c r="N152" s="285"/>
      <c r="O152" s="285"/>
      <c r="P152" s="285"/>
      <c r="Q152" s="285"/>
      <c r="R152" s="285"/>
      <c r="S152" s="285"/>
      <c r="T152" s="286"/>
      <c r="U152" s="15"/>
      <c r="V152" s="15"/>
      <c r="W152" s="15"/>
      <c r="X152" s="15"/>
      <c r="Y152" s="15"/>
      <c r="Z152" s="15"/>
      <c r="AA152" s="15"/>
      <c r="AB152" s="15"/>
      <c r="AC152" s="15"/>
      <c r="AD152" s="15"/>
      <c r="AE152" s="15"/>
      <c r="AT152" s="287" t="s">
        <v>170</v>
      </c>
      <c r="AU152" s="287" t="s">
        <v>91</v>
      </c>
      <c r="AV152" s="15" t="s">
        <v>168</v>
      </c>
      <c r="AW152" s="15" t="s">
        <v>42</v>
      </c>
      <c r="AX152" s="15" t="s">
        <v>89</v>
      </c>
      <c r="AY152" s="287" t="s">
        <v>161</v>
      </c>
    </row>
    <row r="153" s="13" customFormat="1">
      <c r="A153" s="13"/>
      <c r="B153" s="240"/>
      <c r="C153" s="241"/>
      <c r="D153" s="242" t="s">
        <v>170</v>
      </c>
      <c r="E153" s="241"/>
      <c r="F153" s="244" t="s">
        <v>1258</v>
      </c>
      <c r="G153" s="241"/>
      <c r="H153" s="245">
        <v>2588.6500000000001</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170</v>
      </c>
      <c r="AU153" s="251" t="s">
        <v>91</v>
      </c>
      <c r="AV153" s="13" t="s">
        <v>91</v>
      </c>
      <c r="AW153" s="13" t="s">
        <v>4</v>
      </c>
      <c r="AX153" s="13" t="s">
        <v>89</v>
      </c>
      <c r="AY153" s="251" t="s">
        <v>161</v>
      </c>
    </row>
    <row r="154" s="2" customFormat="1" ht="24" customHeight="1">
      <c r="A154" s="39"/>
      <c r="B154" s="40"/>
      <c r="C154" s="227" t="s">
        <v>285</v>
      </c>
      <c r="D154" s="227" t="s">
        <v>163</v>
      </c>
      <c r="E154" s="228" t="s">
        <v>188</v>
      </c>
      <c r="F154" s="229" t="s">
        <v>189</v>
      </c>
      <c r="G154" s="230" t="s">
        <v>166</v>
      </c>
      <c r="H154" s="231">
        <v>481.29000000000002</v>
      </c>
      <c r="I154" s="232"/>
      <c r="J154" s="233">
        <f>ROUND(I154*H154,2)</f>
        <v>0</v>
      </c>
      <c r="K154" s="229" t="s">
        <v>167</v>
      </c>
      <c r="L154" s="45"/>
      <c r="M154" s="234" t="s">
        <v>79</v>
      </c>
      <c r="N154" s="235" t="s">
        <v>51</v>
      </c>
      <c r="O154" s="85"/>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168</v>
      </c>
      <c r="AT154" s="238" t="s">
        <v>163</v>
      </c>
      <c r="AU154" s="238" t="s">
        <v>91</v>
      </c>
      <c r="AY154" s="17" t="s">
        <v>161</v>
      </c>
      <c r="BE154" s="239">
        <f>IF(N154="základní",J154,0)</f>
        <v>0</v>
      </c>
      <c r="BF154" s="239">
        <f>IF(N154="snížená",J154,0)</f>
        <v>0</v>
      </c>
      <c r="BG154" s="239">
        <f>IF(N154="zákl. přenesená",J154,0)</f>
        <v>0</v>
      </c>
      <c r="BH154" s="239">
        <f>IF(N154="sníž. přenesená",J154,0)</f>
        <v>0</v>
      </c>
      <c r="BI154" s="239">
        <f>IF(N154="nulová",J154,0)</f>
        <v>0</v>
      </c>
      <c r="BJ154" s="17" t="s">
        <v>89</v>
      </c>
      <c r="BK154" s="239">
        <f>ROUND(I154*H154,2)</f>
        <v>0</v>
      </c>
      <c r="BL154" s="17" t="s">
        <v>168</v>
      </c>
      <c r="BM154" s="238" t="s">
        <v>1259</v>
      </c>
    </row>
    <row r="155" s="13" customFormat="1">
      <c r="A155" s="13"/>
      <c r="B155" s="240"/>
      <c r="C155" s="241"/>
      <c r="D155" s="242" t="s">
        <v>170</v>
      </c>
      <c r="E155" s="243" t="s">
        <v>79</v>
      </c>
      <c r="F155" s="244" t="s">
        <v>1260</v>
      </c>
      <c r="G155" s="241"/>
      <c r="H155" s="245">
        <v>481.29000000000002</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170</v>
      </c>
      <c r="AU155" s="251" t="s">
        <v>91</v>
      </c>
      <c r="AV155" s="13" t="s">
        <v>91</v>
      </c>
      <c r="AW155" s="13" t="s">
        <v>42</v>
      </c>
      <c r="AX155" s="13" t="s">
        <v>89</v>
      </c>
      <c r="AY155" s="251" t="s">
        <v>161</v>
      </c>
    </row>
    <row r="156" s="2" customFormat="1" ht="24" customHeight="1">
      <c r="A156" s="39"/>
      <c r="B156" s="40"/>
      <c r="C156" s="227" t="s">
        <v>290</v>
      </c>
      <c r="D156" s="227" t="s">
        <v>163</v>
      </c>
      <c r="E156" s="228" t="s">
        <v>1261</v>
      </c>
      <c r="F156" s="229" t="s">
        <v>1262</v>
      </c>
      <c r="G156" s="230" t="s">
        <v>166</v>
      </c>
      <c r="H156" s="231">
        <v>1949.22</v>
      </c>
      <c r="I156" s="232"/>
      <c r="J156" s="233">
        <f>ROUND(I156*H156,2)</f>
        <v>0</v>
      </c>
      <c r="K156" s="229" t="s">
        <v>167</v>
      </c>
      <c r="L156" s="45"/>
      <c r="M156" s="234" t="s">
        <v>79</v>
      </c>
      <c r="N156" s="235" t="s">
        <v>51</v>
      </c>
      <c r="O156" s="85"/>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168</v>
      </c>
      <c r="AT156" s="238" t="s">
        <v>163</v>
      </c>
      <c r="AU156" s="238" t="s">
        <v>91</v>
      </c>
      <c r="AY156" s="17" t="s">
        <v>161</v>
      </c>
      <c r="BE156" s="239">
        <f>IF(N156="základní",J156,0)</f>
        <v>0</v>
      </c>
      <c r="BF156" s="239">
        <f>IF(N156="snížená",J156,0)</f>
        <v>0</v>
      </c>
      <c r="BG156" s="239">
        <f>IF(N156="zákl. přenesená",J156,0)</f>
        <v>0</v>
      </c>
      <c r="BH156" s="239">
        <f>IF(N156="sníž. přenesená",J156,0)</f>
        <v>0</v>
      </c>
      <c r="BI156" s="239">
        <f>IF(N156="nulová",J156,0)</f>
        <v>0</v>
      </c>
      <c r="BJ156" s="17" t="s">
        <v>89</v>
      </c>
      <c r="BK156" s="239">
        <f>ROUND(I156*H156,2)</f>
        <v>0</v>
      </c>
      <c r="BL156" s="17" t="s">
        <v>168</v>
      </c>
      <c r="BM156" s="238" t="s">
        <v>1263</v>
      </c>
    </row>
    <row r="157" s="13" customFormat="1">
      <c r="A157" s="13"/>
      <c r="B157" s="240"/>
      <c r="C157" s="241"/>
      <c r="D157" s="242" t="s">
        <v>170</v>
      </c>
      <c r="E157" s="243" t="s">
        <v>79</v>
      </c>
      <c r="F157" s="244" t="s">
        <v>1264</v>
      </c>
      <c r="G157" s="241"/>
      <c r="H157" s="245">
        <v>1949.22</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170</v>
      </c>
      <c r="AU157" s="251" t="s">
        <v>91</v>
      </c>
      <c r="AV157" s="13" t="s">
        <v>91</v>
      </c>
      <c r="AW157" s="13" t="s">
        <v>42</v>
      </c>
      <c r="AX157" s="13" t="s">
        <v>89</v>
      </c>
      <c r="AY157" s="251" t="s">
        <v>161</v>
      </c>
    </row>
    <row r="158" s="2" customFormat="1" ht="16.5" customHeight="1">
      <c r="A158" s="39"/>
      <c r="B158" s="40"/>
      <c r="C158" s="252" t="s">
        <v>294</v>
      </c>
      <c r="D158" s="252" t="s">
        <v>193</v>
      </c>
      <c r="E158" s="253" t="s">
        <v>194</v>
      </c>
      <c r="F158" s="254" t="s">
        <v>195</v>
      </c>
      <c r="G158" s="255" t="s">
        <v>196</v>
      </c>
      <c r="H158" s="256">
        <v>929.12800000000004</v>
      </c>
      <c r="I158" s="257"/>
      <c r="J158" s="258">
        <f>ROUND(I158*H158,2)</f>
        <v>0</v>
      </c>
      <c r="K158" s="254" t="s">
        <v>167</v>
      </c>
      <c r="L158" s="259"/>
      <c r="M158" s="260" t="s">
        <v>79</v>
      </c>
      <c r="N158" s="261" t="s">
        <v>51</v>
      </c>
      <c r="O158" s="85"/>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197</v>
      </c>
      <c r="AT158" s="238" t="s">
        <v>193</v>
      </c>
      <c r="AU158" s="238" t="s">
        <v>91</v>
      </c>
      <c r="AY158" s="17" t="s">
        <v>161</v>
      </c>
      <c r="BE158" s="239">
        <f>IF(N158="základní",J158,0)</f>
        <v>0</v>
      </c>
      <c r="BF158" s="239">
        <f>IF(N158="snížená",J158,0)</f>
        <v>0</v>
      </c>
      <c r="BG158" s="239">
        <f>IF(N158="zákl. přenesená",J158,0)</f>
        <v>0</v>
      </c>
      <c r="BH158" s="239">
        <f>IF(N158="sníž. přenesená",J158,0)</f>
        <v>0</v>
      </c>
      <c r="BI158" s="239">
        <f>IF(N158="nulová",J158,0)</f>
        <v>0</v>
      </c>
      <c r="BJ158" s="17" t="s">
        <v>89</v>
      </c>
      <c r="BK158" s="239">
        <f>ROUND(I158*H158,2)</f>
        <v>0</v>
      </c>
      <c r="BL158" s="17" t="s">
        <v>168</v>
      </c>
      <c r="BM158" s="238" t="s">
        <v>1265</v>
      </c>
    </row>
    <row r="159" s="13" customFormat="1">
      <c r="A159" s="13"/>
      <c r="B159" s="240"/>
      <c r="C159" s="241"/>
      <c r="D159" s="242" t="s">
        <v>170</v>
      </c>
      <c r="E159" s="243" t="s">
        <v>79</v>
      </c>
      <c r="F159" s="244" t="s">
        <v>1266</v>
      </c>
      <c r="G159" s="241"/>
      <c r="H159" s="245">
        <v>28.876999999999999</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170</v>
      </c>
      <c r="AU159" s="251" t="s">
        <v>91</v>
      </c>
      <c r="AV159" s="13" t="s">
        <v>91</v>
      </c>
      <c r="AW159" s="13" t="s">
        <v>42</v>
      </c>
      <c r="AX159" s="13" t="s">
        <v>81</v>
      </c>
      <c r="AY159" s="251" t="s">
        <v>161</v>
      </c>
    </row>
    <row r="160" s="13" customFormat="1">
      <c r="A160" s="13"/>
      <c r="B160" s="240"/>
      <c r="C160" s="241"/>
      <c r="D160" s="242" t="s">
        <v>170</v>
      </c>
      <c r="E160" s="243" t="s">
        <v>79</v>
      </c>
      <c r="F160" s="244" t="s">
        <v>1267</v>
      </c>
      <c r="G160" s="241"/>
      <c r="H160" s="245">
        <v>487.30500000000001</v>
      </c>
      <c r="I160" s="246"/>
      <c r="J160" s="241"/>
      <c r="K160" s="241"/>
      <c r="L160" s="247"/>
      <c r="M160" s="248"/>
      <c r="N160" s="249"/>
      <c r="O160" s="249"/>
      <c r="P160" s="249"/>
      <c r="Q160" s="249"/>
      <c r="R160" s="249"/>
      <c r="S160" s="249"/>
      <c r="T160" s="250"/>
      <c r="U160" s="13"/>
      <c r="V160" s="13"/>
      <c r="W160" s="13"/>
      <c r="X160" s="13"/>
      <c r="Y160" s="13"/>
      <c r="Z160" s="13"/>
      <c r="AA160" s="13"/>
      <c r="AB160" s="13"/>
      <c r="AC160" s="13"/>
      <c r="AD160" s="13"/>
      <c r="AE160" s="13"/>
      <c r="AT160" s="251" t="s">
        <v>170</v>
      </c>
      <c r="AU160" s="251" t="s">
        <v>91</v>
      </c>
      <c r="AV160" s="13" t="s">
        <v>91</v>
      </c>
      <c r="AW160" s="13" t="s">
        <v>42</v>
      </c>
      <c r="AX160" s="13" t="s">
        <v>81</v>
      </c>
      <c r="AY160" s="251" t="s">
        <v>161</v>
      </c>
    </row>
    <row r="161" s="15" customFormat="1">
      <c r="A161" s="15"/>
      <c r="B161" s="277"/>
      <c r="C161" s="278"/>
      <c r="D161" s="242" t="s">
        <v>170</v>
      </c>
      <c r="E161" s="279" t="s">
        <v>79</v>
      </c>
      <c r="F161" s="280" t="s">
        <v>345</v>
      </c>
      <c r="G161" s="278"/>
      <c r="H161" s="281">
        <v>516.18200000000002</v>
      </c>
      <c r="I161" s="282"/>
      <c r="J161" s="278"/>
      <c r="K161" s="278"/>
      <c r="L161" s="283"/>
      <c r="M161" s="284"/>
      <c r="N161" s="285"/>
      <c r="O161" s="285"/>
      <c r="P161" s="285"/>
      <c r="Q161" s="285"/>
      <c r="R161" s="285"/>
      <c r="S161" s="285"/>
      <c r="T161" s="286"/>
      <c r="U161" s="15"/>
      <c r="V161" s="15"/>
      <c r="W161" s="15"/>
      <c r="X161" s="15"/>
      <c r="Y161" s="15"/>
      <c r="Z161" s="15"/>
      <c r="AA161" s="15"/>
      <c r="AB161" s="15"/>
      <c r="AC161" s="15"/>
      <c r="AD161" s="15"/>
      <c r="AE161" s="15"/>
      <c r="AT161" s="287" t="s">
        <v>170</v>
      </c>
      <c r="AU161" s="287" t="s">
        <v>91</v>
      </c>
      <c r="AV161" s="15" t="s">
        <v>168</v>
      </c>
      <c r="AW161" s="15" t="s">
        <v>42</v>
      </c>
      <c r="AX161" s="15" t="s">
        <v>89</v>
      </c>
      <c r="AY161" s="287" t="s">
        <v>161</v>
      </c>
    </row>
    <row r="162" s="13" customFormat="1">
      <c r="A162" s="13"/>
      <c r="B162" s="240"/>
      <c r="C162" s="241"/>
      <c r="D162" s="242" t="s">
        <v>170</v>
      </c>
      <c r="E162" s="241"/>
      <c r="F162" s="244" t="s">
        <v>1268</v>
      </c>
      <c r="G162" s="241"/>
      <c r="H162" s="245">
        <v>929.12800000000004</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170</v>
      </c>
      <c r="AU162" s="251" t="s">
        <v>91</v>
      </c>
      <c r="AV162" s="13" t="s">
        <v>91</v>
      </c>
      <c r="AW162" s="13" t="s">
        <v>4</v>
      </c>
      <c r="AX162" s="13" t="s">
        <v>89</v>
      </c>
      <c r="AY162" s="251" t="s">
        <v>161</v>
      </c>
    </row>
    <row r="163" s="2" customFormat="1" ht="24" customHeight="1">
      <c r="A163" s="39"/>
      <c r="B163" s="40"/>
      <c r="C163" s="227" t="s">
        <v>301</v>
      </c>
      <c r="D163" s="227" t="s">
        <v>163</v>
      </c>
      <c r="E163" s="228" t="s">
        <v>1269</v>
      </c>
      <c r="F163" s="229" t="s">
        <v>1270</v>
      </c>
      <c r="G163" s="230" t="s">
        <v>166</v>
      </c>
      <c r="H163" s="231">
        <v>1949.22</v>
      </c>
      <c r="I163" s="232"/>
      <c r="J163" s="233">
        <f>ROUND(I163*H163,2)</f>
        <v>0</v>
      </c>
      <c r="K163" s="229" t="s">
        <v>167</v>
      </c>
      <c r="L163" s="45"/>
      <c r="M163" s="234" t="s">
        <v>79</v>
      </c>
      <c r="N163" s="235" t="s">
        <v>51</v>
      </c>
      <c r="O163" s="85"/>
      <c r="P163" s="236">
        <f>O163*H163</f>
        <v>0</v>
      </c>
      <c r="Q163" s="236">
        <v>8.0000000000000007E-05</v>
      </c>
      <c r="R163" s="236">
        <f>Q163*H163</f>
        <v>0.15593760000000001</v>
      </c>
      <c r="S163" s="236">
        <v>0</v>
      </c>
      <c r="T163" s="237">
        <f>S163*H163</f>
        <v>0</v>
      </c>
      <c r="U163" s="39"/>
      <c r="V163" s="39"/>
      <c r="W163" s="39"/>
      <c r="X163" s="39"/>
      <c r="Y163" s="39"/>
      <c r="Z163" s="39"/>
      <c r="AA163" s="39"/>
      <c r="AB163" s="39"/>
      <c r="AC163" s="39"/>
      <c r="AD163" s="39"/>
      <c r="AE163" s="39"/>
      <c r="AR163" s="238" t="s">
        <v>168</v>
      </c>
      <c r="AT163" s="238" t="s">
        <v>163</v>
      </c>
      <c r="AU163" s="238" t="s">
        <v>91</v>
      </c>
      <c r="AY163" s="17" t="s">
        <v>161</v>
      </c>
      <c r="BE163" s="239">
        <f>IF(N163="základní",J163,0)</f>
        <v>0</v>
      </c>
      <c r="BF163" s="239">
        <f>IF(N163="snížená",J163,0)</f>
        <v>0</v>
      </c>
      <c r="BG163" s="239">
        <f>IF(N163="zákl. přenesená",J163,0)</f>
        <v>0</v>
      </c>
      <c r="BH163" s="239">
        <f>IF(N163="sníž. přenesená",J163,0)</f>
        <v>0</v>
      </c>
      <c r="BI163" s="239">
        <f>IF(N163="nulová",J163,0)</f>
        <v>0</v>
      </c>
      <c r="BJ163" s="17" t="s">
        <v>89</v>
      </c>
      <c r="BK163" s="239">
        <f>ROUND(I163*H163,2)</f>
        <v>0</v>
      </c>
      <c r="BL163" s="17" t="s">
        <v>168</v>
      </c>
      <c r="BM163" s="238" t="s">
        <v>1271</v>
      </c>
    </row>
    <row r="164" s="13" customFormat="1">
      <c r="A164" s="13"/>
      <c r="B164" s="240"/>
      <c r="C164" s="241"/>
      <c r="D164" s="242" t="s">
        <v>170</v>
      </c>
      <c r="E164" s="243" t="s">
        <v>79</v>
      </c>
      <c r="F164" s="244" t="s">
        <v>1272</v>
      </c>
      <c r="G164" s="241"/>
      <c r="H164" s="245">
        <v>1949.22</v>
      </c>
      <c r="I164" s="246"/>
      <c r="J164" s="241"/>
      <c r="K164" s="241"/>
      <c r="L164" s="247"/>
      <c r="M164" s="248"/>
      <c r="N164" s="249"/>
      <c r="O164" s="249"/>
      <c r="P164" s="249"/>
      <c r="Q164" s="249"/>
      <c r="R164" s="249"/>
      <c r="S164" s="249"/>
      <c r="T164" s="250"/>
      <c r="U164" s="13"/>
      <c r="V164" s="13"/>
      <c r="W164" s="13"/>
      <c r="X164" s="13"/>
      <c r="Y164" s="13"/>
      <c r="Z164" s="13"/>
      <c r="AA164" s="13"/>
      <c r="AB164" s="13"/>
      <c r="AC164" s="13"/>
      <c r="AD164" s="13"/>
      <c r="AE164" s="13"/>
      <c r="AT164" s="251" t="s">
        <v>170</v>
      </c>
      <c r="AU164" s="251" t="s">
        <v>91</v>
      </c>
      <c r="AV164" s="13" t="s">
        <v>91</v>
      </c>
      <c r="AW164" s="13" t="s">
        <v>42</v>
      </c>
      <c r="AX164" s="13" t="s">
        <v>89</v>
      </c>
      <c r="AY164" s="251" t="s">
        <v>161</v>
      </c>
    </row>
    <row r="165" s="2" customFormat="1" ht="16.5" customHeight="1">
      <c r="A165" s="39"/>
      <c r="B165" s="40"/>
      <c r="C165" s="252" t="s">
        <v>305</v>
      </c>
      <c r="D165" s="252" t="s">
        <v>193</v>
      </c>
      <c r="E165" s="253" t="s">
        <v>1273</v>
      </c>
      <c r="F165" s="254" t="s">
        <v>1274</v>
      </c>
      <c r="G165" s="255" t="s">
        <v>166</v>
      </c>
      <c r="H165" s="256">
        <v>1949.22</v>
      </c>
      <c r="I165" s="257"/>
      <c r="J165" s="258">
        <f>ROUND(I165*H165,2)</f>
        <v>0</v>
      </c>
      <c r="K165" s="254" t="s">
        <v>79</v>
      </c>
      <c r="L165" s="259"/>
      <c r="M165" s="260" t="s">
        <v>79</v>
      </c>
      <c r="N165" s="261" t="s">
        <v>51</v>
      </c>
      <c r="O165" s="85"/>
      <c r="P165" s="236">
        <f>O165*H165</f>
        <v>0</v>
      </c>
      <c r="Q165" s="236">
        <v>0.029999999999999999</v>
      </c>
      <c r="R165" s="236">
        <f>Q165*H165</f>
        <v>58.476599999999998</v>
      </c>
      <c r="S165" s="236">
        <v>0</v>
      </c>
      <c r="T165" s="237">
        <f>S165*H165</f>
        <v>0</v>
      </c>
      <c r="U165" s="39"/>
      <c r="V165" s="39"/>
      <c r="W165" s="39"/>
      <c r="X165" s="39"/>
      <c r="Y165" s="39"/>
      <c r="Z165" s="39"/>
      <c r="AA165" s="39"/>
      <c r="AB165" s="39"/>
      <c r="AC165" s="39"/>
      <c r="AD165" s="39"/>
      <c r="AE165" s="39"/>
      <c r="AR165" s="238" t="s">
        <v>197</v>
      </c>
      <c r="AT165" s="238" t="s">
        <v>193</v>
      </c>
      <c r="AU165" s="238" t="s">
        <v>91</v>
      </c>
      <c r="AY165" s="17" t="s">
        <v>161</v>
      </c>
      <c r="BE165" s="239">
        <f>IF(N165="základní",J165,0)</f>
        <v>0</v>
      </c>
      <c r="BF165" s="239">
        <f>IF(N165="snížená",J165,0)</f>
        <v>0</v>
      </c>
      <c r="BG165" s="239">
        <f>IF(N165="zákl. přenesená",J165,0)</f>
        <v>0</v>
      </c>
      <c r="BH165" s="239">
        <f>IF(N165="sníž. přenesená",J165,0)</f>
        <v>0</v>
      </c>
      <c r="BI165" s="239">
        <f>IF(N165="nulová",J165,0)</f>
        <v>0</v>
      </c>
      <c r="BJ165" s="17" t="s">
        <v>89</v>
      </c>
      <c r="BK165" s="239">
        <f>ROUND(I165*H165,2)</f>
        <v>0</v>
      </c>
      <c r="BL165" s="17" t="s">
        <v>168</v>
      </c>
      <c r="BM165" s="238" t="s">
        <v>1275</v>
      </c>
    </row>
    <row r="166" s="2" customFormat="1" ht="16.5" customHeight="1">
      <c r="A166" s="39"/>
      <c r="B166" s="40"/>
      <c r="C166" s="227" t="s">
        <v>310</v>
      </c>
      <c r="D166" s="227" t="s">
        <v>163</v>
      </c>
      <c r="E166" s="228" t="s">
        <v>201</v>
      </c>
      <c r="F166" s="229" t="s">
        <v>202</v>
      </c>
      <c r="G166" s="230" t="s">
        <v>166</v>
      </c>
      <c r="H166" s="231">
        <v>481.29000000000002</v>
      </c>
      <c r="I166" s="232"/>
      <c r="J166" s="233">
        <f>ROUND(I166*H166,2)</f>
        <v>0</v>
      </c>
      <c r="K166" s="229" t="s">
        <v>167</v>
      </c>
      <c r="L166" s="45"/>
      <c r="M166" s="234" t="s">
        <v>79</v>
      </c>
      <c r="N166" s="235" t="s">
        <v>51</v>
      </c>
      <c r="O166" s="85"/>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168</v>
      </c>
      <c r="AT166" s="238" t="s">
        <v>163</v>
      </c>
      <c r="AU166" s="238" t="s">
        <v>91</v>
      </c>
      <c r="AY166" s="17" t="s">
        <v>161</v>
      </c>
      <c r="BE166" s="239">
        <f>IF(N166="základní",J166,0)</f>
        <v>0</v>
      </c>
      <c r="BF166" s="239">
        <f>IF(N166="snížená",J166,0)</f>
        <v>0</v>
      </c>
      <c r="BG166" s="239">
        <f>IF(N166="zákl. přenesená",J166,0)</f>
        <v>0</v>
      </c>
      <c r="BH166" s="239">
        <f>IF(N166="sníž. přenesená",J166,0)</f>
        <v>0</v>
      </c>
      <c r="BI166" s="239">
        <f>IF(N166="nulová",J166,0)</f>
        <v>0</v>
      </c>
      <c r="BJ166" s="17" t="s">
        <v>89</v>
      </c>
      <c r="BK166" s="239">
        <f>ROUND(I166*H166,2)</f>
        <v>0</v>
      </c>
      <c r="BL166" s="17" t="s">
        <v>168</v>
      </c>
      <c r="BM166" s="238" t="s">
        <v>1276</v>
      </c>
    </row>
    <row r="167" s="13" customFormat="1">
      <c r="A167" s="13"/>
      <c r="B167" s="240"/>
      <c r="C167" s="241"/>
      <c r="D167" s="242" t="s">
        <v>170</v>
      </c>
      <c r="E167" s="243" t="s">
        <v>79</v>
      </c>
      <c r="F167" s="244" t="s">
        <v>1277</v>
      </c>
      <c r="G167" s="241"/>
      <c r="H167" s="245">
        <v>481.29000000000002</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170</v>
      </c>
      <c r="AU167" s="251" t="s">
        <v>91</v>
      </c>
      <c r="AV167" s="13" t="s">
        <v>91</v>
      </c>
      <c r="AW167" s="13" t="s">
        <v>42</v>
      </c>
      <c r="AX167" s="13" t="s">
        <v>89</v>
      </c>
      <c r="AY167" s="251" t="s">
        <v>161</v>
      </c>
    </row>
    <row r="168" s="2" customFormat="1" ht="16.5" customHeight="1">
      <c r="A168" s="39"/>
      <c r="B168" s="40"/>
      <c r="C168" s="227" t="s">
        <v>317</v>
      </c>
      <c r="D168" s="227" t="s">
        <v>163</v>
      </c>
      <c r="E168" s="228" t="s">
        <v>205</v>
      </c>
      <c r="F168" s="229" t="s">
        <v>206</v>
      </c>
      <c r="G168" s="230" t="s">
        <v>166</v>
      </c>
      <c r="H168" s="231">
        <v>481.29000000000002</v>
      </c>
      <c r="I168" s="232"/>
      <c r="J168" s="233">
        <f>ROUND(I168*H168,2)</f>
        <v>0</v>
      </c>
      <c r="K168" s="229" t="s">
        <v>167</v>
      </c>
      <c r="L168" s="45"/>
      <c r="M168" s="234" t="s">
        <v>79</v>
      </c>
      <c r="N168" s="235" t="s">
        <v>51</v>
      </c>
      <c r="O168" s="85"/>
      <c r="P168" s="236">
        <f>O168*H168</f>
        <v>0</v>
      </c>
      <c r="Q168" s="236">
        <v>0.0012700000000000001</v>
      </c>
      <c r="R168" s="236">
        <f>Q168*H168</f>
        <v>0.61123830000000001</v>
      </c>
      <c r="S168" s="236">
        <v>0</v>
      </c>
      <c r="T168" s="237">
        <f>S168*H168</f>
        <v>0</v>
      </c>
      <c r="U168" s="39"/>
      <c r="V168" s="39"/>
      <c r="W168" s="39"/>
      <c r="X168" s="39"/>
      <c r="Y168" s="39"/>
      <c r="Z168" s="39"/>
      <c r="AA168" s="39"/>
      <c r="AB168" s="39"/>
      <c r="AC168" s="39"/>
      <c r="AD168" s="39"/>
      <c r="AE168" s="39"/>
      <c r="AR168" s="238" t="s">
        <v>168</v>
      </c>
      <c r="AT168" s="238" t="s">
        <v>163</v>
      </c>
      <c r="AU168" s="238" t="s">
        <v>91</v>
      </c>
      <c r="AY168" s="17" t="s">
        <v>161</v>
      </c>
      <c r="BE168" s="239">
        <f>IF(N168="základní",J168,0)</f>
        <v>0</v>
      </c>
      <c r="BF168" s="239">
        <f>IF(N168="snížená",J168,0)</f>
        <v>0</v>
      </c>
      <c r="BG168" s="239">
        <f>IF(N168="zákl. přenesená",J168,0)</f>
        <v>0</v>
      </c>
      <c r="BH168" s="239">
        <f>IF(N168="sníž. přenesená",J168,0)</f>
        <v>0</v>
      </c>
      <c r="BI168" s="239">
        <f>IF(N168="nulová",J168,0)</f>
        <v>0</v>
      </c>
      <c r="BJ168" s="17" t="s">
        <v>89</v>
      </c>
      <c r="BK168" s="239">
        <f>ROUND(I168*H168,2)</f>
        <v>0</v>
      </c>
      <c r="BL168" s="17" t="s">
        <v>168</v>
      </c>
      <c r="BM168" s="238" t="s">
        <v>1278</v>
      </c>
    </row>
    <row r="169" s="13" customFormat="1">
      <c r="A169" s="13"/>
      <c r="B169" s="240"/>
      <c r="C169" s="241"/>
      <c r="D169" s="242" t="s">
        <v>170</v>
      </c>
      <c r="E169" s="243" t="s">
        <v>79</v>
      </c>
      <c r="F169" s="244" t="s">
        <v>1277</v>
      </c>
      <c r="G169" s="241"/>
      <c r="H169" s="245">
        <v>481.29000000000002</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170</v>
      </c>
      <c r="AU169" s="251" t="s">
        <v>91</v>
      </c>
      <c r="AV169" s="13" t="s">
        <v>91</v>
      </c>
      <c r="AW169" s="13" t="s">
        <v>42</v>
      </c>
      <c r="AX169" s="13" t="s">
        <v>89</v>
      </c>
      <c r="AY169" s="251" t="s">
        <v>161</v>
      </c>
    </row>
    <row r="170" s="2" customFormat="1" ht="16.5" customHeight="1">
      <c r="A170" s="39"/>
      <c r="B170" s="40"/>
      <c r="C170" s="252" t="s">
        <v>454</v>
      </c>
      <c r="D170" s="252" t="s">
        <v>193</v>
      </c>
      <c r="E170" s="253" t="s">
        <v>209</v>
      </c>
      <c r="F170" s="254" t="s">
        <v>210</v>
      </c>
      <c r="G170" s="255" t="s">
        <v>211</v>
      </c>
      <c r="H170" s="256">
        <v>9.6259999999999994</v>
      </c>
      <c r="I170" s="257"/>
      <c r="J170" s="258">
        <f>ROUND(I170*H170,2)</f>
        <v>0</v>
      </c>
      <c r="K170" s="254" t="s">
        <v>167</v>
      </c>
      <c r="L170" s="259"/>
      <c r="M170" s="260" t="s">
        <v>79</v>
      </c>
      <c r="N170" s="261" t="s">
        <v>51</v>
      </c>
      <c r="O170" s="85"/>
      <c r="P170" s="236">
        <f>O170*H170</f>
        <v>0</v>
      </c>
      <c r="Q170" s="236">
        <v>0.001</v>
      </c>
      <c r="R170" s="236">
        <f>Q170*H170</f>
        <v>0.0096259999999999991</v>
      </c>
      <c r="S170" s="236">
        <v>0</v>
      </c>
      <c r="T170" s="237">
        <f>S170*H170</f>
        <v>0</v>
      </c>
      <c r="U170" s="39"/>
      <c r="V170" s="39"/>
      <c r="W170" s="39"/>
      <c r="X170" s="39"/>
      <c r="Y170" s="39"/>
      <c r="Z170" s="39"/>
      <c r="AA170" s="39"/>
      <c r="AB170" s="39"/>
      <c r="AC170" s="39"/>
      <c r="AD170" s="39"/>
      <c r="AE170" s="39"/>
      <c r="AR170" s="238" t="s">
        <v>197</v>
      </c>
      <c r="AT170" s="238" t="s">
        <v>193</v>
      </c>
      <c r="AU170" s="238" t="s">
        <v>91</v>
      </c>
      <c r="AY170" s="17" t="s">
        <v>161</v>
      </c>
      <c r="BE170" s="239">
        <f>IF(N170="základní",J170,0)</f>
        <v>0</v>
      </c>
      <c r="BF170" s="239">
        <f>IF(N170="snížená",J170,0)</f>
        <v>0</v>
      </c>
      <c r="BG170" s="239">
        <f>IF(N170="zákl. přenesená",J170,0)</f>
        <v>0</v>
      </c>
      <c r="BH170" s="239">
        <f>IF(N170="sníž. přenesená",J170,0)</f>
        <v>0</v>
      </c>
      <c r="BI170" s="239">
        <f>IF(N170="nulová",J170,0)</f>
        <v>0</v>
      </c>
      <c r="BJ170" s="17" t="s">
        <v>89</v>
      </c>
      <c r="BK170" s="239">
        <f>ROUND(I170*H170,2)</f>
        <v>0</v>
      </c>
      <c r="BL170" s="17" t="s">
        <v>168</v>
      </c>
      <c r="BM170" s="238" t="s">
        <v>1279</v>
      </c>
    </row>
    <row r="171" s="13" customFormat="1">
      <c r="A171" s="13"/>
      <c r="B171" s="240"/>
      <c r="C171" s="241"/>
      <c r="D171" s="242" t="s">
        <v>170</v>
      </c>
      <c r="E171" s="241"/>
      <c r="F171" s="244" t="s">
        <v>1280</v>
      </c>
      <c r="G171" s="241"/>
      <c r="H171" s="245">
        <v>9.6259999999999994</v>
      </c>
      <c r="I171" s="246"/>
      <c r="J171" s="241"/>
      <c r="K171" s="241"/>
      <c r="L171" s="247"/>
      <c r="M171" s="248"/>
      <c r="N171" s="249"/>
      <c r="O171" s="249"/>
      <c r="P171" s="249"/>
      <c r="Q171" s="249"/>
      <c r="R171" s="249"/>
      <c r="S171" s="249"/>
      <c r="T171" s="250"/>
      <c r="U171" s="13"/>
      <c r="V171" s="13"/>
      <c r="W171" s="13"/>
      <c r="X171" s="13"/>
      <c r="Y171" s="13"/>
      <c r="Z171" s="13"/>
      <c r="AA171" s="13"/>
      <c r="AB171" s="13"/>
      <c r="AC171" s="13"/>
      <c r="AD171" s="13"/>
      <c r="AE171" s="13"/>
      <c r="AT171" s="251" t="s">
        <v>170</v>
      </c>
      <c r="AU171" s="251" t="s">
        <v>91</v>
      </c>
      <c r="AV171" s="13" t="s">
        <v>91</v>
      </c>
      <c r="AW171" s="13" t="s">
        <v>4</v>
      </c>
      <c r="AX171" s="13" t="s">
        <v>89</v>
      </c>
      <c r="AY171" s="251" t="s">
        <v>161</v>
      </c>
    </row>
    <row r="172" s="2" customFormat="1" ht="16.5" customHeight="1">
      <c r="A172" s="39"/>
      <c r="B172" s="40"/>
      <c r="C172" s="227" t="s">
        <v>458</v>
      </c>
      <c r="D172" s="227" t="s">
        <v>163</v>
      </c>
      <c r="E172" s="228" t="s">
        <v>215</v>
      </c>
      <c r="F172" s="229" t="s">
        <v>216</v>
      </c>
      <c r="G172" s="230" t="s">
        <v>166</v>
      </c>
      <c r="H172" s="231">
        <v>721.93499999999995</v>
      </c>
      <c r="I172" s="232"/>
      <c r="J172" s="233">
        <f>ROUND(I172*H172,2)</f>
        <v>0</v>
      </c>
      <c r="K172" s="229" t="s">
        <v>167</v>
      </c>
      <c r="L172" s="45"/>
      <c r="M172" s="234" t="s">
        <v>79</v>
      </c>
      <c r="N172" s="235" t="s">
        <v>51</v>
      </c>
      <c r="O172" s="85"/>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168</v>
      </c>
      <c r="AT172" s="238" t="s">
        <v>163</v>
      </c>
      <c r="AU172" s="238" t="s">
        <v>91</v>
      </c>
      <c r="AY172" s="17" t="s">
        <v>161</v>
      </c>
      <c r="BE172" s="239">
        <f>IF(N172="základní",J172,0)</f>
        <v>0</v>
      </c>
      <c r="BF172" s="239">
        <f>IF(N172="snížená",J172,0)</f>
        <v>0</v>
      </c>
      <c r="BG172" s="239">
        <f>IF(N172="zákl. přenesená",J172,0)</f>
        <v>0</v>
      </c>
      <c r="BH172" s="239">
        <f>IF(N172="sníž. přenesená",J172,0)</f>
        <v>0</v>
      </c>
      <c r="BI172" s="239">
        <f>IF(N172="nulová",J172,0)</f>
        <v>0</v>
      </c>
      <c r="BJ172" s="17" t="s">
        <v>89</v>
      </c>
      <c r="BK172" s="239">
        <f>ROUND(I172*H172,2)</f>
        <v>0</v>
      </c>
      <c r="BL172" s="17" t="s">
        <v>168</v>
      </c>
      <c r="BM172" s="238" t="s">
        <v>1281</v>
      </c>
    </row>
    <row r="173" s="13" customFormat="1">
      <c r="A173" s="13"/>
      <c r="B173" s="240"/>
      <c r="C173" s="241"/>
      <c r="D173" s="242" t="s">
        <v>170</v>
      </c>
      <c r="E173" s="243" t="s">
        <v>79</v>
      </c>
      <c r="F173" s="244" t="s">
        <v>1282</v>
      </c>
      <c r="G173" s="241"/>
      <c r="H173" s="245">
        <v>721.93499999999995</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170</v>
      </c>
      <c r="AU173" s="251" t="s">
        <v>91</v>
      </c>
      <c r="AV173" s="13" t="s">
        <v>91</v>
      </c>
      <c r="AW173" s="13" t="s">
        <v>42</v>
      </c>
      <c r="AX173" s="13" t="s">
        <v>89</v>
      </c>
      <c r="AY173" s="251" t="s">
        <v>161</v>
      </c>
    </row>
    <row r="174" s="2" customFormat="1" ht="16.5" customHeight="1">
      <c r="A174" s="39"/>
      <c r="B174" s="40"/>
      <c r="C174" s="227" t="s">
        <v>462</v>
      </c>
      <c r="D174" s="227" t="s">
        <v>163</v>
      </c>
      <c r="E174" s="228" t="s">
        <v>220</v>
      </c>
      <c r="F174" s="229" t="s">
        <v>221</v>
      </c>
      <c r="G174" s="230" t="s">
        <v>166</v>
      </c>
      <c r="H174" s="231">
        <v>9722.0400000000009</v>
      </c>
      <c r="I174" s="232"/>
      <c r="J174" s="233">
        <f>ROUND(I174*H174,2)</f>
        <v>0</v>
      </c>
      <c r="K174" s="229" t="s">
        <v>167</v>
      </c>
      <c r="L174" s="45"/>
      <c r="M174" s="234" t="s">
        <v>79</v>
      </c>
      <c r="N174" s="235" t="s">
        <v>51</v>
      </c>
      <c r="O174" s="85"/>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168</v>
      </c>
      <c r="AT174" s="238" t="s">
        <v>163</v>
      </c>
      <c r="AU174" s="238" t="s">
        <v>91</v>
      </c>
      <c r="AY174" s="17" t="s">
        <v>161</v>
      </c>
      <c r="BE174" s="239">
        <f>IF(N174="základní",J174,0)</f>
        <v>0</v>
      </c>
      <c r="BF174" s="239">
        <f>IF(N174="snížená",J174,0)</f>
        <v>0</v>
      </c>
      <c r="BG174" s="239">
        <f>IF(N174="zákl. přenesená",J174,0)</f>
        <v>0</v>
      </c>
      <c r="BH174" s="239">
        <f>IF(N174="sníž. přenesená",J174,0)</f>
        <v>0</v>
      </c>
      <c r="BI174" s="239">
        <f>IF(N174="nulová",J174,0)</f>
        <v>0</v>
      </c>
      <c r="BJ174" s="17" t="s">
        <v>89</v>
      </c>
      <c r="BK174" s="239">
        <f>ROUND(I174*H174,2)</f>
        <v>0</v>
      </c>
      <c r="BL174" s="17" t="s">
        <v>168</v>
      </c>
      <c r="BM174" s="238" t="s">
        <v>1283</v>
      </c>
    </row>
    <row r="175" s="13" customFormat="1">
      <c r="A175" s="13"/>
      <c r="B175" s="240"/>
      <c r="C175" s="241"/>
      <c r="D175" s="242" t="s">
        <v>170</v>
      </c>
      <c r="E175" s="243" t="s">
        <v>79</v>
      </c>
      <c r="F175" s="244" t="s">
        <v>1284</v>
      </c>
      <c r="G175" s="241"/>
      <c r="H175" s="245">
        <v>9722.0400000000009</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170</v>
      </c>
      <c r="AU175" s="251" t="s">
        <v>91</v>
      </c>
      <c r="AV175" s="13" t="s">
        <v>91</v>
      </c>
      <c r="AW175" s="13" t="s">
        <v>42</v>
      </c>
      <c r="AX175" s="13" t="s">
        <v>89</v>
      </c>
      <c r="AY175" s="251" t="s">
        <v>161</v>
      </c>
    </row>
    <row r="176" s="12" customFormat="1" ht="22.8" customHeight="1">
      <c r="A176" s="12"/>
      <c r="B176" s="211"/>
      <c r="C176" s="212"/>
      <c r="D176" s="213" t="s">
        <v>80</v>
      </c>
      <c r="E176" s="225" t="s">
        <v>91</v>
      </c>
      <c r="F176" s="225" t="s">
        <v>1285</v>
      </c>
      <c r="G176" s="212"/>
      <c r="H176" s="212"/>
      <c r="I176" s="215"/>
      <c r="J176" s="226">
        <f>BK176</f>
        <v>0</v>
      </c>
      <c r="K176" s="212"/>
      <c r="L176" s="217"/>
      <c r="M176" s="218"/>
      <c r="N176" s="219"/>
      <c r="O176" s="219"/>
      <c r="P176" s="220">
        <f>SUM(P177:P203)</f>
        <v>0</v>
      </c>
      <c r="Q176" s="219"/>
      <c r="R176" s="220">
        <f>SUM(R177:R203)</f>
        <v>254.52197138000003</v>
      </c>
      <c r="S176" s="219"/>
      <c r="T176" s="221">
        <f>SUM(T177:T203)</f>
        <v>0</v>
      </c>
      <c r="U176" s="12"/>
      <c r="V176" s="12"/>
      <c r="W176" s="12"/>
      <c r="X176" s="12"/>
      <c r="Y176" s="12"/>
      <c r="Z176" s="12"/>
      <c r="AA176" s="12"/>
      <c r="AB176" s="12"/>
      <c r="AC176" s="12"/>
      <c r="AD176" s="12"/>
      <c r="AE176" s="12"/>
      <c r="AR176" s="222" t="s">
        <v>89</v>
      </c>
      <c r="AT176" s="223" t="s">
        <v>80</v>
      </c>
      <c r="AU176" s="223" t="s">
        <v>89</v>
      </c>
      <c r="AY176" s="222" t="s">
        <v>161</v>
      </c>
      <c r="BK176" s="224">
        <f>SUM(BK177:BK203)</f>
        <v>0</v>
      </c>
    </row>
    <row r="177" s="2" customFormat="1" ht="24" customHeight="1">
      <c r="A177" s="39"/>
      <c r="B177" s="40"/>
      <c r="C177" s="227" t="s">
        <v>467</v>
      </c>
      <c r="D177" s="227" t="s">
        <v>163</v>
      </c>
      <c r="E177" s="228" t="s">
        <v>1286</v>
      </c>
      <c r="F177" s="229" t="s">
        <v>1287</v>
      </c>
      <c r="G177" s="230" t="s">
        <v>166</v>
      </c>
      <c r="H177" s="231">
        <v>1347.4200000000001</v>
      </c>
      <c r="I177" s="232"/>
      <c r="J177" s="233">
        <f>ROUND(I177*H177,2)</f>
        <v>0</v>
      </c>
      <c r="K177" s="229" t="s">
        <v>167</v>
      </c>
      <c r="L177" s="45"/>
      <c r="M177" s="234" t="s">
        <v>79</v>
      </c>
      <c r="N177" s="235" t="s">
        <v>51</v>
      </c>
      <c r="O177" s="85"/>
      <c r="P177" s="236">
        <f>O177*H177</f>
        <v>0</v>
      </c>
      <c r="Q177" s="236">
        <v>0.00031</v>
      </c>
      <c r="R177" s="236">
        <f>Q177*H177</f>
        <v>0.41770020000000002</v>
      </c>
      <c r="S177" s="236">
        <v>0</v>
      </c>
      <c r="T177" s="237">
        <f>S177*H177</f>
        <v>0</v>
      </c>
      <c r="U177" s="39"/>
      <c r="V177" s="39"/>
      <c r="W177" s="39"/>
      <c r="X177" s="39"/>
      <c r="Y177" s="39"/>
      <c r="Z177" s="39"/>
      <c r="AA177" s="39"/>
      <c r="AB177" s="39"/>
      <c r="AC177" s="39"/>
      <c r="AD177" s="39"/>
      <c r="AE177" s="39"/>
      <c r="AR177" s="238" t="s">
        <v>168</v>
      </c>
      <c r="AT177" s="238" t="s">
        <v>163</v>
      </c>
      <c r="AU177" s="238" t="s">
        <v>91</v>
      </c>
      <c r="AY177" s="17" t="s">
        <v>161</v>
      </c>
      <c r="BE177" s="239">
        <f>IF(N177="základní",J177,0)</f>
        <v>0</v>
      </c>
      <c r="BF177" s="239">
        <f>IF(N177="snížená",J177,0)</f>
        <v>0</v>
      </c>
      <c r="BG177" s="239">
        <f>IF(N177="zákl. přenesená",J177,0)</f>
        <v>0</v>
      </c>
      <c r="BH177" s="239">
        <f>IF(N177="sníž. přenesená",J177,0)</f>
        <v>0</v>
      </c>
      <c r="BI177" s="239">
        <f>IF(N177="nulová",J177,0)</f>
        <v>0</v>
      </c>
      <c r="BJ177" s="17" t="s">
        <v>89</v>
      </c>
      <c r="BK177" s="239">
        <f>ROUND(I177*H177,2)</f>
        <v>0</v>
      </c>
      <c r="BL177" s="17" t="s">
        <v>168</v>
      </c>
      <c r="BM177" s="238" t="s">
        <v>1288</v>
      </c>
    </row>
    <row r="178" s="13" customFormat="1">
      <c r="A178" s="13"/>
      <c r="B178" s="240"/>
      <c r="C178" s="241"/>
      <c r="D178" s="242" t="s">
        <v>170</v>
      </c>
      <c r="E178" s="243" t="s">
        <v>79</v>
      </c>
      <c r="F178" s="244" t="s">
        <v>1289</v>
      </c>
      <c r="G178" s="241"/>
      <c r="H178" s="245">
        <v>1347.4200000000001</v>
      </c>
      <c r="I178" s="246"/>
      <c r="J178" s="241"/>
      <c r="K178" s="241"/>
      <c r="L178" s="247"/>
      <c r="M178" s="248"/>
      <c r="N178" s="249"/>
      <c r="O178" s="249"/>
      <c r="P178" s="249"/>
      <c r="Q178" s="249"/>
      <c r="R178" s="249"/>
      <c r="S178" s="249"/>
      <c r="T178" s="250"/>
      <c r="U178" s="13"/>
      <c r="V178" s="13"/>
      <c r="W178" s="13"/>
      <c r="X178" s="13"/>
      <c r="Y178" s="13"/>
      <c r="Z178" s="13"/>
      <c r="AA178" s="13"/>
      <c r="AB178" s="13"/>
      <c r="AC178" s="13"/>
      <c r="AD178" s="13"/>
      <c r="AE178" s="13"/>
      <c r="AT178" s="251" t="s">
        <v>170</v>
      </c>
      <c r="AU178" s="251" t="s">
        <v>91</v>
      </c>
      <c r="AV178" s="13" t="s">
        <v>91</v>
      </c>
      <c r="AW178" s="13" t="s">
        <v>42</v>
      </c>
      <c r="AX178" s="13" t="s">
        <v>89</v>
      </c>
      <c r="AY178" s="251" t="s">
        <v>161</v>
      </c>
    </row>
    <row r="179" s="2" customFormat="1" ht="16.5" customHeight="1">
      <c r="A179" s="39"/>
      <c r="B179" s="40"/>
      <c r="C179" s="252" t="s">
        <v>472</v>
      </c>
      <c r="D179" s="252" t="s">
        <v>193</v>
      </c>
      <c r="E179" s="253" t="s">
        <v>1290</v>
      </c>
      <c r="F179" s="254" t="s">
        <v>1291</v>
      </c>
      <c r="G179" s="255" t="s">
        <v>166</v>
      </c>
      <c r="H179" s="256">
        <v>1374.3679999999999</v>
      </c>
      <c r="I179" s="257"/>
      <c r="J179" s="258">
        <f>ROUND(I179*H179,2)</f>
        <v>0</v>
      </c>
      <c r="K179" s="254" t="s">
        <v>167</v>
      </c>
      <c r="L179" s="259"/>
      <c r="M179" s="260" t="s">
        <v>79</v>
      </c>
      <c r="N179" s="261" t="s">
        <v>51</v>
      </c>
      <c r="O179" s="85"/>
      <c r="P179" s="236">
        <f>O179*H179</f>
        <v>0</v>
      </c>
      <c r="Q179" s="236">
        <v>0.00014999999999999999</v>
      </c>
      <c r="R179" s="236">
        <f>Q179*H179</f>
        <v>0.20615519999999998</v>
      </c>
      <c r="S179" s="236">
        <v>0</v>
      </c>
      <c r="T179" s="237">
        <f>S179*H179</f>
        <v>0</v>
      </c>
      <c r="U179" s="39"/>
      <c r="V179" s="39"/>
      <c r="W179" s="39"/>
      <c r="X179" s="39"/>
      <c r="Y179" s="39"/>
      <c r="Z179" s="39"/>
      <c r="AA179" s="39"/>
      <c r="AB179" s="39"/>
      <c r="AC179" s="39"/>
      <c r="AD179" s="39"/>
      <c r="AE179" s="39"/>
      <c r="AR179" s="238" t="s">
        <v>197</v>
      </c>
      <c r="AT179" s="238" t="s">
        <v>193</v>
      </c>
      <c r="AU179" s="238" t="s">
        <v>91</v>
      </c>
      <c r="AY179" s="17" t="s">
        <v>161</v>
      </c>
      <c r="BE179" s="239">
        <f>IF(N179="základní",J179,0)</f>
        <v>0</v>
      </c>
      <c r="BF179" s="239">
        <f>IF(N179="snížená",J179,0)</f>
        <v>0</v>
      </c>
      <c r="BG179" s="239">
        <f>IF(N179="zákl. přenesená",J179,0)</f>
        <v>0</v>
      </c>
      <c r="BH179" s="239">
        <f>IF(N179="sníž. přenesená",J179,0)</f>
        <v>0</v>
      </c>
      <c r="BI179" s="239">
        <f>IF(N179="nulová",J179,0)</f>
        <v>0</v>
      </c>
      <c r="BJ179" s="17" t="s">
        <v>89</v>
      </c>
      <c r="BK179" s="239">
        <f>ROUND(I179*H179,2)</f>
        <v>0</v>
      </c>
      <c r="BL179" s="17" t="s">
        <v>168</v>
      </c>
      <c r="BM179" s="238" t="s">
        <v>1292</v>
      </c>
    </row>
    <row r="180" s="13" customFormat="1">
      <c r="A180" s="13"/>
      <c r="B180" s="240"/>
      <c r="C180" s="241"/>
      <c r="D180" s="242" t="s">
        <v>170</v>
      </c>
      <c r="E180" s="241"/>
      <c r="F180" s="244" t="s">
        <v>1293</v>
      </c>
      <c r="G180" s="241"/>
      <c r="H180" s="245">
        <v>1374.3679999999999</v>
      </c>
      <c r="I180" s="246"/>
      <c r="J180" s="241"/>
      <c r="K180" s="241"/>
      <c r="L180" s="247"/>
      <c r="M180" s="248"/>
      <c r="N180" s="249"/>
      <c r="O180" s="249"/>
      <c r="P180" s="249"/>
      <c r="Q180" s="249"/>
      <c r="R180" s="249"/>
      <c r="S180" s="249"/>
      <c r="T180" s="250"/>
      <c r="U180" s="13"/>
      <c r="V180" s="13"/>
      <c r="W180" s="13"/>
      <c r="X180" s="13"/>
      <c r="Y180" s="13"/>
      <c r="Z180" s="13"/>
      <c r="AA180" s="13"/>
      <c r="AB180" s="13"/>
      <c r="AC180" s="13"/>
      <c r="AD180" s="13"/>
      <c r="AE180" s="13"/>
      <c r="AT180" s="251" t="s">
        <v>170</v>
      </c>
      <c r="AU180" s="251" t="s">
        <v>91</v>
      </c>
      <c r="AV180" s="13" t="s">
        <v>91</v>
      </c>
      <c r="AW180" s="13" t="s">
        <v>4</v>
      </c>
      <c r="AX180" s="13" t="s">
        <v>89</v>
      </c>
      <c r="AY180" s="251" t="s">
        <v>161</v>
      </c>
    </row>
    <row r="181" s="2" customFormat="1" ht="24" customHeight="1">
      <c r="A181" s="39"/>
      <c r="B181" s="40"/>
      <c r="C181" s="227" t="s">
        <v>479</v>
      </c>
      <c r="D181" s="227" t="s">
        <v>163</v>
      </c>
      <c r="E181" s="228" t="s">
        <v>1294</v>
      </c>
      <c r="F181" s="229" t="s">
        <v>1295</v>
      </c>
      <c r="G181" s="230" t="s">
        <v>174</v>
      </c>
      <c r="H181" s="231">
        <v>673.71000000000004</v>
      </c>
      <c r="I181" s="232"/>
      <c r="J181" s="233">
        <f>ROUND(I181*H181,2)</f>
        <v>0</v>
      </c>
      <c r="K181" s="229" t="s">
        <v>167</v>
      </c>
      <c r="L181" s="45"/>
      <c r="M181" s="234" t="s">
        <v>79</v>
      </c>
      <c r="N181" s="235" t="s">
        <v>51</v>
      </c>
      <c r="O181" s="85"/>
      <c r="P181" s="236">
        <f>O181*H181</f>
        <v>0</v>
      </c>
      <c r="Q181" s="236">
        <v>0.23058000000000001</v>
      </c>
      <c r="R181" s="236">
        <f>Q181*H181</f>
        <v>155.34405180000002</v>
      </c>
      <c r="S181" s="236">
        <v>0</v>
      </c>
      <c r="T181" s="237">
        <f>S181*H181</f>
        <v>0</v>
      </c>
      <c r="U181" s="39"/>
      <c r="V181" s="39"/>
      <c r="W181" s="39"/>
      <c r="X181" s="39"/>
      <c r="Y181" s="39"/>
      <c r="Z181" s="39"/>
      <c r="AA181" s="39"/>
      <c r="AB181" s="39"/>
      <c r="AC181" s="39"/>
      <c r="AD181" s="39"/>
      <c r="AE181" s="39"/>
      <c r="AR181" s="238" t="s">
        <v>168</v>
      </c>
      <c r="AT181" s="238" t="s">
        <v>163</v>
      </c>
      <c r="AU181" s="238" t="s">
        <v>91</v>
      </c>
      <c r="AY181" s="17" t="s">
        <v>161</v>
      </c>
      <c r="BE181" s="239">
        <f>IF(N181="základní",J181,0)</f>
        <v>0</v>
      </c>
      <c r="BF181" s="239">
        <f>IF(N181="snížená",J181,0)</f>
        <v>0</v>
      </c>
      <c r="BG181" s="239">
        <f>IF(N181="zákl. přenesená",J181,0)</f>
        <v>0</v>
      </c>
      <c r="BH181" s="239">
        <f>IF(N181="sníž. přenesená",J181,0)</f>
        <v>0</v>
      </c>
      <c r="BI181" s="239">
        <f>IF(N181="nulová",J181,0)</f>
        <v>0</v>
      </c>
      <c r="BJ181" s="17" t="s">
        <v>89</v>
      </c>
      <c r="BK181" s="239">
        <f>ROUND(I181*H181,2)</f>
        <v>0</v>
      </c>
      <c r="BL181" s="17" t="s">
        <v>168</v>
      </c>
      <c r="BM181" s="238" t="s">
        <v>1296</v>
      </c>
    </row>
    <row r="182" s="13" customFormat="1">
      <c r="A182" s="13"/>
      <c r="B182" s="240"/>
      <c r="C182" s="241"/>
      <c r="D182" s="242" t="s">
        <v>170</v>
      </c>
      <c r="E182" s="243" t="s">
        <v>79</v>
      </c>
      <c r="F182" s="244" t="s">
        <v>1297</v>
      </c>
      <c r="G182" s="241"/>
      <c r="H182" s="245">
        <v>673.71000000000004</v>
      </c>
      <c r="I182" s="246"/>
      <c r="J182" s="241"/>
      <c r="K182" s="241"/>
      <c r="L182" s="247"/>
      <c r="M182" s="248"/>
      <c r="N182" s="249"/>
      <c r="O182" s="249"/>
      <c r="P182" s="249"/>
      <c r="Q182" s="249"/>
      <c r="R182" s="249"/>
      <c r="S182" s="249"/>
      <c r="T182" s="250"/>
      <c r="U182" s="13"/>
      <c r="V182" s="13"/>
      <c r="W182" s="13"/>
      <c r="X182" s="13"/>
      <c r="Y182" s="13"/>
      <c r="Z182" s="13"/>
      <c r="AA182" s="13"/>
      <c r="AB182" s="13"/>
      <c r="AC182" s="13"/>
      <c r="AD182" s="13"/>
      <c r="AE182" s="13"/>
      <c r="AT182" s="251" t="s">
        <v>170</v>
      </c>
      <c r="AU182" s="251" t="s">
        <v>91</v>
      </c>
      <c r="AV182" s="13" t="s">
        <v>91</v>
      </c>
      <c r="AW182" s="13" t="s">
        <v>42</v>
      </c>
      <c r="AX182" s="13" t="s">
        <v>89</v>
      </c>
      <c r="AY182" s="251" t="s">
        <v>161</v>
      </c>
    </row>
    <row r="183" s="2" customFormat="1" ht="24" customHeight="1">
      <c r="A183" s="39"/>
      <c r="B183" s="40"/>
      <c r="C183" s="227" t="s">
        <v>484</v>
      </c>
      <c r="D183" s="227" t="s">
        <v>163</v>
      </c>
      <c r="E183" s="228" t="s">
        <v>1298</v>
      </c>
      <c r="F183" s="229" t="s">
        <v>1299</v>
      </c>
      <c r="G183" s="230" t="s">
        <v>166</v>
      </c>
      <c r="H183" s="231">
        <v>4432.1300000000001</v>
      </c>
      <c r="I183" s="232"/>
      <c r="J183" s="233">
        <f>ROUND(I183*H183,2)</f>
        <v>0</v>
      </c>
      <c r="K183" s="229" t="s">
        <v>167</v>
      </c>
      <c r="L183" s="45"/>
      <c r="M183" s="234" t="s">
        <v>79</v>
      </c>
      <c r="N183" s="235" t="s">
        <v>51</v>
      </c>
      <c r="O183" s="85"/>
      <c r="P183" s="236">
        <f>O183*H183</f>
        <v>0</v>
      </c>
      <c r="Q183" s="236">
        <v>0.00022000000000000001</v>
      </c>
      <c r="R183" s="236">
        <f>Q183*H183</f>
        <v>0.97506860000000006</v>
      </c>
      <c r="S183" s="236">
        <v>0</v>
      </c>
      <c r="T183" s="237">
        <f>S183*H183</f>
        <v>0</v>
      </c>
      <c r="U183" s="39"/>
      <c r="V183" s="39"/>
      <c r="W183" s="39"/>
      <c r="X183" s="39"/>
      <c r="Y183" s="39"/>
      <c r="Z183" s="39"/>
      <c r="AA183" s="39"/>
      <c r="AB183" s="39"/>
      <c r="AC183" s="39"/>
      <c r="AD183" s="39"/>
      <c r="AE183" s="39"/>
      <c r="AR183" s="238" t="s">
        <v>168</v>
      </c>
      <c r="AT183" s="238" t="s">
        <v>163</v>
      </c>
      <c r="AU183" s="238" t="s">
        <v>91</v>
      </c>
      <c r="AY183" s="17" t="s">
        <v>161</v>
      </c>
      <c r="BE183" s="239">
        <f>IF(N183="základní",J183,0)</f>
        <v>0</v>
      </c>
      <c r="BF183" s="239">
        <f>IF(N183="snížená",J183,0)</f>
        <v>0</v>
      </c>
      <c r="BG183" s="239">
        <f>IF(N183="zákl. přenesená",J183,0)</f>
        <v>0</v>
      </c>
      <c r="BH183" s="239">
        <f>IF(N183="sníž. přenesená",J183,0)</f>
        <v>0</v>
      </c>
      <c r="BI183" s="239">
        <f>IF(N183="nulová",J183,0)</f>
        <v>0</v>
      </c>
      <c r="BJ183" s="17" t="s">
        <v>89</v>
      </c>
      <c r="BK183" s="239">
        <f>ROUND(I183*H183,2)</f>
        <v>0</v>
      </c>
      <c r="BL183" s="17" t="s">
        <v>168</v>
      </c>
      <c r="BM183" s="238" t="s">
        <v>1300</v>
      </c>
    </row>
    <row r="184" s="2" customFormat="1" ht="16.5" customHeight="1">
      <c r="A184" s="39"/>
      <c r="B184" s="40"/>
      <c r="C184" s="252" t="s">
        <v>488</v>
      </c>
      <c r="D184" s="252" t="s">
        <v>193</v>
      </c>
      <c r="E184" s="253" t="s">
        <v>1301</v>
      </c>
      <c r="F184" s="254" t="s">
        <v>1302</v>
      </c>
      <c r="G184" s="255" t="s">
        <v>166</v>
      </c>
      <c r="H184" s="256">
        <v>1518.633</v>
      </c>
      <c r="I184" s="257"/>
      <c r="J184" s="258">
        <f>ROUND(I184*H184,2)</f>
        <v>0</v>
      </c>
      <c r="K184" s="254" t="s">
        <v>167</v>
      </c>
      <c r="L184" s="259"/>
      <c r="M184" s="260" t="s">
        <v>79</v>
      </c>
      <c r="N184" s="261" t="s">
        <v>51</v>
      </c>
      <c r="O184" s="85"/>
      <c r="P184" s="236">
        <f>O184*H184</f>
        <v>0</v>
      </c>
      <c r="Q184" s="236">
        <v>0.00016000000000000001</v>
      </c>
      <c r="R184" s="236">
        <f>Q184*H184</f>
        <v>0.24298128000000002</v>
      </c>
      <c r="S184" s="236">
        <v>0</v>
      </c>
      <c r="T184" s="237">
        <f>S184*H184</f>
        <v>0</v>
      </c>
      <c r="U184" s="39"/>
      <c r="V184" s="39"/>
      <c r="W184" s="39"/>
      <c r="X184" s="39"/>
      <c r="Y184" s="39"/>
      <c r="Z184" s="39"/>
      <c r="AA184" s="39"/>
      <c r="AB184" s="39"/>
      <c r="AC184" s="39"/>
      <c r="AD184" s="39"/>
      <c r="AE184" s="39"/>
      <c r="AR184" s="238" t="s">
        <v>197</v>
      </c>
      <c r="AT184" s="238" t="s">
        <v>193</v>
      </c>
      <c r="AU184" s="238" t="s">
        <v>91</v>
      </c>
      <c r="AY184" s="17" t="s">
        <v>161</v>
      </c>
      <c r="BE184" s="239">
        <f>IF(N184="základní",J184,0)</f>
        <v>0</v>
      </c>
      <c r="BF184" s="239">
        <f>IF(N184="snížená",J184,0)</f>
        <v>0</v>
      </c>
      <c r="BG184" s="239">
        <f>IF(N184="zákl. přenesená",J184,0)</f>
        <v>0</v>
      </c>
      <c r="BH184" s="239">
        <f>IF(N184="sníž. přenesená",J184,0)</f>
        <v>0</v>
      </c>
      <c r="BI184" s="239">
        <f>IF(N184="nulová",J184,0)</f>
        <v>0</v>
      </c>
      <c r="BJ184" s="17" t="s">
        <v>89</v>
      </c>
      <c r="BK184" s="239">
        <f>ROUND(I184*H184,2)</f>
        <v>0</v>
      </c>
      <c r="BL184" s="17" t="s">
        <v>168</v>
      </c>
      <c r="BM184" s="238" t="s">
        <v>1303</v>
      </c>
    </row>
    <row r="185" s="13" customFormat="1">
      <c r="A185" s="13"/>
      <c r="B185" s="240"/>
      <c r="C185" s="241"/>
      <c r="D185" s="242" t="s">
        <v>170</v>
      </c>
      <c r="E185" s="243" t="s">
        <v>79</v>
      </c>
      <c r="F185" s="244" t="s">
        <v>1304</v>
      </c>
      <c r="G185" s="241"/>
      <c r="H185" s="245">
        <v>1320.55</v>
      </c>
      <c r="I185" s="246"/>
      <c r="J185" s="241"/>
      <c r="K185" s="241"/>
      <c r="L185" s="247"/>
      <c r="M185" s="248"/>
      <c r="N185" s="249"/>
      <c r="O185" s="249"/>
      <c r="P185" s="249"/>
      <c r="Q185" s="249"/>
      <c r="R185" s="249"/>
      <c r="S185" s="249"/>
      <c r="T185" s="250"/>
      <c r="U185" s="13"/>
      <c r="V185" s="13"/>
      <c r="W185" s="13"/>
      <c r="X185" s="13"/>
      <c r="Y185" s="13"/>
      <c r="Z185" s="13"/>
      <c r="AA185" s="13"/>
      <c r="AB185" s="13"/>
      <c r="AC185" s="13"/>
      <c r="AD185" s="13"/>
      <c r="AE185" s="13"/>
      <c r="AT185" s="251" t="s">
        <v>170</v>
      </c>
      <c r="AU185" s="251" t="s">
        <v>91</v>
      </c>
      <c r="AV185" s="13" t="s">
        <v>91</v>
      </c>
      <c r="AW185" s="13" t="s">
        <v>42</v>
      </c>
      <c r="AX185" s="13" t="s">
        <v>89</v>
      </c>
      <c r="AY185" s="251" t="s">
        <v>161</v>
      </c>
    </row>
    <row r="186" s="13" customFormat="1">
      <c r="A186" s="13"/>
      <c r="B186" s="240"/>
      <c r="C186" s="241"/>
      <c r="D186" s="242" t="s">
        <v>170</v>
      </c>
      <c r="E186" s="241"/>
      <c r="F186" s="244" t="s">
        <v>1305</v>
      </c>
      <c r="G186" s="241"/>
      <c r="H186" s="245">
        <v>1518.633</v>
      </c>
      <c r="I186" s="246"/>
      <c r="J186" s="241"/>
      <c r="K186" s="241"/>
      <c r="L186" s="247"/>
      <c r="M186" s="248"/>
      <c r="N186" s="249"/>
      <c r="O186" s="249"/>
      <c r="P186" s="249"/>
      <c r="Q186" s="249"/>
      <c r="R186" s="249"/>
      <c r="S186" s="249"/>
      <c r="T186" s="250"/>
      <c r="U186" s="13"/>
      <c r="V186" s="13"/>
      <c r="W186" s="13"/>
      <c r="X186" s="13"/>
      <c r="Y186" s="13"/>
      <c r="Z186" s="13"/>
      <c r="AA186" s="13"/>
      <c r="AB186" s="13"/>
      <c r="AC186" s="13"/>
      <c r="AD186" s="13"/>
      <c r="AE186" s="13"/>
      <c r="AT186" s="251" t="s">
        <v>170</v>
      </c>
      <c r="AU186" s="251" t="s">
        <v>91</v>
      </c>
      <c r="AV186" s="13" t="s">
        <v>91</v>
      </c>
      <c r="AW186" s="13" t="s">
        <v>4</v>
      </c>
      <c r="AX186" s="13" t="s">
        <v>89</v>
      </c>
      <c r="AY186" s="251" t="s">
        <v>161</v>
      </c>
    </row>
    <row r="187" s="2" customFormat="1" ht="16.5" customHeight="1">
      <c r="A187" s="39"/>
      <c r="B187" s="40"/>
      <c r="C187" s="252" t="s">
        <v>492</v>
      </c>
      <c r="D187" s="252" t="s">
        <v>193</v>
      </c>
      <c r="E187" s="253" t="s">
        <v>1306</v>
      </c>
      <c r="F187" s="254" t="s">
        <v>1307</v>
      </c>
      <c r="G187" s="255" t="s">
        <v>166</v>
      </c>
      <c r="H187" s="256">
        <v>3578.317</v>
      </c>
      <c r="I187" s="257"/>
      <c r="J187" s="258">
        <f>ROUND(I187*H187,2)</f>
        <v>0</v>
      </c>
      <c r="K187" s="254" t="s">
        <v>167</v>
      </c>
      <c r="L187" s="259"/>
      <c r="M187" s="260" t="s">
        <v>79</v>
      </c>
      <c r="N187" s="261" t="s">
        <v>51</v>
      </c>
      <c r="O187" s="85"/>
      <c r="P187" s="236">
        <f>O187*H187</f>
        <v>0</v>
      </c>
      <c r="Q187" s="236">
        <v>0.00020000000000000001</v>
      </c>
      <c r="R187" s="236">
        <f>Q187*H187</f>
        <v>0.71566340000000006</v>
      </c>
      <c r="S187" s="236">
        <v>0</v>
      </c>
      <c r="T187" s="237">
        <f>S187*H187</f>
        <v>0</v>
      </c>
      <c r="U187" s="39"/>
      <c r="V187" s="39"/>
      <c r="W187" s="39"/>
      <c r="X187" s="39"/>
      <c r="Y187" s="39"/>
      <c r="Z187" s="39"/>
      <c r="AA187" s="39"/>
      <c r="AB187" s="39"/>
      <c r="AC187" s="39"/>
      <c r="AD187" s="39"/>
      <c r="AE187" s="39"/>
      <c r="AR187" s="238" t="s">
        <v>197</v>
      </c>
      <c r="AT187" s="238" t="s">
        <v>193</v>
      </c>
      <c r="AU187" s="238" t="s">
        <v>91</v>
      </c>
      <c r="AY187" s="17" t="s">
        <v>161</v>
      </c>
      <c r="BE187" s="239">
        <f>IF(N187="základní",J187,0)</f>
        <v>0</v>
      </c>
      <c r="BF187" s="239">
        <f>IF(N187="snížená",J187,0)</f>
        <v>0</v>
      </c>
      <c r="BG187" s="239">
        <f>IF(N187="zákl. přenesená",J187,0)</f>
        <v>0</v>
      </c>
      <c r="BH187" s="239">
        <f>IF(N187="sníž. přenesená",J187,0)</f>
        <v>0</v>
      </c>
      <c r="BI187" s="239">
        <f>IF(N187="nulová",J187,0)</f>
        <v>0</v>
      </c>
      <c r="BJ187" s="17" t="s">
        <v>89</v>
      </c>
      <c r="BK187" s="239">
        <f>ROUND(I187*H187,2)</f>
        <v>0</v>
      </c>
      <c r="BL187" s="17" t="s">
        <v>168</v>
      </c>
      <c r="BM187" s="238" t="s">
        <v>1308</v>
      </c>
    </row>
    <row r="188" s="13" customFormat="1">
      <c r="A188" s="13"/>
      <c r="B188" s="240"/>
      <c r="C188" s="241"/>
      <c r="D188" s="242" t="s">
        <v>170</v>
      </c>
      <c r="E188" s="243" t="s">
        <v>79</v>
      </c>
      <c r="F188" s="244" t="s">
        <v>1309</v>
      </c>
      <c r="G188" s="241"/>
      <c r="H188" s="245">
        <v>2592.98</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170</v>
      </c>
      <c r="AU188" s="251" t="s">
        <v>91</v>
      </c>
      <c r="AV188" s="13" t="s">
        <v>91</v>
      </c>
      <c r="AW188" s="13" t="s">
        <v>42</v>
      </c>
      <c r="AX188" s="13" t="s">
        <v>81</v>
      </c>
      <c r="AY188" s="251" t="s">
        <v>161</v>
      </c>
    </row>
    <row r="189" s="13" customFormat="1">
      <c r="A189" s="13"/>
      <c r="B189" s="240"/>
      <c r="C189" s="241"/>
      <c r="D189" s="242" t="s">
        <v>170</v>
      </c>
      <c r="E189" s="243" t="s">
        <v>79</v>
      </c>
      <c r="F189" s="244" t="s">
        <v>1310</v>
      </c>
      <c r="G189" s="241"/>
      <c r="H189" s="245">
        <v>518.60000000000002</v>
      </c>
      <c r="I189" s="246"/>
      <c r="J189" s="241"/>
      <c r="K189" s="241"/>
      <c r="L189" s="247"/>
      <c r="M189" s="248"/>
      <c r="N189" s="249"/>
      <c r="O189" s="249"/>
      <c r="P189" s="249"/>
      <c r="Q189" s="249"/>
      <c r="R189" s="249"/>
      <c r="S189" s="249"/>
      <c r="T189" s="250"/>
      <c r="U189" s="13"/>
      <c r="V189" s="13"/>
      <c r="W189" s="13"/>
      <c r="X189" s="13"/>
      <c r="Y189" s="13"/>
      <c r="Z189" s="13"/>
      <c r="AA189" s="13"/>
      <c r="AB189" s="13"/>
      <c r="AC189" s="13"/>
      <c r="AD189" s="13"/>
      <c r="AE189" s="13"/>
      <c r="AT189" s="251" t="s">
        <v>170</v>
      </c>
      <c r="AU189" s="251" t="s">
        <v>91</v>
      </c>
      <c r="AV189" s="13" t="s">
        <v>91</v>
      </c>
      <c r="AW189" s="13" t="s">
        <v>42</v>
      </c>
      <c r="AX189" s="13" t="s">
        <v>81</v>
      </c>
      <c r="AY189" s="251" t="s">
        <v>161</v>
      </c>
    </row>
    <row r="190" s="15" customFormat="1">
      <c r="A190" s="15"/>
      <c r="B190" s="277"/>
      <c r="C190" s="278"/>
      <c r="D190" s="242" t="s">
        <v>170</v>
      </c>
      <c r="E190" s="279" t="s">
        <v>79</v>
      </c>
      <c r="F190" s="280" t="s">
        <v>345</v>
      </c>
      <c r="G190" s="278"/>
      <c r="H190" s="281">
        <v>3111.5799999999999</v>
      </c>
      <c r="I190" s="282"/>
      <c r="J190" s="278"/>
      <c r="K190" s="278"/>
      <c r="L190" s="283"/>
      <c r="M190" s="284"/>
      <c r="N190" s="285"/>
      <c r="O190" s="285"/>
      <c r="P190" s="285"/>
      <c r="Q190" s="285"/>
      <c r="R190" s="285"/>
      <c r="S190" s="285"/>
      <c r="T190" s="286"/>
      <c r="U190" s="15"/>
      <c r="V190" s="15"/>
      <c r="W190" s="15"/>
      <c r="X190" s="15"/>
      <c r="Y190" s="15"/>
      <c r="Z190" s="15"/>
      <c r="AA190" s="15"/>
      <c r="AB190" s="15"/>
      <c r="AC190" s="15"/>
      <c r="AD190" s="15"/>
      <c r="AE190" s="15"/>
      <c r="AT190" s="287" t="s">
        <v>170</v>
      </c>
      <c r="AU190" s="287" t="s">
        <v>91</v>
      </c>
      <c r="AV190" s="15" t="s">
        <v>168</v>
      </c>
      <c r="AW190" s="15" t="s">
        <v>42</v>
      </c>
      <c r="AX190" s="15" t="s">
        <v>89</v>
      </c>
      <c r="AY190" s="287" t="s">
        <v>161</v>
      </c>
    </row>
    <row r="191" s="13" customFormat="1">
      <c r="A191" s="13"/>
      <c r="B191" s="240"/>
      <c r="C191" s="241"/>
      <c r="D191" s="242" t="s">
        <v>170</v>
      </c>
      <c r="E191" s="241"/>
      <c r="F191" s="244" t="s">
        <v>1311</v>
      </c>
      <c r="G191" s="241"/>
      <c r="H191" s="245">
        <v>3578.317</v>
      </c>
      <c r="I191" s="246"/>
      <c r="J191" s="241"/>
      <c r="K191" s="241"/>
      <c r="L191" s="247"/>
      <c r="M191" s="248"/>
      <c r="N191" s="249"/>
      <c r="O191" s="249"/>
      <c r="P191" s="249"/>
      <c r="Q191" s="249"/>
      <c r="R191" s="249"/>
      <c r="S191" s="249"/>
      <c r="T191" s="250"/>
      <c r="U191" s="13"/>
      <c r="V191" s="13"/>
      <c r="W191" s="13"/>
      <c r="X191" s="13"/>
      <c r="Y191" s="13"/>
      <c r="Z191" s="13"/>
      <c r="AA191" s="13"/>
      <c r="AB191" s="13"/>
      <c r="AC191" s="13"/>
      <c r="AD191" s="13"/>
      <c r="AE191" s="13"/>
      <c r="AT191" s="251" t="s">
        <v>170</v>
      </c>
      <c r="AU191" s="251" t="s">
        <v>91</v>
      </c>
      <c r="AV191" s="13" t="s">
        <v>91</v>
      </c>
      <c r="AW191" s="13" t="s">
        <v>4</v>
      </c>
      <c r="AX191" s="13" t="s">
        <v>89</v>
      </c>
      <c r="AY191" s="251" t="s">
        <v>161</v>
      </c>
    </row>
    <row r="192" s="2" customFormat="1" ht="16.5" customHeight="1">
      <c r="A192" s="39"/>
      <c r="B192" s="40"/>
      <c r="C192" s="227" t="s">
        <v>496</v>
      </c>
      <c r="D192" s="227" t="s">
        <v>163</v>
      </c>
      <c r="E192" s="228" t="s">
        <v>1312</v>
      </c>
      <c r="F192" s="229" t="s">
        <v>1313</v>
      </c>
      <c r="G192" s="230" t="s">
        <v>184</v>
      </c>
      <c r="H192" s="231">
        <v>144.90000000000001</v>
      </c>
      <c r="I192" s="232"/>
      <c r="J192" s="233">
        <f>ROUND(I192*H192,2)</f>
        <v>0</v>
      </c>
      <c r="K192" s="229" t="s">
        <v>167</v>
      </c>
      <c r="L192" s="45"/>
      <c r="M192" s="234" t="s">
        <v>79</v>
      </c>
      <c r="N192" s="235" t="s">
        <v>51</v>
      </c>
      <c r="O192" s="85"/>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168</v>
      </c>
      <c r="AT192" s="238" t="s">
        <v>163</v>
      </c>
      <c r="AU192" s="238" t="s">
        <v>91</v>
      </c>
      <c r="AY192" s="17" t="s">
        <v>161</v>
      </c>
      <c r="BE192" s="239">
        <f>IF(N192="základní",J192,0)</f>
        <v>0</v>
      </c>
      <c r="BF192" s="239">
        <f>IF(N192="snížená",J192,0)</f>
        <v>0</v>
      </c>
      <c r="BG192" s="239">
        <f>IF(N192="zákl. přenesená",J192,0)</f>
        <v>0</v>
      </c>
      <c r="BH192" s="239">
        <f>IF(N192="sníž. přenesená",J192,0)</f>
        <v>0</v>
      </c>
      <c r="BI192" s="239">
        <f>IF(N192="nulová",J192,0)</f>
        <v>0</v>
      </c>
      <c r="BJ192" s="17" t="s">
        <v>89</v>
      </c>
      <c r="BK192" s="239">
        <f>ROUND(I192*H192,2)</f>
        <v>0</v>
      </c>
      <c r="BL192" s="17" t="s">
        <v>168</v>
      </c>
      <c r="BM192" s="238" t="s">
        <v>1314</v>
      </c>
    </row>
    <row r="193" s="13" customFormat="1">
      <c r="A193" s="13"/>
      <c r="B193" s="240"/>
      <c r="C193" s="241"/>
      <c r="D193" s="242" t="s">
        <v>170</v>
      </c>
      <c r="E193" s="243" t="s">
        <v>79</v>
      </c>
      <c r="F193" s="244" t="s">
        <v>1315</v>
      </c>
      <c r="G193" s="241"/>
      <c r="H193" s="245">
        <v>144.90000000000001</v>
      </c>
      <c r="I193" s="246"/>
      <c r="J193" s="241"/>
      <c r="K193" s="241"/>
      <c r="L193" s="247"/>
      <c r="M193" s="248"/>
      <c r="N193" s="249"/>
      <c r="O193" s="249"/>
      <c r="P193" s="249"/>
      <c r="Q193" s="249"/>
      <c r="R193" s="249"/>
      <c r="S193" s="249"/>
      <c r="T193" s="250"/>
      <c r="U193" s="13"/>
      <c r="V193" s="13"/>
      <c r="W193" s="13"/>
      <c r="X193" s="13"/>
      <c r="Y193" s="13"/>
      <c r="Z193" s="13"/>
      <c r="AA193" s="13"/>
      <c r="AB193" s="13"/>
      <c r="AC193" s="13"/>
      <c r="AD193" s="13"/>
      <c r="AE193" s="13"/>
      <c r="AT193" s="251" t="s">
        <v>170</v>
      </c>
      <c r="AU193" s="251" t="s">
        <v>91</v>
      </c>
      <c r="AV193" s="13" t="s">
        <v>91</v>
      </c>
      <c r="AW193" s="13" t="s">
        <v>42</v>
      </c>
      <c r="AX193" s="13" t="s">
        <v>89</v>
      </c>
      <c r="AY193" s="251" t="s">
        <v>161</v>
      </c>
    </row>
    <row r="194" s="2" customFormat="1" ht="16.5" customHeight="1">
      <c r="A194" s="39"/>
      <c r="B194" s="40"/>
      <c r="C194" s="227" t="s">
        <v>501</v>
      </c>
      <c r="D194" s="227" t="s">
        <v>163</v>
      </c>
      <c r="E194" s="228" t="s">
        <v>1316</v>
      </c>
      <c r="F194" s="229" t="s">
        <v>1317</v>
      </c>
      <c r="G194" s="230" t="s">
        <v>184</v>
      </c>
      <c r="H194" s="231">
        <v>399.24000000000001</v>
      </c>
      <c r="I194" s="232"/>
      <c r="J194" s="233">
        <f>ROUND(I194*H194,2)</f>
        <v>0</v>
      </c>
      <c r="K194" s="229" t="s">
        <v>167</v>
      </c>
      <c r="L194" s="45"/>
      <c r="M194" s="234" t="s">
        <v>79</v>
      </c>
      <c r="N194" s="235" t="s">
        <v>51</v>
      </c>
      <c r="O194" s="85"/>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168</v>
      </c>
      <c r="AT194" s="238" t="s">
        <v>163</v>
      </c>
      <c r="AU194" s="238" t="s">
        <v>91</v>
      </c>
      <c r="AY194" s="17" t="s">
        <v>161</v>
      </c>
      <c r="BE194" s="239">
        <f>IF(N194="základní",J194,0)</f>
        <v>0</v>
      </c>
      <c r="BF194" s="239">
        <f>IF(N194="snížená",J194,0)</f>
        <v>0</v>
      </c>
      <c r="BG194" s="239">
        <f>IF(N194="zákl. přenesená",J194,0)</f>
        <v>0</v>
      </c>
      <c r="BH194" s="239">
        <f>IF(N194="sníž. přenesená",J194,0)</f>
        <v>0</v>
      </c>
      <c r="BI194" s="239">
        <f>IF(N194="nulová",J194,0)</f>
        <v>0</v>
      </c>
      <c r="BJ194" s="17" t="s">
        <v>89</v>
      </c>
      <c r="BK194" s="239">
        <f>ROUND(I194*H194,2)</f>
        <v>0</v>
      </c>
      <c r="BL194" s="17" t="s">
        <v>168</v>
      </c>
      <c r="BM194" s="238" t="s">
        <v>1318</v>
      </c>
    </row>
    <row r="195" s="13" customFormat="1">
      <c r="A195" s="13"/>
      <c r="B195" s="240"/>
      <c r="C195" s="241"/>
      <c r="D195" s="242" t="s">
        <v>170</v>
      </c>
      <c r="E195" s="243" t="s">
        <v>79</v>
      </c>
      <c r="F195" s="244" t="s">
        <v>1319</v>
      </c>
      <c r="G195" s="241"/>
      <c r="H195" s="245">
        <v>399.24000000000001</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170</v>
      </c>
      <c r="AU195" s="251" t="s">
        <v>91</v>
      </c>
      <c r="AV195" s="13" t="s">
        <v>91</v>
      </c>
      <c r="AW195" s="13" t="s">
        <v>42</v>
      </c>
      <c r="AX195" s="13" t="s">
        <v>89</v>
      </c>
      <c r="AY195" s="251" t="s">
        <v>161</v>
      </c>
    </row>
    <row r="196" s="2" customFormat="1" ht="16.5" customHeight="1">
      <c r="A196" s="39"/>
      <c r="B196" s="40"/>
      <c r="C196" s="227" t="s">
        <v>505</v>
      </c>
      <c r="D196" s="227" t="s">
        <v>163</v>
      </c>
      <c r="E196" s="228" t="s">
        <v>1320</v>
      </c>
      <c r="F196" s="229" t="s">
        <v>1321</v>
      </c>
      <c r="G196" s="230" t="s">
        <v>166</v>
      </c>
      <c r="H196" s="231">
        <v>1103.25</v>
      </c>
      <c r="I196" s="232"/>
      <c r="J196" s="233">
        <f>ROUND(I196*H196,2)</f>
        <v>0</v>
      </c>
      <c r="K196" s="229" t="s">
        <v>167</v>
      </c>
      <c r="L196" s="45"/>
      <c r="M196" s="234" t="s">
        <v>79</v>
      </c>
      <c r="N196" s="235" t="s">
        <v>51</v>
      </c>
      <c r="O196" s="85"/>
      <c r="P196" s="236">
        <f>O196*H196</f>
        <v>0</v>
      </c>
      <c r="Q196" s="236">
        <v>0.0026900000000000001</v>
      </c>
      <c r="R196" s="236">
        <f>Q196*H196</f>
        <v>2.9677425</v>
      </c>
      <c r="S196" s="236">
        <v>0</v>
      </c>
      <c r="T196" s="237">
        <f>S196*H196</f>
        <v>0</v>
      </c>
      <c r="U196" s="39"/>
      <c r="V196" s="39"/>
      <c r="W196" s="39"/>
      <c r="X196" s="39"/>
      <c r="Y196" s="39"/>
      <c r="Z196" s="39"/>
      <c r="AA196" s="39"/>
      <c r="AB196" s="39"/>
      <c r="AC196" s="39"/>
      <c r="AD196" s="39"/>
      <c r="AE196" s="39"/>
      <c r="AR196" s="238" t="s">
        <v>168</v>
      </c>
      <c r="AT196" s="238" t="s">
        <v>163</v>
      </c>
      <c r="AU196" s="238" t="s">
        <v>91</v>
      </c>
      <c r="AY196" s="17" t="s">
        <v>161</v>
      </c>
      <c r="BE196" s="239">
        <f>IF(N196="základní",J196,0)</f>
        <v>0</v>
      </c>
      <c r="BF196" s="239">
        <f>IF(N196="snížená",J196,0)</f>
        <v>0</v>
      </c>
      <c r="BG196" s="239">
        <f>IF(N196="zákl. přenesená",J196,0)</f>
        <v>0</v>
      </c>
      <c r="BH196" s="239">
        <f>IF(N196="sníž. přenesená",J196,0)</f>
        <v>0</v>
      </c>
      <c r="BI196" s="239">
        <f>IF(N196="nulová",J196,0)</f>
        <v>0</v>
      </c>
      <c r="BJ196" s="17" t="s">
        <v>89</v>
      </c>
      <c r="BK196" s="239">
        <f>ROUND(I196*H196,2)</f>
        <v>0</v>
      </c>
      <c r="BL196" s="17" t="s">
        <v>168</v>
      </c>
      <c r="BM196" s="238" t="s">
        <v>1322</v>
      </c>
    </row>
    <row r="197" s="13" customFormat="1">
      <c r="A197" s="13"/>
      <c r="B197" s="240"/>
      <c r="C197" s="241"/>
      <c r="D197" s="242" t="s">
        <v>170</v>
      </c>
      <c r="E197" s="243" t="s">
        <v>79</v>
      </c>
      <c r="F197" s="244" t="s">
        <v>1323</v>
      </c>
      <c r="G197" s="241"/>
      <c r="H197" s="245">
        <v>1103.25</v>
      </c>
      <c r="I197" s="246"/>
      <c r="J197" s="241"/>
      <c r="K197" s="241"/>
      <c r="L197" s="247"/>
      <c r="M197" s="248"/>
      <c r="N197" s="249"/>
      <c r="O197" s="249"/>
      <c r="P197" s="249"/>
      <c r="Q197" s="249"/>
      <c r="R197" s="249"/>
      <c r="S197" s="249"/>
      <c r="T197" s="250"/>
      <c r="U197" s="13"/>
      <c r="V197" s="13"/>
      <c r="W197" s="13"/>
      <c r="X197" s="13"/>
      <c r="Y197" s="13"/>
      <c r="Z197" s="13"/>
      <c r="AA197" s="13"/>
      <c r="AB197" s="13"/>
      <c r="AC197" s="13"/>
      <c r="AD197" s="13"/>
      <c r="AE197" s="13"/>
      <c r="AT197" s="251" t="s">
        <v>170</v>
      </c>
      <c r="AU197" s="251" t="s">
        <v>91</v>
      </c>
      <c r="AV197" s="13" t="s">
        <v>91</v>
      </c>
      <c r="AW197" s="13" t="s">
        <v>42</v>
      </c>
      <c r="AX197" s="13" t="s">
        <v>89</v>
      </c>
      <c r="AY197" s="251" t="s">
        <v>161</v>
      </c>
    </row>
    <row r="198" s="2" customFormat="1" ht="16.5" customHeight="1">
      <c r="A198" s="39"/>
      <c r="B198" s="40"/>
      <c r="C198" s="227" t="s">
        <v>509</v>
      </c>
      <c r="D198" s="227" t="s">
        <v>163</v>
      </c>
      <c r="E198" s="228" t="s">
        <v>1324</v>
      </c>
      <c r="F198" s="229" t="s">
        <v>1325</v>
      </c>
      <c r="G198" s="230" t="s">
        <v>166</v>
      </c>
      <c r="H198" s="231">
        <v>1103.25</v>
      </c>
      <c r="I198" s="232"/>
      <c r="J198" s="233">
        <f>ROUND(I198*H198,2)</f>
        <v>0</v>
      </c>
      <c r="K198" s="229" t="s">
        <v>167</v>
      </c>
      <c r="L198" s="45"/>
      <c r="M198" s="234" t="s">
        <v>79</v>
      </c>
      <c r="N198" s="235" t="s">
        <v>51</v>
      </c>
      <c r="O198" s="85"/>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168</v>
      </c>
      <c r="AT198" s="238" t="s">
        <v>163</v>
      </c>
      <c r="AU198" s="238" t="s">
        <v>91</v>
      </c>
      <c r="AY198" s="17" t="s">
        <v>161</v>
      </c>
      <c r="BE198" s="239">
        <f>IF(N198="základní",J198,0)</f>
        <v>0</v>
      </c>
      <c r="BF198" s="239">
        <f>IF(N198="snížená",J198,0)</f>
        <v>0</v>
      </c>
      <c r="BG198" s="239">
        <f>IF(N198="zákl. přenesená",J198,0)</f>
        <v>0</v>
      </c>
      <c r="BH198" s="239">
        <f>IF(N198="sníž. přenesená",J198,0)</f>
        <v>0</v>
      </c>
      <c r="BI198" s="239">
        <f>IF(N198="nulová",J198,0)</f>
        <v>0</v>
      </c>
      <c r="BJ198" s="17" t="s">
        <v>89</v>
      </c>
      <c r="BK198" s="239">
        <f>ROUND(I198*H198,2)</f>
        <v>0</v>
      </c>
      <c r="BL198" s="17" t="s">
        <v>168</v>
      </c>
      <c r="BM198" s="238" t="s">
        <v>1326</v>
      </c>
    </row>
    <row r="199" s="13" customFormat="1">
      <c r="A199" s="13"/>
      <c r="B199" s="240"/>
      <c r="C199" s="241"/>
      <c r="D199" s="242" t="s">
        <v>170</v>
      </c>
      <c r="E199" s="243" t="s">
        <v>79</v>
      </c>
      <c r="F199" s="244" t="s">
        <v>1327</v>
      </c>
      <c r="G199" s="241"/>
      <c r="H199" s="245">
        <v>1103.25</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170</v>
      </c>
      <c r="AU199" s="251" t="s">
        <v>91</v>
      </c>
      <c r="AV199" s="13" t="s">
        <v>91</v>
      </c>
      <c r="AW199" s="13" t="s">
        <v>42</v>
      </c>
      <c r="AX199" s="13" t="s">
        <v>89</v>
      </c>
      <c r="AY199" s="251" t="s">
        <v>161</v>
      </c>
    </row>
    <row r="200" s="2" customFormat="1" ht="16.5" customHeight="1">
      <c r="A200" s="39"/>
      <c r="B200" s="40"/>
      <c r="C200" s="227" t="s">
        <v>516</v>
      </c>
      <c r="D200" s="227" t="s">
        <v>163</v>
      </c>
      <c r="E200" s="228" t="s">
        <v>1328</v>
      </c>
      <c r="F200" s="229" t="s">
        <v>1329</v>
      </c>
      <c r="G200" s="230" t="s">
        <v>196</v>
      </c>
      <c r="H200" s="231">
        <v>50.600000000000001</v>
      </c>
      <c r="I200" s="232"/>
      <c r="J200" s="233">
        <f>ROUND(I200*H200,2)</f>
        <v>0</v>
      </c>
      <c r="K200" s="229" t="s">
        <v>167</v>
      </c>
      <c r="L200" s="45"/>
      <c r="M200" s="234" t="s">
        <v>79</v>
      </c>
      <c r="N200" s="235" t="s">
        <v>51</v>
      </c>
      <c r="O200" s="85"/>
      <c r="P200" s="236">
        <f>O200*H200</f>
        <v>0</v>
      </c>
      <c r="Q200" s="236">
        <v>1.0601700000000001</v>
      </c>
      <c r="R200" s="236">
        <f>Q200*H200</f>
        <v>53.644602000000006</v>
      </c>
      <c r="S200" s="236">
        <v>0</v>
      </c>
      <c r="T200" s="237">
        <f>S200*H200</f>
        <v>0</v>
      </c>
      <c r="U200" s="39"/>
      <c r="V200" s="39"/>
      <c r="W200" s="39"/>
      <c r="X200" s="39"/>
      <c r="Y200" s="39"/>
      <c r="Z200" s="39"/>
      <c r="AA200" s="39"/>
      <c r="AB200" s="39"/>
      <c r="AC200" s="39"/>
      <c r="AD200" s="39"/>
      <c r="AE200" s="39"/>
      <c r="AR200" s="238" t="s">
        <v>168</v>
      </c>
      <c r="AT200" s="238" t="s">
        <v>163</v>
      </c>
      <c r="AU200" s="238" t="s">
        <v>91</v>
      </c>
      <c r="AY200" s="17" t="s">
        <v>161</v>
      </c>
      <c r="BE200" s="239">
        <f>IF(N200="základní",J200,0)</f>
        <v>0</v>
      </c>
      <c r="BF200" s="239">
        <f>IF(N200="snížená",J200,0)</f>
        <v>0</v>
      </c>
      <c r="BG200" s="239">
        <f>IF(N200="zákl. přenesená",J200,0)</f>
        <v>0</v>
      </c>
      <c r="BH200" s="239">
        <f>IF(N200="sníž. přenesená",J200,0)</f>
        <v>0</v>
      </c>
      <c r="BI200" s="239">
        <f>IF(N200="nulová",J200,0)</f>
        <v>0</v>
      </c>
      <c r="BJ200" s="17" t="s">
        <v>89</v>
      </c>
      <c r="BK200" s="239">
        <f>ROUND(I200*H200,2)</f>
        <v>0</v>
      </c>
      <c r="BL200" s="17" t="s">
        <v>168</v>
      </c>
      <c r="BM200" s="238" t="s">
        <v>1330</v>
      </c>
    </row>
    <row r="201" s="13" customFormat="1">
      <c r="A201" s="13"/>
      <c r="B201" s="240"/>
      <c r="C201" s="241"/>
      <c r="D201" s="242" t="s">
        <v>170</v>
      </c>
      <c r="E201" s="243" t="s">
        <v>79</v>
      </c>
      <c r="F201" s="244" t="s">
        <v>1331</v>
      </c>
      <c r="G201" s="241"/>
      <c r="H201" s="245">
        <v>50.600000000000001</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170</v>
      </c>
      <c r="AU201" s="251" t="s">
        <v>91</v>
      </c>
      <c r="AV201" s="13" t="s">
        <v>91</v>
      </c>
      <c r="AW201" s="13" t="s">
        <v>42</v>
      </c>
      <c r="AX201" s="13" t="s">
        <v>89</v>
      </c>
      <c r="AY201" s="251" t="s">
        <v>161</v>
      </c>
    </row>
    <row r="202" s="2" customFormat="1" ht="24" customHeight="1">
      <c r="A202" s="39"/>
      <c r="B202" s="40"/>
      <c r="C202" s="227" t="s">
        <v>521</v>
      </c>
      <c r="D202" s="227" t="s">
        <v>163</v>
      </c>
      <c r="E202" s="228" t="s">
        <v>1332</v>
      </c>
      <c r="F202" s="229" t="s">
        <v>1333</v>
      </c>
      <c r="G202" s="230" t="s">
        <v>166</v>
      </c>
      <c r="H202" s="231">
        <v>1293.9200000000001</v>
      </c>
      <c r="I202" s="232"/>
      <c r="J202" s="233">
        <f>ROUND(I202*H202,2)</f>
        <v>0</v>
      </c>
      <c r="K202" s="229" t="s">
        <v>167</v>
      </c>
      <c r="L202" s="45"/>
      <c r="M202" s="234" t="s">
        <v>79</v>
      </c>
      <c r="N202" s="235" t="s">
        <v>51</v>
      </c>
      <c r="O202" s="85"/>
      <c r="P202" s="236">
        <f>O202*H202</f>
        <v>0</v>
      </c>
      <c r="Q202" s="236">
        <v>0.03092</v>
      </c>
      <c r="R202" s="236">
        <f>Q202*H202</f>
        <v>40.008006399999999</v>
      </c>
      <c r="S202" s="236">
        <v>0</v>
      </c>
      <c r="T202" s="237">
        <f>S202*H202</f>
        <v>0</v>
      </c>
      <c r="U202" s="39"/>
      <c r="V202" s="39"/>
      <c r="W202" s="39"/>
      <c r="X202" s="39"/>
      <c r="Y202" s="39"/>
      <c r="Z202" s="39"/>
      <c r="AA202" s="39"/>
      <c r="AB202" s="39"/>
      <c r="AC202" s="39"/>
      <c r="AD202" s="39"/>
      <c r="AE202" s="39"/>
      <c r="AR202" s="238" t="s">
        <v>168</v>
      </c>
      <c r="AT202" s="238" t="s">
        <v>163</v>
      </c>
      <c r="AU202" s="238" t="s">
        <v>91</v>
      </c>
      <c r="AY202" s="17" t="s">
        <v>161</v>
      </c>
      <c r="BE202" s="239">
        <f>IF(N202="základní",J202,0)</f>
        <v>0</v>
      </c>
      <c r="BF202" s="239">
        <f>IF(N202="snížená",J202,0)</f>
        <v>0</v>
      </c>
      <c r="BG202" s="239">
        <f>IF(N202="zákl. přenesená",J202,0)</f>
        <v>0</v>
      </c>
      <c r="BH202" s="239">
        <f>IF(N202="sníž. přenesená",J202,0)</f>
        <v>0</v>
      </c>
      <c r="BI202" s="239">
        <f>IF(N202="nulová",J202,0)</f>
        <v>0</v>
      </c>
      <c r="BJ202" s="17" t="s">
        <v>89</v>
      </c>
      <c r="BK202" s="239">
        <f>ROUND(I202*H202,2)</f>
        <v>0</v>
      </c>
      <c r="BL202" s="17" t="s">
        <v>168</v>
      </c>
      <c r="BM202" s="238" t="s">
        <v>1334</v>
      </c>
    </row>
    <row r="203" s="13" customFormat="1">
      <c r="A203" s="13"/>
      <c r="B203" s="240"/>
      <c r="C203" s="241"/>
      <c r="D203" s="242" t="s">
        <v>170</v>
      </c>
      <c r="E203" s="243" t="s">
        <v>79</v>
      </c>
      <c r="F203" s="244" t="s">
        <v>1335</v>
      </c>
      <c r="G203" s="241"/>
      <c r="H203" s="245">
        <v>1293.9200000000001</v>
      </c>
      <c r="I203" s="246"/>
      <c r="J203" s="241"/>
      <c r="K203" s="241"/>
      <c r="L203" s="247"/>
      <c r="M203" s="248"/>
      <c r="N203" s="249"/>
      <c r="O203" s="249"/>
      <c r="P203" s="249"/>
      <c r="Q203" s="249"/>
      <c r="R203" s="249"/>
      <c r="S203" s="249"/>
      <c r="T203" s="250"/>
      <c r="U203" s="13"/>
      <c r="V203" s="13"/>
      <c r="W203" s="13"/>
      <c r="X203" s="13"/>
      <c r="Y203" s="13"/>
      <c r="Z203" s="13"/>
      <c r="AA203" s="13"/>
      <c r="AB203" s="13"/>
      <c r="AC203" s="13"/>
      <c r="AD203" s="13"/>
      <c r="AE203" s="13"/>
      <c r="AT203" s="251" t="s">
        <v>170</v>
      </c>
      <c r="AU203" s="251" t="s">
        <v>91</v>
      </c>
      <c r="AV203" s="13" t="s">
        <v>91</v>
      </c>
      <c r="AW203" s="13" t="s">
        <v>42</v>
      </c>
      <c r="AX203" s="13" t="s">
        <v>89</v>
      </c>
      <c r="AY203" s="251" t="s">
        <v>161</v>
      </c>
    </row>
    <row r="204" s="12" customFormat="1" ht="22.8" customHeight="1">
      <c r="A204" s="12"/>
      <c r="B204" s="211"/>
      <c r="C204" s="212"/>
      <c r="D204" s="213" t="s">
        <v>80</v>
      </c>
      <c r="E204" s="225" t="s">
        <v>168</v>
      </c>
      <c r="F204" s="225" t="s">
        <v>224</v>
      </c>
      <c r="G204" s="212"/>
      <c r="H204" s="212"/>
      <c r="I204" s="215"/>
      <c r="J204" s="226">
        <f>BK204</f>
        <v>0</v>
      </c>
      <c r="K204" s="212"/>
      <c r="L204" s="217"/>
      <c r="M204" s="218"/>
      <c r="N204" s="219"/>
      <c r="O204" s="219"/>
      <c r="P204" s="220">
        <f>SUM(P205:P213)</f>
        <v>0</v>
      </c>
      <c r="Q204" s="219"/>
      <c r="R204" s="220">
        <f>SUM(R205:R213)</f>
        <v>0</v>
      </c>
      <c r="S204" s="219"/>
      <c r="T204" s="221">
        <f>SUM(T205:T213)</f>
        <v>0</v>
      </c>
      <c r="U204" s="12"/>
      <c r="V204" s="12"/>
      <c r="W204" s="12"/>
      <c r="X204" s="12"/>
      <c r="Y204" s="12"/>
      <c r="Z204" s="12"/>
      <c r="AA204" s="12"/>
      <c r="AB204" s="12"/>
      <c r="AC204" s="12"/>
      <c r="AD204" s="12"/>
      <c r="AE204" s="12"/>
      <c r="AR204" s="222" t="s">
        <v>89</v>
      </c>
      <c r="AT204" s="223" t="s">
        <v>80</v>
      </c>
      <c r="AU204" s="223" t="s">
        <v>89</v>
      </c>
      <c r="AY204" s="222" t="s">
        <v>161</v>
      </c>
      <c r="BK204" s="224">
        <f>SUM(BK205:BK213)</f>
        <v>0</v>
      </c>
    </row>
    <row r="205" s="2" customFormat="1" ht="24" customHeight="1">
      <c r="A205" s="39"/>
      <c r="B205" s="40"/>
      <c r="C205" s="227" t="s">
        <v>525</v>
      </c>
      <c r="D205" s="227" t="s">
        <v>163</v>
      </c>
      <c r="E205" s="228" t="s">
        <v>226</v>
      </c>
      <c r="F205" s="229" t="s">
        <v>227</v>
      </c>
      <c r="G205" s="230" t="s">
        <v>166</v>
      </c>
      <c r="H205" s="231">
        <v>135</v>
      </c>
      <c r="I205" s="232"/>
      <c r="J205" s="233">
        <f>ROUND(I205*H205,2)</f>
        <v>0</v>
      </c>
      <c r="K205" s="229" t="s">
        <v>167</v>
      </c>
      <c r="L205" s="45"/>
      <c r="M205" s="234" t="s">
        <v>79</v>
      </c>
      <c r="N205" s="235" t="s">
        <v>51</v>
      </c>
      <c r="O205" s="85"/>
      <c r="P205" s="236">
        <f>O205*H205</f>
        <v>0</v>
      </c>
      <c r="Q205" s="236">
        <v>0</v>
      </c>
      <c r="R205" s="236">
        <f>Q205*H205</f>
        <v>0</v>
      </c>
      <c r="S205" s="236">
        <v>0</v>
      </c>
      <c r="T205" s="237">
        <f>S205*H205</f>
        <v>0</v>
      </c>
      <c r="U205" s="39"/>
      <c r="V205" s="39"/>
      <c r="W205" s="39"/>
      <c r="X205" s="39"/>
      <c r="Y205" s="39"/>
      <c r="Z205" s="39"/>
      <c r="AA205" s="39"/>
      <c r="AB205" s="39"/>
      <c r="AC205" s="39"/>
      <c r="AD205" s="39"/>
      <c r="AE205" s="39"/>
      <c r="AR205" s="238" t="s">
        <v>168</v>
      </c>
      <c r="AT205" s="238" t="s">
        <v>163</v>
      </c>
      <c r="AU205" s="238" t="s">
        <v>91</v>
      </c>
      <c r="AY205" s="17" t="s">
        <v>161</v>
      </c>
      <c r="BE205" s="239">
        <f>IF(N205="základní",J205,0)</f>
        <v>0</v>
      </c>
      <c r="BF205" s="239">
        <f>IF(N205="snížená",J205,0)</f>
        <v>0</v>
      </c>
      <c r="BG205" s="239">
        <f>IF(N205="zákl. přenesená",J205,0)</f>
        <v>0</v>
      </c>
      <c r="BH205" s="239">
        <f>IF(N205="sníž. přenesená",J205,0)</f>
        <v>0</v>
      </c>
      <c r="BI205" s="239">
        <f>IF(N205="nulová",J205,0)</f>
        <v>0</v>
      </c>
      <c r="BJ205" s="17" t="s">
        <v>89</v>
      </c>
      <c r="BK205" s="239">
        <f>ROUND(I205*H205,2)</f>
        <v>0</v>
      </c>
      <c r="BL205" s="17" t="s">
        <v>168</v>
      </c>
      <c r="BM205" s="238" t="s">
        <v>1336</v>
      </c>
    </row>
    <row r="206" s="13" customFormat="1">
      <c r="A206" s="13"/>
      <c r="B206" s="240"/>
      <c r="C206" s="241"/>
      <c r="D206" s="242" t="s">
        <v>170</v>
      </c>
      <c r="E206" s="243" t="s">
        <v>79</v>
      </c>
      <c r="F206" s="244" t="s">
        <v>1337</v>
      </c>
      <c r="G206" s="241"/>
      <c r="H206" s="245">
        <v>135</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170</v>
      </c>
      <c r="AU206" s="251" t="s">
        <v>91</v>
      </c>
      <c r="AV206" s="13" t="s">
        <v>91</v>
      </c>
      <c r="AW206" s="13" t="s">
        <v>42</v>
      </c>
      <c r="AX206" s="13" t="s">
        <v>89</v>
      </c>
      <c r="AY206" s="251" t="s">
        <v>161</v>
      </c>
    </row>
    <row r="207" s="2" customFormat="1" ht="24" customHeight="1">
      <c r="A207" s="39"/>
      <c r="B207" s="40"/>
      <c r="C207" s="227" t="s">
        <v>619</v>
      </c>
      <c r="D207" s="227" t="s">
        <v>163</v>
      </c>
      <c r="E207" s="228" t="s">
        <v>231</v>
      </c>
      <c r="F207" s="229" t="s">
        <v>232</v>
      </c>
      <c r="G207" s="230" t="s">
        <v>166</v>
      </c>
      <c r="H207" s="231">
        <v>675</v>
      </c>
      <c r="I207" s="232"/>
      <c r="J207" s="233">
        <f>ROUND(I207*H207,2)</f>
        <v>0</v>
      </c>
      <c r="K207" s="229" t="s">
        <v>167</v>
      </c>
      <c r="L207" s="45"/>
      <c r="M207" s="234" t="s">
        <v>79</v>
      </c>
      <c r="N207" s="235" t="s">
        <v>51</v>
      </c>
      <c r="O207" s="85"/>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168</v>
      </c>
      <c r="AT207" s="238" t="s">
        <v>163</v>
      </c>
      <c r="AU207" s="238" t="s">
        <v>91</v>
      </c>
      <c r="AY207" s="17" t="s">
        <v>161</v>
      </c>
      <c r="BE207" s="239">
        <f>IF(N207="základní",J207,0)</f>
        <v>0</v>
      </c>
      <c r="BF207" s="239">
        <f>IF(N207="snížená",J207,0)</f>
        <v>0</v>
      </c>
      <c r="BG207" s="239">
        <f>IF(N207="zákl. přenesená",J207,0)</f>
        <v>0</v>
      </c>
      <c r="BH207" s="239">
        <f>IF(N207="sníž. přenesená",J207,0)</f>
        <v>0</v>
      </c>
      <c r="BI207" s="239">
        <f>IF(N207="nulová",J207,0)</f>
        <v>0</v>
      </c>
      <c r="BJ207" s="17" t="s">
        <v>89</v>
      </c>
      <c r="BK207" s="239">
        <f>ROUND(I207*H207,2)</f>
        <v>0</v>
      </c>
      <c r="BL207" s="17" t="s">
        <v>168</v>
      </c>
      <c r="BM207" s="238" t="s">
        <v>1338</v>
      </c>
    </row>
    <row r="208" s="13" customFormat="1">
      <c r="A208" s="13"/>
      <c r="B208" s="240"/>
      <c r="C208" s="241"/>
      <c r="D208" s="242" t="s">
        <v>170</v>
      </c>
      <c r="E208" s="243" t="s">
        <v>79</v>
      </c>
      <c r="F208" s="244" t="s">
        <v>1339</v>
      </c>
      <c r="G208" s="241"/>
      <c r="H208" s="245">
        <v>675</v>
      </c>
      <c r="I208" s="246"/>
      <c r="J208" s="241"/>
      <c r="K208" s="241"/>
      <c r="L208" s="247"/>
      <c r="M208" s="248"/>
      <c r="N208" s="249"/>
      <c r="O208" s="249"/>
      <c r="P208" s="249"/>
      <c r="Q208" s="249"/>
      <c r="R208" s="249"/>
      <c r="S208" s="249"/>
      <c r="T208" s="250"/>
      <c r="U208" s="13"/>
      <c r="V208" s="13"/>
      <c r="W208" s="13"/>
      <c r="X208" s="13"/>
      <c r="Y208" s="13"/>
      <c r="Z208" s="13"/>
      <c r="AA208" s="13"/>
      <c r="AB208" s="13"/>
      <c r="AC208" s="13"/>
      <c r="AD208" s="13"/>
      <c r="AE208" s="13"/>
      <c r="AT208" s="251" t="s">
        <v>170</v>
      </c>
      <c r="AU208" s="251" t="s">
        <v>91</v>
      </c>
      <c r="AV208" s="13" t="s">
        <v>91</v>
      </c>
      <c r="AW208" s="13" t="s">
        <v>42</v>
      </c>
      <c r="AX208" s="13" t="s">
        <v>89</v>
      </c>
      <c r="AY208" s="251" t="s">
        <v>161</v>
      </c>
    </row>
    <row r="209" s="2" customFormat="1" ht="24" customHeight="1">
      <c r="A209" s="39"/>
      <c r="B209" s="40"/>
      <c r="C209" s="227" t="s">
        <v>701</v>
      </c>
      <c r="D209" s="227" t="s">
        <v>163</v>
      </c>
      <c r="E209" s="228" t="s">
        <v>1340</v>
      </c>
      <c r="F209" s="229" t="s">
        <v>1341</v>
      </c>
      <c r="G209" s="230" t="s">
        <v>166</v>
      </c>
      <c r="H209" s="231">
        <v>1153.77</v>
      </c>
      <c r="I209" s="232"/>
      <c r="J209" s="233">
        <f>ROUND(I209*H209,2)</f>
        <v>0</v>
      </c>
      <c r="K209" s="229" t="s">
        <v>167</v>
      </c>
      <c r="L209" s="45"/>
      <c r="M209" s="234" t="s">
        <v>79</v>
      </c>
      <c r="N209" s="235" t="s">
        <v>51</v>
      </c>
      <c r="O209" s="85"/>
      <c r="P209" s="236">
        <f>O209*H209</f>
        <v>0</v>
      </c>
      <c r="Q209" s="236">
        <v>0</v>
      </c>
      <c r="R209" s="236">
        <f>Q209*H209</f>
        <v>0</v>
      </c>
      <c r="S209" s="236">
        <v>0</v>
      </c>
      <c r="T209" s="237">
        <f>S209*H209</f>
        <v>0</v>
      </c>
      <c r="U209" s="39"/>
      <c r="V209" s="39"/>
      <c r="W209" s="39"/>
      <c r="X209" s="39"/>
      <c r="Y209" s="39"/>
      <c r="Z209" s="39"/>
      <c r="AA209" s="39"/>
      <c r="AB209" s="39"/>
      <c r="AC209" s="39"/>
      <c r="AD209" s="39"/>
      <c r="AE209" s="39"/>
      <c r="AR209" s="238" t="s">
        <v>168</v>
      </c>
      <c r="AT209" s="238" t="s">
        <v>163</v>
      </c>
      <c r="AU209" s="238" t="s">
        <v>91</v>
      </c>
      <c r="AY209" s="17" t="s">
        <v>161</v>
      </c>
      <c r="BE209" s="239">
        <f>IF(N209="základní",J209,0)</f>
        <v>0</v>
      </c>
      <c r="BF209" s="239">
        <f>IF(N209="snížená",J209,0)</f>
        <v>0</v>
      </c>
      <c r="BG209" s="239">
        <f>IF(N209="zákl. přenesená",J209,0)</f>
        <v>0</v>
      </c>
      <c r="BH209" s="239">
        <f>IF(N209="sníž. přenesená",J209,0)</f>
        <v>0</v>
      </c>
      <c r="BI209" s="239">
        <f>IF(N209="nulová",J209,0)</f>
        <v>0</v>
      </c>
      <c r="BJ209" s="17" t="s">
        <v>89</v>
      </c>
      <c r="BK209" s="239">
        <f>ROUND(I209*H209,2)</f>
        <v>0</v>
      </c>
      <c r="BL209" s="17" t="s">
        <v>168</v>
      </c>
      <c r="BM209" s="238" t="s">
        <v>1342</v>
      </c>
    </row>
    <row r="210" s="13" customFormat="1">
      <c r="A210" s="13"/>
      <c r="B210" s="240"/>
      <c r="C210" s="241"/>
      <c r="D210" s="242" t="s">
        <v>170</v>
      </c>
      <c r="E210" s="243" t="s">
        <v>79</v>
      </c>
      <c r="F210" s="244" t="s">
        <v>1343</v>
      </c>
      <c r="G210" s="241"/>
      <c r="H210" s="245">
        <v>410.26999999999998</v>
      </c>
      <c r="I210" s="246"/>
      <c r="J210" s="241"/>
      <c r="K210" s="241"/>
      <c r="L210" s="247"/>
      <c r="M210" s="248"/>
      <c r="N210" s="249"/>
      <c r="O210" s="249"/>
      <c r="P210" s="249"/>
      <c r="Q210" s="249"/>
      <c r="R210" s="249"/>
      <c r="S210" s="249"/>
      <c r="T210" s="250"/>
      <c r="U210" s="13"/>
      <c r="V210" s="13"/>
      <c r="W210" s="13"/>
      <c r="X210" s="13"/>
      <c r="Y210" s="13"/>
      <c r="Z210" s="13"/>
      <c r="AA210" s="13"/>
      <c r="AB210" s="13"/>
      <c r="AC210" s="13"/>
      <c r="AD210" s="13"/>
      <c r="AE210" s="13"/>
      <c r="AT210" s="251" t="s">
        <v>170</v>
      </c>
      <c r="AU210" s="251" t="s">
        <v>91</v>
      </c>
      <c r="AV210" s="13" t="s">
        <v>91</v>
      </c>
      <c r="AW210" s="13" t="s">
        <v>42</v>
      </c>
      <c r="AX210" s="13" t="s">
        <v>81</v>
      </c>
      <c r="AY210" s="251" t="s">
        <v>161</v>
      </c>
    </row>
    <row r="211" s="13" customFormat="1">
      <c r="A211" s="13"/>
      <c r="B211" s="240"/>
      <c r="C211" s="241"/>
      <c r="D211" s="242" t="s">
        <v>170</v>
      </c>
      <c r="E211" s="243" t="s">
        <v>79</v>
      </c>
      <c r="F211" s="244" t="s">
        <v>1344</v>
      </c>
      <c r="G211" s="241"/>
      <c r="H211" s="245">
        <v>369.48000000000002</v>
      </c>
      <c r="I211" s="246"/>
      <c r="J211" s="241"/>
      <c r="K211" s="241"/>
      <c r="L211" s="247"/>
      <c r="M211" s="248"/>
      <c r="N211" s="249"/>
      <c r="O211" s="249"/>
      <c r="P211" s="249"/>
      <c r="Q211" s="249"/>
      <c r="R211" s="249"/>
      <c r="S211" s="249"/>
      <c r="T211" s="250"/>
      <c r="U211" s="13"/>
      <c r="V211" s="13"/>
      <c r="W211" s="13"/>
      <c r="X211" s="13"/>
      <c r="Y211" s="13"/>
      <c r="Z211" s="13"/>
      <c r="AA211" s="13"/>
      <c r="AB211" s="13"/>
      <c r="AC211" s="13"/>
      <c r="AD211" s="13"/>
      <c r="AE211" s="13"/>
      <c r="AT211" s="251" t="s">
        <v>170</v>
      </c>
      <c r="AU211" s="251" t="s">
        <v>91</v>
      </c>
      <c r="AV211" s="13" t="s">
        <v>91</v>
      </c>
      <c r="AW211" s="13" t="s">
        <v>42</v>
      </c>
      <c r="AX211" s="13" t="s">
        <v>81</v>
      </c>
      <c r="AY211" s="251" t="s">
        <v>161</v>
      </c>
    </row>
    <row r="212" s="13" customFormat="1">
      <c r="A212" s="13"/>
      <c r="B212" s="240"/>
      <c r="C212" s="241"/>
      <c r="D212" s="242" t="s">
        <v>170</v>
      </c>
      <c r="E212" s="243" t="s">
        <v>79</v>
      </c>
      <c r="F212" s="244" t="s">
        <v>1345</v>
      </c>
      <c r="G212" s="241"/>
      <c r="H212" s="245">
        <v>374.01999999999998</v>
      </c>
      <c r="I212" s="246"/>
      <c r="J212" s="241"/>
      <c r="K212" s="241"/>
      <c r="L212" s="247"/>
      <c r="M212" s="248"/>
      <c r="N212" s="249"/>
      <c r="O212" s="249"/>
      <c r="P212" s="249"/>
      <c r="Q212" s="249"/>
      <c r="R212" s="249"/>
      <c r="S212" s="249"/>
      <c r="T212" s="250"/>
      <c r="U212" s="13"/>
      <c r="V212" s="13"/>
      <c r="W212" s="13"/>
      <c r="X212" s="13"/>
      <c r="Y212" s="13"/>
      <c r="Z212" s="13"/>
      <c r="AA212" s="13"/>
      <c r="AB212" s="13"/>
      <c r="AC212" s="13"/>
      <c r="AD212" s="13"/>
      <c r="AE212" s="13"/>
      <c r="AT212" s="251" t="s">
        <v>170</v>
      </c>
      <c r="AU212" s="251" t="s">
        <v>91</v>
      </c>
      <c r="AV212" s="13" t="s">
        <v>91</v>
      </c>
      <c r="AW212" s="13" t="s">
        <v>42</v>
      </c>
      <c r="AX212" s="13" t="s">
        <v>81</v>
      </c>
      <c r="AY212" s="251" t="s">
        <v>161</v>
      </c>
    </row>
    <row r="213" s="15" customFormat="1">
      <c r="A213" s="15"/>
      <c r="B213" s="277"/>
      <c r="C213" s="278"/>
      <c r="D213" s="242" t="s">
        <v>170</v>
      </c>
      <c r="E213" s="279" t="s">
        <v>79</v>
      </c>
      <c r="F213" s="280" t="s">
        <v>345</v>
      </c>
      <c r="G213" s="278"/>
      <c r="H213" s="281">
        <v>1153.77</v>
      </c>
      <c r="I213" s="282"/>
      <c r="J213" s="278"/>
      <c r="K213" s="278"/>
      <c r="L213" s="283"/>
      <c r="M213" s="284"/>
      <c r="N213" s="285"/>
      <c r="O213" s="285"/>
      <c r="P213" s="285"/>
      <c r="Q213" s="285"/>
      <c r="R213" s="285"/>
      <c r="S213" s="285"/>
      <c r="T213" s="286"/>
      <c r="U213" s="15"/>
      <c r="V213" s="15"/>
      <c r="W213" s="15"/>
      <c r="X213" s="15"/>
      <c r="Y213" s="15"/>
      <c r="Z213" s="15"/>
      <c r="AA213" s="15"/>
      <c r="AB213" s="15"/>
      <c r="AC213" s="15"/>
      <c r="AD213" s="15"/>
      <c r="AE213" s="15"/>
      <c r="AT213" s="287" t="s">
        <v>170</v>
      </c>
      <c r="AU213" s="287" t="s">
        <v>91</v>
      </c>
      <c r="AV213" s="15" t="s">
        <v>168</v>
      </c>
      <c r="AW213" s="15" t="s">
        <v>42</v>
      </c>
      <c r="AX213" s="15" t="s">
        <v>89</v>
      </c>
      <c r="AY213" s="287" t="s">
        <v>161</v>
      </c>
    </row>
    <row r="214" s="12" customFormat="1" ht="22.8" customHeight="1">
      <c r="A214" s="12"/>
      <c r="B214" s="211"/>
      <c r="C214" s="212"/>
      <c r="D214" s="213" t="s">
        <v>80</v>
      </c>
      <c r="E214" s="225" t="s">
        <v>187</v>
      </c>
      <c r="F214" s="225" t="s">
        <v>235</v>
      </c>
      <c r="G214" s="212"/>
      <c r="H214" s="212"/>
      <c r="I214" s="215"/>
      <c r="J214" s="226">
        <f>BK214</f>
        <v>0</v>
      </c>
      <c r="K214" s="212"/>
      <c r="L214" s="217"/>
      <c r="M214" s="218"/>
      <c r="N214" s="219"/>
      <c r="O214" s="219"/>
      <c r="P214" s="220">
        <f>SUM(P215:P279)</f>
        <v>0</v>
      </c>
      <c r="Q214" s="219"/>
      <c r="R214" s="220">
        <f>SUM(R215:R279)</f>
        <v>437.19762770000006</v>
      </c>
      <c r="S214" s="219"/>
      <c r="T214" s="221">
        <f>SUM(T215:T279)</f>
        <v>3851.6320000000001</v>
      </c>
      <c r="U214" s="12"/>
      <c r="V214" s="12"/>
      <c r="W214" s="12"/>
      <c r="X214" s="12"/>
      <c r="Y214" s="12"/>
      <c r="Z214" s="12"/>
      <c r="AA214" s="12"/>
      <c r="AB214" s="12"/>
      <c r="AC214" s="12"/>
      <c r="AD214" s="12"/>
      <c r="AE214" s="12"/>
      <c r="AR214" s="222" t="s">
        <v>89</v>
      </c>
      <c r="AT214" s="223" t="s">
        <v>80</v>
      </c>
      <c r="AU214" s="223" t="s">
        <v>89</v>
      </c>
      <c r="AY214" s="222" t="s">
        <v>161</v>
      </c>
      <c r="BK214" s="224">
        <f>SUM(BK215:BK279)</f>
        <v>0</v>
      </c>
    </row>
    <row r="215" s="2" customFormat="1" ht="36" customHeight="1">
      <c r="A215" s="39"/>
      <c r="B215" s="40"/>
      <c r="C215" s="227" t="s">
        <v>622</v>
      </c>
      <c r="D215" s="227" t="s">
        <v>163</v>
      </c>
      <c r="E215" s="228" t="s">
        <v>1346</v>
      </c>
      <c r="F215" s="229" t="s">
        <v>1347</v>
      </c>
      <c r="G215" s="230" t="s">
        <v>184</v>
      </c>
      <c r="H215" s="231">
        <v>1680</v>
      </c>
      <c r="I215" s="232"/>
      <c r="J215" s="233">
        <f>ROUND(I215*H215,2)</f>
        <v>0</v>
      </c>
      <c r="K215" s="229" t="s">
        <v>167</v>
      </c>
      <c r="L215" s="45"/>
      <c r="M215" s="234" t="s">
        <v>79</v>
      </c>
      <c r="N215" s="235" t="s">
        <v>51</v>
      </c>
      <c r="O215" s="85"/>
      <c r="P215" s="236">
        <f>O215*H215</f>
        <v>0</v>
      </c>
      <c r="Q215" s="236">
        <v>0</v>
      </c>
      <c r="R215" s="236">
        <f>Q215*H215</f>
        <v>0</v>
      </c>
      <c r="S215" s="236">
        <v>1.8080000000000001</v>
      </c>
      <c r="T215" s="237">
        <f>S215*H215</f>
        <v>3037.4400000000001</v>
      </c>
      <c r="U215" s="39"/>
      <c r="V215" s="39"/>
      <c r="W215" s="39"/>
      <c r="X215" s="39"/>
      <c r="Y215" s="39"/>
      <c r="Z215" s="39"/>
      <c r="AA215" s="39"/>
      <c r="AB215" s="39"/>
      <c r="AC215" s="39"/>
      <c r="AD215" s="39"/>
      <c r="AE215" s="39"/>
      <c r="AR215" s="238" t="s">
        <v>168</v>
      </c>
      <c r="AT215" s="238" t="s">
        <v>163</v>
      </c>
      <c r="AU215" s="238" t="s">
        <v>91</v>
      </c>
      <c r="AY215" s="17" t="s">
        <v>161</v>
      </c>
      <c r="BE215" s="239">
        <f>IF(N215="základní",J215,0)</f>
        <v>0</v>
      </c>
      <c r="BF215" s="239">
        <f>IF(N215="snížená",J215,0)</f>
        <v>0</v>
      </c>
      <c r="BG215" s="239">
        <f>IF(N215="zákl. přenesená",J215,0)</f>
        <v>0</v>
      </c>
      <c r="BH215" s="239">
        <f>IF(N215="sníž. přenesená",J215,0)</f>
        <v>0</v>
      </c>
      <c r="BI215" s="239">
        <f>IF(N215="nulová",J215,0)</f>
        <v>0</v>
      </c>
      <c r="BJ215" s="17" t="s">
        <v>89</v>
      </c>
      <c r="BK215" s="239">
        <f>ROUND(I215*H215,2)</f>
        <v>0</v>
      </c>
      <c r="BL215" s="17" t="s">
        <v>168</v>
      </c>
      <c r="BM215" s="238" t="s">
        <v>1348</v>
      </c>
    </row>
    <row r="216" s="13" customFormat="1">
      <c r="A216" s="13"/>
      <c r="B216" s="240"/>
      <c r="C216" s="241"/>
      <c r="D216" s="242" t="s">
        <v>170</v>
      </c>
      <c r="E216" s="243" t="s">
        <v>79</v>
      </c>
      <c r="F216" s="244" t="s">
        <v>1349</v>
      </c>
      <c r="G216" s="241"/>
      <c r="H216" s="245">
        <v>1680</v>
      </c>
      <c r="I216" s="246"/>
      <c r="J216" s="241"/>
      <c r="K216" s="241"/>
      <c r="L216" s="247"/>
      <c r="M216" s="248"/>
      <c r="N216" s="249"/>
      <c r="O216" s="249"/>
      <c r="P216" s="249"/>
      <c r="Q216" s="249"/>
      <c r="R216" s="249"/>
      <c r="S216" s="249"/>
      <c r="T216" s="250"/>
      <c r="U216" s="13"/>
      <c r="V216" s="13"/>
      <c r="W216" s="13"/>
      <c r="X216" s="13"/>
      <c r="Y216" s="13"/>
      <c r="Z216" s="13"/>
      <c r="AA216" s="13"/>
      <c r="AB216" s="13"/>
      <c r="AC216" s="13"/>
      <c r="AD216" s="13"/>
      <c r="AE216" s="13"/>
      <c r="AT216" s="251" t="s">
        <v>170</v>
      </c>
      <c r="AU216" s="251" t="s">
        <v>91</v>
      </c>
      <c r="AV216" s="13" t="s">
        <v>91</v>
      </c>
      <c r="AW216" s="13" t="s">
        <v>42</v>
      </c>
      <c r="AX216" s="13" t="s">
        <v>89</v>
      </c>
      <c r="AY216" s="251" t="s">
        <v>161</v>
      </c>
    </row>
    <row r="217" s="2" customFormat="1" ht="24" customHeight="1">
      <c r="A217" s="39"/>
      <c r="B217" s="40"/>
      <c r="C217" s="227" t="s">
        <v>710</v>
      </c>
      <c r="D217" s="227" t="s">
        <v>163</v>
      </c>
      <c r="E217" s="228" t="s">
        <v>1350</v>
      </c>
      <c r="F217" s="229" t="s">
        <v>1351</v>
      </c>
      <c r="G217" s="230" t="s">
        <v>174</v>
      </c>
      <c r="H217" s="231">
        <v>674</v>
      </c>
      <c r="I217" s="232"/>
      <c r="J217" s="233">
        <f>ROUND(I217*H217,2)</f>
        <v>0</v>
      </c>
      <c r="K217" s="229" t="s">
        <v>167</v>
      </c>
      <c r="L217" s="45"/>
      <c r="M217" s="234" t="s">
        <v>79</v>
      </c>
      <c r="N217" s="235" t="s">
        <v>51</v>
      </c>
      <c r="O217" s="85"/>
      <c r="P217" s="236">
        <f>O217*H217</f>
        <v>0</v>
      </c>
      <c r="Q217" s="236">
        <v>0</v>
      </c>
      <c r="R217" s="236">
        <f>Q217*H217</f>
        <v>0</v>
      </c>
      <c r="S217" s="236">
        <v>0.60399999999999998</v>
      </c>
      <c r="T217" s="237">
        <f>S217*H217</f>
        <v>407.096</v>
      </c>
      <c r="U217" s="39"/>
      <c r="V217" s="39"/>
      <c r="W217" s="39"/>
      <c r="X217" s="39"/>
      <c r="Y217" s="39"/>
      <c r="Z217" s="39"/>
      <c r="AA217" s="39"/>
      <c r="AB217" s="39"/>
      <c r="AC217" s="39"/>
      <c r="AD217" s="39"/>
      <c r="AE217" s="39"/>
      <c r="AR217" s="238" t="s">
        <v>168</v>
      </c>
      <c r="AT217" s="238" t="s">
        <v>163</v>
      </c>
      <c r="AU217" s="238" t="s">
        <v>91</v>
      </c>
      <c r="AY217" s="17" t="s">
        <v>161</v>
      </c>
      <c r="BE217" s="239">
        <f>IF(N217="základní",J217,0)</f>
        <v>0</v>
      </c>
      <c r="BF217" s="239">
        <f>IF(N217="snížená",J217,0)</f>
        <v>0</v>
      </c>
      <c r="BG217" s="239">
        <f>IF(N217="zákl. přenesená",J217,0)</f>
        <v>0</v>
      </c>
      <c r="BH217" s="239">
        <f>IF(N217="sníž. přenesená",J217,0)</f>
        <v>0</v>
      </c>
      <c r="BI217" s="239">
        <f>IF(N217="nulová",J217,0)</f>
        <v>0</v>
      </c>
      <c r="BJ217" s="17" t="s">
        <v>89</v>
      </c>
      <c r="BK217" s="239">
        <f>ROUND(I217*H217,2)</f>
        <v>0</v>
      </c>
      <c r="BL217" s="17" t="s">
        <v>168</v>
      </c>
      <c r="BM217" s="238" t="s">
        <v>1352</v>
      </c>
    </row>
    <row r="218" s="13" customFormat="1">
      <c r="A218" s="13"/>
      <c r="B218" s="240"/>
      <c r="C218" s="241"/>
      <c r="D218" s="242" t="s">
        <v>170</v>
      </c>
      <c r="E218" s="243" t="s">
        <v>79</v>
      </c>
      <c r="F218" s="244" t="s">
        <v>1353</v>
      </c>
      <c r="G218" s="241"/>
      <c r="H218" s="245">
        <v>674</v>
      </c>
      <c r="I218" s="246"/>
      <c r="J218" s="241"/>
      <c r="K218" s="241"/>
      <c r="L218" s="247"/>
      <c r="M218" s="248"/>
      <c r="N218" s="249"/>
      <c r="O218" s="249"/>
      <c r="P218" s="249"/>
      <c r="Q218" s="249"/>
      <c r="R218" s="249"/>
      <c r="S218" s="249"/>
      <c r="T218" s="250"/>
      <c r="U218" s="13"/>
      <c r="V218" s="13"/>
      <c r="W218" s="13"/>
      <c r="X218" s="13"/>
      <c r="Y218" s="13"/>
      <c r="Z218" s="13"/>
      <c r="AA218" s="13"/>
      <c r="AB218" s="13"/>
      <c r="AC218" s="13"/>
      <c r="AD218" s="13"/>
      <c r="AE218" s="13"/>
      <c r="AT218" s="251" t="s">
        <v>170</v>
      </c>
      <c r="AU218" s="251" t="s">
        <v>91</v>
      </c>
      <c r="AV218" s="13" t="s">
        <v>91</v>
      </c>
      <c r="AW218" s="13" t="s">
        <v>42</v>
      </c>
      <c r="AX218" s="13" t="s">
        <v>89</v>
      </c>
      <c r="AY218" s="251" t="s">
        <v>161</v>
      </c>
    </row>
    <row r="219" s="2" customFormat="1" ht="24" customHeight="1">
      <c r="A219" s="39"/>
      <c r="B219" s="40"/>
      <c r="C219" s="227" t="s">
        <v>625</v>
      </c>
      <c r="D219" s="227" t="s">
        <v>163</v>
      </c>
      <c r="E219" s="228" t="s">
        <v>1354</v>
      </c>
      <c r="F219" s="229" t="s">
        <v>1355</v>
      </c>
      <c r="G219" s="230" t="s">
        <v>174</v>
      </c>
      <c r="H219" s="231">
        <v>674</v>
      </c>
      <c r="I219" s="232"/>
      <c r="J219" s="233">
        <f>ROUND(I219*H219,2)</f>
        <v>0</v>
      </c>
      <c r="K219" s="229" t="s">
        <v>167</v>
      </c>
      <c r="L219" s="45"/>
      <c r="M219" s="234" t="s">
        <v>79</v>
      </c>
      <c r="N219" s="235" t="s">
        <v>51</v>
      </c>
      <c r="O219" s="85"/>
      <c r="P219" s="236">
        <f>O219*H219</f>
        <v>0</v>
      </c>
      <c r="Q219" s="236">
        <v>0</v>
      </c>
      <c r="R219" s="236">
        <f>Q219*H219</f>
        <v>0</v>
      </c>
      <c r="S219" s="236">
        <v>0.60399999999999998</v>
      </c>
      <c r="T219" s="237">
        <f>S219*H219</f>
        <v>407.096</v>
      </c>
      <c r="U219" s="39"/>
      <c r="V219" s="39"/>
      <c r="W219" s="39"/>
      <c r="X219" s="39"/>
      <c r="Y219" s="39"/>
      <c r="Z219" s="39"/>
      <c r="AA219" s="39"/>
      <c r="AB219" s="39"/>
      <c r="AC219" s="39"/>
      <c r="AD219" s="39"/>
      <c r="AE219" s="39"/>
      <c r="AR219" s="238" t="s">
        <v>168</v>
      </c>
      <c r="AT219" s="238" t="s">
        <v>163</v>
      </c>
      <c r="AU219" s="238" t="s">
        <v>91</v>
      </c>
      <c r="AY219" s="17" t="s">
        <v>161</v>
      </c>
      <c r="BE219" s="239">
        <f>IF(N219="základní",J219,0)</f>
        <v>0</v>
      </c>
      <c r="BF219" s="239">
        <f>IF(N219="snížená",J219,0)</f>
        <v>0</v>
      </c>
      <c r="BG219" s="239">
        <f>IF(N219="zákl. přenesená",J219,0)</f>
        <v>0</v>
      </c>
      <c r="BH219" s="239">
        <f>IF(N219="sníž. přenesená",J219,0)</f>
        <v>0</v>
      </c>
      <c r="BI219" s="239">
        <f>IF(N219="nulová",J219,0)</f>
        <v>0</v>
      </c>
      <c r="BJ219" s="17" t="s">
        <v>89</v>
      </c>
      <c r="BK219" s="239">
        <f>ROUND(I219*H219,2)</f>
        <v>0</v>
      </c>
      <c r="BL219" s="17" t="s">
        <v>168</v>
      </c>
      <c r="BM219" s="238" t="s">
        <v>1356</v>
      </c>
    </row>
    <row r="220" s="13" customFormat="1">
      <c r="A220" s="13"/>
      <c r="B220" s="240"/>
      <c r="C220" s="241"/>
      <c r="D220" s="242" t="s">
        <v>170</v>
      </c>
      <c r="E220" s="243" t="s">
        <v>79</v>
      </c>
      <c r="F220" s="244" t="s">
        <v>1353</v>
      </c>
      <c r="G220" s="241"/>
      <c r="H220" s="245">
        <v>674</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170</v>
      </c>
      <c r="AU220" s="251" t="s">
        <v>91</v>
      </c>
      <c r="AV220" s="13" t="s">
        <v>91</v>
      </c>
      <c r="AW220" s="13" t="s">
        <v>42</v>
      </c>
      <c r="AX220" s="13" t="s">
        <v>89</v>
      </c>
      <c r="AY220" s="251" t="s">
        <v>161</v>
      </c>
    </row>
    <row r="221" s="2" customFormat="1" ht="36" customHeight="1">
      <c r="A221" s="39"/>
      <c r="B221" s="40"/>
      <c r="C221" s="227" t="s">
        <v>719</v>
      </c>
      <c r="D221" s="227" t="s">
        <v>163</v>
      </c>
      <c r="E221" s="228" t="s">
        <v>1357</v>
      </c>
      <c r="F221" s="229" t="s">
        <v>1358</v>
      </c>
      <c r="G221" s="230" t="s">
        <v>166</v>
      </c>
      <c r="H221" s="231">
        <v>2074.3800000000001</v>
      </c>
      <c r="I221" s="232"/>
      <c r="J221" s="233">
        <f>ROUND(I221*H221,2)</f>
        <v>0</v>
      </c>
      <c r="K221" s="229" t="s">
        <v>167</v>
      </c>
      <c r="L221" s="45"/>
      <c r="M221" s="234" t="s">
        <v>79</v>
      </c>
      <c r="N221" s="235" t="s">
        <v>51</v>
      </c>
      <c r="O221" s="85"/>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168</v>
      </c>
      <c r="AT221" s="238" t="s">
        <v>163</v>
      </c>
      <c r="AU221" s="238" t="s">
        <v>91</v>
      </c>
      <c r="AY221" s="17" t="s">
        <v>161</v>
      </c>
      <c r="BE221" s="239">
        <f>IF(N221="základní",J221,0)</f>
        <v>0</v>
      </c>
      <c r="BF221" s="239">
        <f>IF(N221="snížená",J221,0)</f>
        <v>0</v>
      </c>
      <c r="BG221" s="239">
        <f>IF(N221="zákl. přenesená",J221,0)</f>
        <v>0</v>
      </c>
      <c r="BH221" s="239">
        <f>IF(N221="sníž. přenesená",J221,0)</f>
        <v>0</v>
      </c>
      <c r="BI221" s="239">
        <f>IF(N221="nulová",J221,0)</f>
        <v>0</v>
      </c>
      <c r="BJ221" s="17" t="s">
        <v>89</v>
      </c>
      <c r="BK221" s="239">
        <f>ROUND(I221*H221,2)</f>
        <v>0</v>
      </c>
      <c r="BL221" s="17" t="s">
        <v>168</v>
      </c>
      <c r="BM221" s="238" t="s">
        <v>1359</v>
      </c>
    </row>
    <row r="222" s="13" customFormat="1">
      <c r="A222" s="13"/>
      <c r="B222" s="240"/>
      <c r="C222" s="241"/>
      <c r="D222" s="242" t="s">
        <v>170</v>
      </c>
      <c r="E222" s="243" t="s">
        <v>79</v>
      </c>
      <c r="F222" s="244" t="s">
        <v>1360</v>
      </c>
      <c r="G222" s="241"/>
      <c r="H222" s="245">
        <v>2074.3800000000001</v>
      </c>
      <c r="I222" s="246"/>
      <c r="J222" s="241"/>
      <c r="K222" s="241"/>
      <c r="L222" s="247"/>
      <c r="M222" s="248"/>
      <c r="N222" s="249"/>
      <c r="O222" s="249"/>
      <c r="P222" s="249"/>
      <c r="Q222" s="249"/>
      <c r="R222" s="249"/>
      <c r="S222" s="249"/>
      <c r="T222" s="250"/>
      <c r="U222" s="13"/>
      <c r="V222" s="13"/>
      <c r="W222" s="13"/>
      <c r="X222" s="13"/>
      <c r="Y222" s="13"/>
      <c r="Z222" s="13"/>
      <c r="AA222" s="13"/>
      <c r="AB222" s="13"/>
      <c r="AC222" s="13"/>
      <c r="AD222" s="13"/>
      <c r="AE222" s="13"/>
      <c r="AT222" s="251" t="s">
        <v>170</v>
      </c>
      <c r="AU222" s="251" t="s">
        <v>91</v>
      </c>
      <c r="AV222" s="13" t="s">
        <v>91</v>
      </c>
      <c r="AW222" s="13" t="s">
        <v>42</v>
      </c>
      <c r="AX222" s="13" t="s">
        <v>89</v>
      </c>
      <c r="AY222" s="251" t="s">
        <v>161</v>
      </c>
    </row>
    <row r="223" s="2" customFormat="1" ht="16.5" customHeight="1">
      <c r="A223" s="39"/>
      <c r="B223" s="40"/>
      <c r="C223" s="252" t="s">
        <v>628</v>
      </c>
      <c r="D223" s="252" t="s">
        <v>193</v>
      </c>
      <c r="E223" s="253" t="s">
        <v>1361</v>
      </c>
      <c r="F223" s="254" t="s">
        <v>1362</v>
      </c>
      <c r="G223" s="255" t="s">
        <v>196</v>
      </c>
      <c r="H223" s="256">
        <v>41.488</v>
      </c>
      <c r="I223" s="257"/>
      <c r="J223" s="258">
        <f>ROUND(I223*H223,2)</f>
        <v>0</v>
      </c>
      <c r="K223" s="254" t="s">
        <v>167</v>
      </c>
      <c r="L223" s="259"/>
      <c r="M223" s="260" t="s">
        <v>79</v>
      </c>
      <c r="N223" s="261" t="s">
        <v>51</v>
      </c>
      <c r="O223" s="85"/>
      <c r="P223" s="236">
        <f>O223*H223</f>
        <v>0</v>
      </c>
      <c r="Q223" s="236">
        <v>1</v>
      </c>
      <c r="R223" s="236">
        <f>Q223*H223</f>
        <v>41.488</v>
      </c>
      <c r="S223" s="236">
        <v>0</v>
      </c>
      <c r="T223" s="237">
        <f>S223*H223</f>
        <v>0</v>
      </c>
      <c r="U223" s="39"/>
      <c r="V223" s="39"/>
      <c r="W223" s="39"/>
      <c r="X223" s="39"/>
      <c r="Y223" s="39"/>
      <c r="Z223" s="39"/>
      <c r="AA223" s="39"/>
      <c r="AB223" s="39"/>
      <c r="AC223" s="39"/>
      <c r="AD223" s="39"/>
      <c r="AE223" s="39"/>
      <c r="AR223" s="238" t="s">
        <v>197</v>
      </c>
      <c r="AT223" s="238" t="s">
        <v>193</v>
      </c>
      <c r="AU223" s="238" t="s">
        <v>91</v>
      </c>
      <c r="AY223" s="17" t="s">
        <v>161</v>
      </c>
      <c r="BE223" s="239">
        <f>IF(N223="základní",J223,0)</f>
        <v>0</v>
      </c>
      <c r="BF223" s="239">
        <f>IF(N223="snížená",J223,0)</f>
        <v>0</v>
      </c>
      <c r="BG223" s="239">
        <f>IF(N223="zákl. přenesená",J223,0)</f>
        <v>0</v>
      </c>
      <c r="BH223" s="239">
        <f>IF(N223="sníž. přenesená",J223,0)</f>
        <v>0</v>
      </c>
      <c r="BI223" s="239">
        <f>IF(N223="nulová",J223,0)</f>
        <v>0</v>
      </c>
      <c r="BJ223" s="17" t="s">
        <v>89</v>
      </c>
      <c r="BK223" s="239">
        <f>ROUND(I223*H223,2)</f>
        <v>0</v>
      </c>
      <c r="BL223" s="17" t="s">
        <v>168</v>
      </c>
      <c r="BM223" s="238" t="s">
        <v>1363</v>
      </c>
    </row>
    <row r="224" s="13" customFormat="1">
      <c r="A224" s="13"/>
      <c r="B224" s="240"/>
      <c r="C224" s="241"/>
      <c r="D224" s="242" t="s">
        <v>170</v>
      </c>
      <c r="E224" s="241"/>
      <c r="F224" s="244" t="s">
        <v>1364</v>
      </c>
      <c r="G224" s="241"/>
      <c r="H224" s="245">
        <v>41.488</v>
      </c>
      <c r="I224" s="246"/>
      <c r="J224" s="241"/>
      <c r="K224" s="241"/>
      <c r="L224" s="247"/>
      <c r="M224" s="248"/>
      <c r="N224" s="249"/>
      <c r="O224" s="249"/>
      <c r="P224" s="249"/>
      <c r="Q224" s="249"/>
      <c r="R224" s="249"/>
      <c r="S224" s="249"/>
      <c r="T224" s="250"/>
      <c r="U224" s="13"/>
      <c r="V224" s="13"/>
      <c r="W224" s="13"/>
      <c r="X224" s="13"/>
      <c r="Y224" s="13"/>
      <c r="Z224" s="13"/>
      <c r="AA224" s="13"/>
      <c r="AB224" s="13"/>
      <c r="AC224" s="13"/>
      <c r="AD224" s="13"/>
      <c r="AE224" s="13"/>
      <c r="AT224" s="251" t="s">
        <v>170</v>
      </c>
      <c r="AU224" s="251" t="s">
        <v>91</v>
      </c>
      <c r="AV224" s="13" t="s">
        <v>91</v>
      </c>
      <c r="AW224" s="13" t="s">
        <v>4</v>
      </c>
      <c r="AX224" s="13" t="s">
        <v>89</v>
      </c>
      <c r="AY224" s="251" t="s">
        <v>161</v>
      </c>
    </row>
    <row r="225" s="2" customFormat="1" ht="16.5" customHeight="1">
      <c r="A225" s="39"/>
      <c r="B225" s="40"/>
      <c r="C225" s="227" t="s">
        <v>727</v>
      </c>
      <c r="D225" s="227" t="s">
        <v>163</v>
      </c>
      <c r="E225" s="228" t="s">
        <v>1365</v>
      </c>
      <c r="F225" s="229" t="s">
        <v>1366</v>
      </c>
      <c r="G225" s="230" t="s">
        <v>166</v>
      </c>
      <c r="H225" s="231">
        <v>1037.2000000000001</v>
      </c>
      <c r="I225" s="232"/>
      <c r="J225" s="233">
        <f>ROUND(I225*H225,2)</f>
        <v>0</v>
      </c>
      <c r="K225" s="229" t="s">
        <v>167</v>
      </c>
      <c r="L225" s="45"/>
      <c r="M225" s="234" t="s">
        <v>79</v>
      </c>
      <c r="N225" s="235" t="s">
        <v>51</v>
      </c>
      <c r="O225" s="85"/>
      <c r="P225" s="236">
        <f>O225*H225</f>
        <v>0</v>
      </c>
      <c r="Q225" s="236">
        <v>0</v>
      </c>
      <c r="R225" s="236">
        <f>Q225*H225</f>
        <v>0</v>
      </c>
      <c r="S225" s="236">
        <v>0</v>
      </c>
      <c r="T225" s="237">
        <f>S225*H225</f>
        <v>0</v>
      </c>
      <c r="U225" s="39"/>
      <c r="V225" s="39"/>
      <c r="W225" s="39"/>
      <c r="X225" s="39"/>
      <c r="Y225" s="39"/>
      <c r="Z225" s="39"/>
      <c r="AA225" s="39"/>
      <c r="AB225" s="39"/>
      <c r="AC225" s="39"/>
      <c r="AD225" s="39"/>
      <c r="AE225" s="39"/>
      <c r="AR225" s="238" t="s">
        <v>168</v>
      </c>
      <c r="AT225" s="238" t="s">
        <v>163</v>
      </c>
      <c r="AU225" s="238" t="s">
        <v>91</v>
      </c>
      <c r="AY225" s="17" t="s">
        <v>161</v>
      </c>
      <c r="BE225" s="239">
        <f>IF(N225="základní",J225,0)</f>
        <v>0</v>
      </c>
      <c r="BF225" s="239">
        <f>IF(N225="snížená",J225,0)</f>
        <v>0</v>
      </c>
      <c r="BG225" s="239">
        <f>IF(N225="zákl. přenesená",J225,0)</f>
        <v>0</v>
      </c>
      <c r="BH225" s="239">
        <f>IF(N225="sníž. přenesená",J225,0)</f>
        <v>0</v>
      </c>
      <c r="BI225" s="239">
        <f>IF(N225="nulová",J225,0)</f>
        <v>0</v>
      </c>
      <c r="BJ225" s="17" t="s">
        <v>89</v>
      </c>
      <c r="BK225" s="239">
        <f>ROUND(I225*H225,2)</f>
        <v>0</v>
      </c>
      <c r="BL225" s="17" t="s">
        <v>168</v>
      </c>
      <c r="BM225" s="238" t="s">
        <v>1367</v>
      </c>
    </row>
    <row r="226" s="13" customFormat="1">
      <c r="A226" s="13"/>
      <c r="B226" s="240"/>
      <c r="C226" s="241"/>
      <c r="D226" s="242" t="s">
        <v>170</v>
      </c>
      <c r="E226" s="243" t="s">
        <v>79</v>
      </c>
      <c r="F226" s="244" t="s">
        <v>1368</v>
      </c>
      <c r="G226" s="241"/>
      <c r="H226" s="245">
        <v>1037.2000000000001</v>
      </c>
      <c r="I226" s="246"/>
      <c r="J226" s="241"/>
      <c r="K226" s="241"/>
      <c r="L226" s="247"/>
      <c r="M226" s="248"/>
      <c r="N226" s="249"/>
      <c r="O226" s="249"/>
      <c r="P226" s="249"/>
      <c r="Q226" s="249"/>
      <c r="R226" s="249"/>
      <c r="S226" s="249"/>
      <c r="T226" s="250"/>
      <c r="U226" s="13"/>
      <c r="V226" s="13"/>
      <c r="W226" s="13"/>
      <c r="X226" s="13"/>
      <c r="Y226" s="13"/>
      <c r="Z226" s="13"/>
      <c r="AA226" s="13"/>
      <c r="AB226" s="13"/>
      <c r="AC226" s="13"/>
      <c r="AD226" s="13"/>
      <c r="AE226" s="13"/>
      <c r="AT226" s="251" t="s">
        <v>170</v>
      </c>
      <c r="AU226" s="251" t="s">
        <v>91</v>
      </c>
      <c r="AV226" s="13" t="s">
        <v>91</v>
      </c>
      <c r="AW226" s="13" t="s">
        <v>42</v>
      </c>
      <c r="AX226" s="13" t="s">
        <v>89</v>
      </c>
      <c r="AY226" s="251" t="s">
        <v>161</v>
      </c>
    </row>
    <row r="227" s="2" customFormat="1" ht="16.5" customHeight="1">
      <c r="A227" s="39"/>
      <c r="B227" s="40"/>
      <c r="C227" s="227" t="s">
        <v>631</v>
      </c>
      <c r="D227" s="227" t="s">
        <v>163</v>
      </c>
      <c r="E227" s="228" t="s">
        <v>237</v>
      </c>
      <c r="F227" s="229" t="s">
        <v>238</v>
      </c>
      <c r="G227" s="230" t="s">
        <v>166</v>
      </c>
      <c r="H227" s="231">
        <v>88.450000000000003</v>
      </c>
      <c r="I227" s="232"/>
      <c r="J227" s="233">
        <f>ROUND(I227*H227,2)</f>
        <v>0</v>
      </c>
      <c r="K227" s="229" t="s">
        <v>167</v>
      </c>
      <c r="L227" s="45"/>
      <c r="M227" s="234" t="s">
        <v>79</v>
      </c>
      <c r="N227" s="235" t="s">
        <v>51</v>
      </c>
      <c r="O227" s="85"/>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168</v>
      </c>
      <c r="AT227" s="238" t="s">
        <v>163</v>
      </c>
      <c r="AU227" s="238" t="s">
        <v>91</v>
      </c>
      <c r="AY227" s="17" t="s">
        <v>161</v>
      </c>
      <c r="BE227" s="239">
        <f>IF(N227="základní",J227,0)</f>
        <v>0</v>
      </c>
      <c r="BF227" s="239">
        <f>IF(N227="snížená",J227,0)</f>
        <v>0</v>
      </c>
      <c r="BG227" s="239">
        <f>IF(N227="zákl. přenesená",J227,0)</f>
        <v>0</v>
      </c>
      <c r="BH227" s="239">
        <f>IF(N227="sníž. přenesená",J227,0)</f>
        <v>0</v>
      </c>
      <c r="BI227" s="239">
        <f>IF(N227="nulová",J227,0)</f>
        <v>0</v>
      </c>
      <c r="BJ227" s="17" t="s">
        <v>89</v>
      </c>
      <c r="BK227" s="239">
        <f>ROUND(I227*H227,2)</f>
        <v>0</v>
      </c>
      <c r="BL227" s="17" t="s">
        <v>168</v>
      </c>
      <c r="BM227" s="238" t="s">
        <v>1369</v>
      </c>
    </row>
    <row r="228" s="13" customFormat="1">
      <c r="A228" s="13"/>
      <c r="B228" s="240"/>
      <c r="C228" s="241"/>
      <c r="D228" s="242" t="s">
        <v>170</v>
      </c>
      <c r="E228" s="243" t="s">
        <v>79</v>
      </c>
      <c r="F228" s="244" t="s">
        <v>1370</v>
      </c>
      <c r="G228" s="241"/>
      <c r="H228" s="245">
        <v>88.450000000000003</v>
      </c>
      <c r="I228" s="246"/>
      <c r="J228" s="241"/>
      <c r="K228" s="241"/>
      <c r="L228" s="247"/>
      <c r="M228" s="248"/>
      <c r="N228" s="249"/>
      <c r="O228" s="249"/>
      <c r="P228" s="249"/>
      <c r="Q228" s="249"/>
      <c r="R228" s="249"/>
      <c r="S228" s="249"/>
      <c r="T228" s="250"/>
      <c r="U228" s="13"/>
      <c r="V228" s="13"/>
      <c r="W228" s="13"/>
      <c r="X228" s="13"/>
      <c r="Y228" s="13"/>
      <c r="Z228" s="13"/>
      <c r="AA228" s="13"/>
      <c r="AB228" s="13"/>
      <c r="AC228" s="13"/>
      <c r="AD228" s="13"/>
      <c r="AE228" s="13"/>
      <c r="AT228" s="251" t="s">
        <v>170</v>
      </c>
      <c r="AU228" s="251" t="s">
        <v>91</v>
      </c>
      <c r="AV228" s="13" t="s">
        <v>91</v>
      </c>
      <c r="AW228" s="13" t="s">
        <v>42</v>
      </c>
      <c r="AX228" s="13" t="s">
        <v>89</v>
      </c>
      <c r="AY228" s="251" t="s">
        <v>161</v>
      </c>
    </row>
    <row r="229" s="2" customFormat="1" ht="16.5" customHeight="1">
      <c r="A229" s="39"/>
      <c r="B229" s="40"/>
      <c r="C229" s="227" t="s">
        <v>737</v>
      </c>
      <c r="D229" s="227" t="s">
        <v>163</v>
      </c>
      <c r="E229" s="228" t="s">
        <v>241</v>
      </c>
      <c r="F229" s="229" t="s">
        <v>242</v>
      </c>
      <c r="G229" s="230" t="s">
        <v>166</v>
      </c>
      <c r="H229" s="231">
        <v>38.149999999999999</v>
      </c>
      <c r="I229" s="232"/>
      <c r="J229" s="233">
        <f>ROUND(I229*H229,2)</f>
        <v>0</v>
      </c>
      <c r="K229" s="229" t="s">
        <v>167</v>
      </c>
      <c r="L229" s="45"/>
      <c r="M229" s="234" t="s">
        <v>79</v>
      </c>
      <c r="N229" s="235" t="s">
        <v>51</v>
      </c>
      <c r="O229" s="85"/>
      <c r="P229" s="236">
        <f>O229*H229</f>
        <v>0</v>
      </c>
      <c r="Q229" s="236">
        <v>0</v>
      </c>
      <c r="R229" s="236">
        <f>Q229*H229</f>
        <v>0</v>
      </c>
      <c r="S229" s="236">
        <v>0</v>
      </c>
      <c r="T229" s="237">
        <f>S229*H229</f>
        <v>0</v>
      </c>
      <c r="U229" s="39"/>
      <c r="V229" s="39"/>
      <c r="W229" s="39"/>
      <c r="X229" s="39"/>
      <c r="Y229" s="39"/>
      <c r="Z229" s="39"/>
      <c r="AA229" s="39"/>
      <c r="AB229" s="39"/>
      <c r="AC229" s="39"/>
      <c r="AD229" s="39"/>
      <c r="AE229" s="39"/>
      <c r="AR229" s="238" t="s">
        <v>168</v>
      </c>
      <c r="AT229" s="238" t="s">
        <v>163</v>
      </c>
      <c r="AU229" s="238" t="s">
        <v>91</v>
      </c>
      <c r="AY229" s="17" t="s">
        <v>161</v>
      </c>
      <c r="BE229" s="239">
        <f>IF(N229="základní",J229,0)</f>
        <v>0</v>
      </c>
      <c r="BF229" s="239">
        <f>IF(N229="snížená",J229,0)</f>
        <v>0</v>
      </c>
      <c r="BG229" s="239">
        <f>IF(N229="zákl. přenesená",J229,0)</f>
        <v>0</v>
      </c>
      <c r="BH229" s="239">
        <f>IF(N229="sníž. přenesená",J229,0)</f>
        <v>0</v>
      </c>
      <c r="BI229" s="239">
        <f>IF(N229="nulová",J229,0)</f>
        <v>0</v>
      </c>
      <c r="BJ229" s="17" t="s">
        <v>89</v>
      </c>
      <c r="BK229" s="239">
        <f>ROUND(I229*H229,2)</f>
        <v>0</v>
      </c>
      <c r="BL229" s="17" t="s">
        <v>168</v>
      </c>
      <c r="BM229" s="238" t="s">
        <v>1371</v>
      </c>
    </row>
    <row r="230" s="13" customFormat="1">
      <c r="A230" s="13"/>
      <c r="B230" s="240"/>
      <c r="C230" s="241"/>
      <c r="D230" s="242" t="s">
        <v>170</v>
      </c>
      <c r="E230" s="243" t="s">
        <v>79</v>
      </c>
      <c r="F230" s="244" t="s">
        <v>1372</v>
      </c>
      <c r="G230" s="241"/>
      <c r="H230" s="245">
        <v>38.149999999999999</v>
      </c>
      <c r="I230" s="246"/>
      <c r="J230" s="241"/>
      <c r="K230" s="241"/>
      <c r="L230" s="247"/>
      <c r="M230" s="248"/>
      <c r="N230" s="249"/>
      <c r="O230" s="249"/>
      <c r="P230" s="249"/>
      <c r="Q230" s="249"/>
      <c r="R230" s="249"/>
      <c r="S230" s="249"/>
      <c r="T230" s="250"/>
      <c r="U230" s="13"/>
      <c r="V230" s="13"/>
      <c r="W230" s="13"/>
      <c r="X230" s="13"/>
      <c r="Y230" s="13"/>
      <c r="Z230" s="13"/>
      <c r="AA230" s="13"/>
      <c r="AB230" s="13"/>
      <c r="AC230" s="13"/>
      <c r="AD230" s="13"/>
      <c r="AE230" s="13"/>
      <c r="AT230" s="251" t="s">
        <v>170</v>
      </c>
      <c r="AU230" s="251" t="s">
        <v>91</v>
      </c>
      <c r="AV230" s="13" t="s">
        <v>91</v>
      </c>
      <c r="AW230" s="13" t="s">
        <v>42</v>
      </c>
      <c r="AX230" s="13" t="s">
        <v>89</v>
      </c>
      <c r="AY230" s="251" t="s">
        <v>161</v>
      </c>
    </row>
    <row r="231" s="2" customFormat="1" ht="24" customHeight="1">
      <c r="A231" s="39"/>
      <c r="B231" s="40"/>
      <c r="C231" s="227" t="s">
        <v>634</v>
      </c>
      <c r="D231" s="227" t="s">
        <v>163</v>
      </c>
      <c r="E231" s="228" t="s">
        <v>245</v>
      </c>
      <c r="F231" s="229" t="s">
        <v>246</v>
      </c>
      <c r="G231" s="230" t="s">
        <v>166</v>
      </c>
      <c r="H231" s="231">
        <v>88.450000000000003</v>
      </c>
      <c r="I231" s="232"/>
      <c r="J231" s="233">
        <f>ROUND(I231*H231,2)</f>
        <v>0</v>
      </c>
      <c r="K231" s="229" t="s">
        <v>167</v>
      </c>
      <c r="L231" s="45"/>
      <c r="M231" s="234" t="s">
        <v>79</v>
      </c>
      <c r="N231" s="235" t="s">
        <v>51</v>
      </c>
      <c r="O231" s="85"/>
      <c r="P231" s="236">
        <f>O231*H231</f>
        <v>0</v>
      </c>
      <c r="Q231" s="236">
        <v>0</v>
      </c>
      <c r="R231" s="236">
        <f>Q231*H231</f>
        <v>0</v>
      </c>
      <c r="S231" s="236">
        <v>0</v>
      </c>
      <c r="T231" s="237">
        <f>S231*H231</f>
        <v>0</v>
      </c>
      <c r="U231" s="39"/>
      <c r="V231" s="39"/>
      <c r="W231" s="39"/>
      <c r="X231" s="39"/>
      <c r="Y231" s="39"/>
      <c r="Z231" s="39"/>
      <c r="AA231" s="39"/>
      <c r="AB231" s="39"/>
      <c r="AC231" s="39"/>
      <c r="AD231" s="39"/>
      <c r="AE231" s="39"/>
      <c r="AR231" s="238" t="s">
        <v>168</v>
      </c>
      <c r="AT231" s="238" t="s">
        <v>163</v>
      </c>
      <c r="AU231" s="238" t="s">
        <v>91</v>
      </c>
      <c r="AY231" s="17" t="s">
        <v>161</v>
      </c>
      <c r="BE231" s="239">
        <f>IF(N231="základní",J231,0)</f>
        <v>0</v>
      </c>
      <c r="BF231" s="239">
        <f>IF(N231="snížená",J231,0)</f>
        <v>0</v>
      </c>
      <c r="BG231" s="239">
        <f>IF(N231="zákl. přenesená",J231,0)</f>
        <v>0</v>
      </c>
      <c r="BH231" s="239">
        <f>IF(N231="sníž. přenesená",J231,0)</f>
        <v>0</v>
      </c>
      <c r="BI231" s="239">
        <f>IF(N231="nulová",J231,0)</f>
        <v>0</v>
      </c>
      <c r="BJ231" s="17" t="s">
        <v>89</v>
      </c>
      <c r="BK231" s="239">
        <f>ROUND(I231*H231,2)</f>
        <v>0</v>
      </c>
      <c r="BL231" s="17" t="s">
        <v>168</v>
      </c>
      <c r="BM231" s="238" t="s">
        <v>1373</v>
      </c>
    </row>
    <row r="232" s="13" customFormat="1">
      <c r="A232" s="13"/>
      <c r="B232" s="240"/>
      <c r="C232" s="241"/>
      <c r="D232" s="242" t="s">
        <v>170</v>
      </c>
      <c r="E232" s="243" t="s">
        <v>79</v>
      </c>
      <c r="F232" s="244" t="s">
        <v>1370</v>
      </c>
      <c r="G232" s="241"/>
      <c r="H232" s="245">
        <v>88.450000000000003</v>
      </c>
      <c r="I232" s="246"/>
      <c r="J232" s="241"/>
      <c r="K232" s="241"/>
      <c r="L232" s="247"/>
      <c r="M232" s="248"/>
      <c r="N232" s="249"/>
      <c r="O232" s="249"/>
      <c r="P232" s="249"/>
      <c r="Q232" s="249"/>
      <c r="R232" s="249"/>
      <c r="S232" s="249"/>
      <c r="T232" s="250"/>
      <c r="U232" s="13"/>
      <c r="V232" s="13"/>
      <c r="W232" s="13"/>
      <c r="X232" s="13"/>
      <c r="Y232" s="13"/>
      <c r="Z232" s="13"/>
      <c r="AA232" s="13"/>
      <c r="AB232" s="13"/>
      <c r="AC232" s="13"/>
      <c r="AD232" s="13"/>
      <c r="AE232" s="13"/>
      <c r="AT232" s="251" t="s">
        <v>170</v>
      </c>
      <c r="AU232" s="251" t="s">
        <v>91</v>
      </c>
      <c r="AV232" s="13" t="s">
        <v>91</v>
      </c>
      <c r="AW232" s="13" t="s">
        <v>42</v>
      </c>
      <c r="AX232" s="13" t="s">
        <v>89</v>
      </c>
      <c r="AY232" s="251" t="s">
        <v>161</v>
      </c>
    </row>
    <row r="233" s="2" customFormat="1" ht="24" customHeight="1">
      <c r="A233" s="39"/>
      <c r="B233" s="40"/>
      <c r="C233" s="227" t="s">
        <v>744</v>
      </c>
      <c r="D233" s="227" t="s">
        <v>163</v>
      </c>
      <c r="E233" s="228" t="s">
        <v>249</v>
      </c>
      <c r="F233" s="229" t="s">
        <v>250</v>
      </c>
      <c r="G233" s="230" t="s">
        <v>166</v>
      </c>
      <c r="H233" s="231">
        <v>38.149999999999999</v>
      </c>
      <c r="I233" s="232"/>
      <c r="J233" s="233">
        <f>ROUND(I233*H233,2)</f>
        <v>0</v>
      </c>
      <c r="K233" s="229" t="s">
        <v>167</v>
      </c>
      <c r="L233" s="45"/>
      <c r="M233" s="234" t="s">
        <v>79</v>
      </c>
      <c r="N233" s="235" t="s">
        <v>51</v>
      </c>
      <c r="O233" s="85"/>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168</v>
      </c>
      <c r="AT233" s="238" t="s">
        <v>163</v>
      </c>
      <c r="AU233" s="238" t="s">
        <v>91</v>
      </c>
      <c r="AY233" s="17" t="s">
        <v>161</v>
      </c>
      <c r="BE233" s="239">
        <f>IF(N233="základní",J233,0)</f>
        <v>0</v>
      </c>
      <c r="BF233" s="239">
        <f>IF(N233="snížená",J233,0)</f>
        <v>0</v>
      </c>
      <c r="BG233" s="239">
        <f>IF(N233="zákl. přenesená",J233,0)</f>
        <v>0</v>
      </c>
      <c r="BH233" s="239">
        <f>IF(N233="sníž. přenesená",J233,0)</f>
        <v>0</v>
      </c>
      <c r="BI233" s="239">
        <f>IF(N233="nulová",J233,0)</f>
        <v>0</v>
      </c>
      <c r="BJ233" s="17" t="s">
        <v>89</v>
      </c>
      <c r="BK233" s="239">
        <f>ROUND(I233*H233,2)</f>
        <v>0</v>
      </c>
      <c r="BL233" s="17" t="s">
        <v>168</v>
      </c>
      <c r="BM233" s="238" t="s">
        <v>1374</v>
      </c>
    </row>
    <row r="234" s="13" customFormat="1">
      <c r="A234" s="13"/>
      <c r="B234" s="240"/>
      <c r="C234" s="241"/>
      <c r="D234" s="242" t="s">
        <v>170</v>
      </c>
      <c r="E234" s="243" t="s">
        <v>79</v>
      </c>
      <c r="F234" s="244" t="s">
        <v>1372</v>
      </c>
      <c r="G234" s="241"/>
      <c r="H234" s="245">
        <v>38.149999999999999</v>
      </c>
      <c r="I234" s="246"/>
      <c r="J234" s="241"/>
      <c r="K234" s="241"/>
      <c r="L234" s="247"/>
      <c r="M234" s="248"/>
      <c r="N234" s="249"/>
      <c r="O234" s="249"/>
      <c r="P234" s="249"/>
      <c r="Q234" s="249"/>
      <c r="R234" s="249"/>
      <c r="S234" s="249"/>
      <c r="T234" s="250"/>
      <c r="U234" s="13"/>
      <c r="V234" s="13"/>
      <c r="W234" s="13"/>
      <c r="X234" s="13"/>
      <c r="Y234" s="13"/>
      <c r="Z234" s="13"/>
      <c r="AA234" s="13"/>
      <c r="AB234" s="13"/>
      <c r="AC234" s="13"/>
      <c r="AD234" s="13"/>
      <c r="AE234" s="13"/>
      <c r="AT234" s="251" t="s">
        <v>170</v>
      </c>
      <c r="AU234" s="251" t="s">
        <v>91</v>
      </c>
      <c r="AV234" s="13" t="s">
        <v>91</v>
      </c>
      <c r="AW234" s="13" t="s">
        <v>42</v>
      </c>
      <c r="AX234" s="13" t="s">
        <v>89</v>
      </c>
      <c r="AY234" s="251" t="s">
        <v>161</v>
      </c>
    </row>
    <row r="235" s="2" customFormat="1" ht="36" customHeight="1">
      <c r="A235" s="39"/>
      <c r="B235" s="40"/>
      <c r="C235" s="227" t="s">
        <v>637</v>
      </c>
      <c r="D235" s="227" t="s">
        <v>163</v>
      </c>
      <c r="E235" s="228" t="s">
        <v>1375</v>
      </c>
      <c r="F235" s="229" t="s">
        <v>1376</v>
      </c>
      <c r="G235" s="230" t="s">
        <v>166</v>
      </c>
      <c r="H235" s="231">
        <v>374.01999999999998</v>
      </c>
      <c r="I235" s="232"/>
      <c r="J235" s="233">
        <f>ROUND(I235*H235,2)</f>
        <v>0</v>
      </c>
      <c r="K235" s="229" t="s">
        <v>167</v>
      </c>
      <c r="L235" s="45"/>
      <c r="M235" s="234" t="s">
        <v>79</v>
      </c>
      <c r="N235" s="235" t="s">
        <v>51</v>
      </c>
      <c r="O235" s="85"/>
      <c r="P235" s="236">
        <f>O235*H235</f>
        <v>0</v>
      </c>
      <c r="Q235" s="236">
        <v>0.085650000000000004</v>
      </c>
      <c r="R235" s="236">
        <f>Q235*H235</f>
        <v>32.034813</v>
      </c>
      <c r="S235" s="236">
        <v>0</v>
      </c>
      <c r="T235" s="237">
        <f>S235*H235</f>
        <v>0</v>
      </c>
      <c r="U235" s="39"/>
      <c r="V235" s="39"/>
      <c r="W235" s="39"/>
      <c r="X235" s="39"/>
      <c r="Y235" s="39"/>
      <c r="Z235" s="39"/>
      <c r="AA235" s="39"/>
      <c r="AB235" s="39"/>
      <c r="AC235" s="39"/>
      <c r="AD235" s="39"/>
      <c r="AE235" s="39"/>
      <c r="AR235" s="238" t="s">
        <v>168</v>
      </c>
      <c r="AT235" s="238" t="s">
        <v>163</v>
      </c>
      <c r="AU235" s="238" t="s">
        <v>91</v>
      </c>
      <c r="AY235" s="17" t="s">
        <v>161</v>
      </c>
      <c r="BE235" s="239">
        <f>IF(N235="základní",J235,0)</f>
        <v>0</v>
      </c>
      <c r="BF235" s="239">
        <f>IF(N235="snížená",J235,0)</f>
        <v>0</v>
      </c>
      <c r="BG235" s="239">
        <f>IF(N235="zákl. přenesená",J235,0)</f>
        <v>0</v>
      </c>
      <c r="BH235" s="239">
        <f>IF(N235="sníž. přenesená",J235,0)</f>
        <v>0</v>
      </c>
      <c r="BI235" s="239">
        <f>IF(N235="nulová",J235,0)</f>
        <v>0</v>
      </c>
      <c r="BJ235" s="17" t="s">
        <v>89</v>
      </c>
      <c r="BK235" s="239">
        <f>ROUND(I235*H235,2)</f>
        <v>0</v>
      </c>
      <c r="BL235" s="17" t="s">
        <v>168</v>
      </c>
      <c r="BM235" s="238" t="s">
        <v>1377</v>
      </c>
    </row>
    <row r="236" s="2" customFormat="1" ht="16.5" customHeight="1">
      <c r="A236" s="39"/>
      <c r="B236" s="40"/>
      <c r="C236" s="252" t="s">
        <v>751</v>
      </c>
      <c r="D236" s="252" t="s">
        <v>193</v>
      </c>
      <c r="E236" s="253" t="s">
        <v>1378</v>
      </c>
      <c r="F236" s="254" t="s">
        <v>1379</v>
      </c>
      <c r="G236" s="255" t="s">
        <v>166</v>
      </c>
      <c r="H236" s="256">
        <v>317.10000000000002</v>
      </c>
      <c r="I236" s="257"/>
      <c r="J236" s="258">
        <f>ROUND(I236*H236,2)</f>
        <v>0</v>
      </c>
      <c r="K236" s="254" t="s">
        <v>167</v>
      </c>
      <c r="L236" s="259"/>
      <c r="M236" s="260" t="s">
        <v>79</v>
      </c>
      <c r="N236" s="261" t="s">
        <v>51</v>
      </c>
      <c r="O236" s="85"/>
      <c r="P236" s="236">
        <f>O236*H236</f>
        <v>0</v>
      </c>
      <c r="Q236" s="236">
        <v>0.17999999999999999</v>
      </c>
      <c r="R236" s="236">
        <f>Q236*H236</f>
        <v>57.078000000000003</v>
      </c>
      <c r="S236" s="236">
        <v>0</v>
      </c>
      <c r="T236" s="237">
        <f>S236*H236</f>
        <v>0</v>
      </c>
      <c r="U236" s="39"/>
      <c r="V236" s="39"/>
      <c r="W236" s="39"/>
      <c r="X236" s="39"/>
      <c r="Y236" s="39"/>
      <c r="Z236" s="39"/>
      <c r="AA236" s="39"/>
      <c r="AB236" s="39"/>
      <c r="AC236" s="39"/>
      <c r="AD236" s="39"/>
      <c r="AE236" s="39"/>
      <c r="AR236" s="238" t="s">
        <v>197</v>
      </c>
      <c r="AT236" s="238" t="s">
        <v>193</v>
      </c>
      <c r="AU236" s="238" t="s">
        <v>91</v>
      </c>
      <c r="AY236" s="17" t="s">
        <v>161</v>
      </c>
      <c r="BE236" s="239">
        <f>IF(N236="základní",J236,0)</f>
        <v>0</v>
      </c>
      <c r="BF236" s="239">
        <f>IF(N236="snížená",J236,0)</f>
        <v>0</v>
      </c>
      <c r="BG236" s="239">
        <f>IF(N236="zákl. přenesená",J236,0)</f>
        <v>0</v>
      </c>
      <c r="BH236" s="239">
        <f>IF(N236="sníž. přenesená",J236,0)</f>
        <v>0</v>
      </c>
      <c r="BI236" s="239">
        <f>IF(N236="nulová",J236,0)</f>
        <v>0</v>
      </c>
      <c r="BJ236" s="17" t="s">
        <v>89</v>
      </c>
      <c r="BK236" s="239">
        <f>ROUND(I236*H236,2)</f>
        <v>0</v>
      </c>
      <c r="BL236" s="17" t="s">
        <v>168</v>
      </c>
      <c r="BM236" s="238" t="s">
        <v>1380</v>
      </c>
    </row>
    <row r="237" s="13" customFormat="1">
      <c r="A237" s="13"/>
      <c r="B237" s="240"/>
      <c r="C237" s="241"/>
      <c r="D237" s="242" t="s">
        <v>170</v>
      </c>
      <c r="E237" s="243" t="s">
        <v>79</v>
      </c>
      <c r="F237" s="244" t="s">
        <v>1381</v>
      </c>
      <c r="G237" s="241"/>
      <c r="H237" s="245">
        <v>313.95999999999998</v>
      </c>
      <c r="I237" s="246"/>
      <c r="J237" s="241"/>
      <c r="K237" s="241"/>
      <c r="L237" s="247"/>
      <c r="M237" s="248"/>
      <c r="N237" s="249"/>
      <c r="O237" s="249"/>
      <c r="P237" s="249"/>
      <c r="Q237" s="249"/>
      <c r="R237" s="249"/>
      <c r="S237" s="249"/>
      <c r="T237" s="250"/>
      <c r="U237" s="13"/>
      <c r="V237" s="13"/>
      <c r="W237" s="13"/>
      <c r="X237" s="13"/>
      <c r="Y237" s="13"/>
      <c r="Z237" s="13"/>
      <c r="AA237" s="13"/>
      <c r="AB237" s="13"/>
      <c r="AC237" s="13"/>
      <c r="AD237" s="13"/>
      <c r="AE237" s="13"/>
      <c r="AT237" s="251" t="s">
        <v>170</v>
      </c>
      <c r="AU237" s="251" t="s">
        <v>91</v>
      </c>
      <c r="AV237" s="13" t="s">
        <v>91</v>
      </c>
      <c r="AW237" s="13" t="s">
        <v>42</v>
      </c>
      <c r="AX237" s="13" t="s">
        <v>89</v>
      </c>
      <c r="AY237" s="251" t="s">
        <v>161</v>
      </c>
    </row>
    <row r="238" s="13" customFormat="1">
      <c r="A238" s="13"/>
      <c r="B238" s="240"/>
      <c r="C238" s="241"/>
      <c r="D238" s="242" t="s">
        <v>170</v>
      </c>
      <c r="E238" s="241"/>
      <c r="F238" s="244" t="s">
        <v>1382</v>
      </c>
      <c r="G238" s="241"/>
      <c r="H238" s="245">
        <v>317.10000000000002</v>
      </c>
      <c r="I238" s="246"/>
      <c r="J238" s="241"/>
      <c r="K238" s="241"/>
      <c r="L238" s="247"/>
      <c r="M238" s="248"/>
      <c r="N238" s="249"/>
      <c r="O238" s="249"/>
      <c r="P238" s="249"/>
      <c r="Q238" s="249"/>
      <c r="R238" s="249"/>
      <c r="S238" s="249"/>
      <c r="T238" s="250"/>
      <c r="U238" s="13"/>
      <c r="V238" s="13"/>
      <c r="W238" s="13"/>
      <c r="X238" s="13"/>
      <c r="Y238" s="13"/>
      <c r="Z238" s="13"/>
      <c r="AA238" s="13"/>
      <c r="AB238" s="13"/>
      <c r="AC238" s="13"/>
      <c r="AD238" s="13"/>
      <c r="AE238" s="13"/>
      <c r="AT238" s="251" t="s">
        <v>170</v>
      </c>
      <c r="AU238" s="251" t="s">
        <v>91</v>
      </c>
      <c r="AV238" s="13" t="s">
        <v>91</v>
      </c>
      <c r="AW238" s="13" t="s">
        <v>4</v>
      </c>
      <c r="AX238" s="13" t="s">
        <v>89</v>
      </c>
      <c r="AY238" s="251" t="s">
        <v>161</v>
      </c>
    </row>
    <row r="239" s="2" customFormat="1" ht="16.5" customHeight="1">
      <c r="A239" s="39"/>
      <c r="B239" s="40"/>
      <c r="C239" s="252" t="s">
        <v>641</v>
      </c>
      <c r="D239" s="252" t="s">
        <v>193</v>
      </c>
      <c r="E239" s="253" t="s">
        <v>1383</v>
      </c>
      <c r="F239" s="254" t="s">
        <v>1384</v>
      </c>
      <c r="G239" s="255" t="s">
        <v>166</v>
      </c>
      <c r="H239" s="256">
        <v>47.979999999999997</v>
      </c>
      <c r="I239" s="257"/>
      <c r="J239" s="258">
        <f>ROUND(I239*H239,2)</f>
        <v>0</v>
      </c>
      <c r="K239" s="254" t="s">
        <v>167</v>
      </c>
      <c r="L239" s="259"/>
      <c r="M239" s="260" t="s">
        <v>79</v>
      </c>
      <c r="N239" s="261" t="s">
        <v>51</v>
      </c>
      <c r="O239" s="85"/>
      <c r="P239" s="236">
        <f>O239*H239</f>
        <v>0</v>
      </c>
      <c r="Q239" s="236">
        <v>0.17999999999999999</v>
      </c>
      <c r="R239" s="236">
        <f>Q239*H239</f>
        <v>8.6363999999999983</v>
      </c>
      <c r="S239" s="236">
        <v>0</v>
      </c>
      <c r="T239" s="237">
        <f>S239*H239</f>
        <v>0</v>
      </c>
      <c r="U239" s="39"/>
      <c r="V239" s="39"/>
      <c r="W239" s="39"/>
      <c r="X239" s="39"/>
      <c r="Y239" s="39"/>
      <c r="Z239" s="39"/>
      <c r="AA239" s="39"/>
      <c r="AB239" s="39"/>
      <c r="AC239" s="39"/>
      <c r="AD239" s="39"/>
      <c r="AE239" s="39"/>
      <c r="AR239" s="238" t="s">
        <v>197</v>
      </c>
      <c r="AT239" s="238" t="s">
        <v>193</v>
      </c>
      <c r="AU239" s="238" t="s">
        <v>91</v>
      </c>
      <c r="AY239" s="17" t="s">
        <v>161</v>
      </c>
      <c r="BE239" s="239">
        <f>IF(N239="základní",J239,0)</f>
        <v>0</v>
      </c>
      <c r="BF239" s="239">
        <f>IF(N239="snížená",J239,0)</f>
        <v>0</v>
      </c>
      <c r="BG239" s="239">
        <f>IF(N239="zákl. přenesená",J239,0)</f>
        <v>0</v>
      </c>
      <c r="BH239" s="239">
        <f>IF(N239="sníž. přenesená",J239,0)</f>
        <v>0</v>
      </c>
      <c r="BI239" s="239">
        <f>IF(N239="nulová",J239,0)</f>
        <v>0</v>
      </c>
      <c r="BJ239" s="17" t="s">
        <v>89</v>
      </c>
      <c r="BK239" s="239">
        <f>ROUND(I239*H239,2)</f>
        <v>0</v>
      </c>
      <c r="BL239" s="17" t="s">
        <v>168</v>
      </c>
      <c r="BM239" s="238" t="s">
        <v>1385</v>
      </c>
    </row>
    <row r="240" s="13" customFormat="1">
      <c r="A240" s="13"/>
      <c r="B240" s="240"/>
      <c r="C240" s="241"/>
      <c r="D240" s="242" t="s">
        <v>170</v>
      </c>
      <c r="E240" s="243" t="s">
        <v>79</v>
      </c>
      <c r="F240" s="244" t="s">
        <v>1386</v>
      </c>
      <c r="G240" s="241"/>
      <c r="H240" s="245">
        <v>47.979999999999997</v>
      </c>
      <c r="I240" s="246"/>
      <c r="J240" s="241"/>
      <c r="K240" s="241"/>
      <c r="L240" s="247"/>
      <c r="M240" s="248"/>
      <c r="N240" s="249"/>
      <c r="O240" s="249"/>
      <c r="P240" s="249"/>
      <c r="Q240" s="249"/>
      <c r="R240" s="249"/>
      <c r="S240" s="249"/>
      <c r="T240" s="250"/>
      <c r="U240" s="13"/>
      <c r="V240" s="13"/>
      <c r="W240" s="13"/>
      <c r="X240" s="13"/>
      <c r="Y240" s="13"/>
      <c r="Z240" s="13"/>
      <c r="AA240" s="13"/>
      <c r="AB240" s="13"/>
      <c r="AC240" s="13"/>
      <c r="AD240" s="13"/>
      <c r="AE240" s="13"/>
      <c r="AT240" s="251" t="s">
        <v>170</v>
      </c>
      <c r="AU240" s="251" t="s">
        <v>91</v>
      </c>
      <c r="AV240" s="13" t="s">
        <v>91</v>
      </c>
      <c r="AW240" s="13" t="s">
        <v>42</v>
      </c>
      <c r="AX240" s="13" t="s">
        <v>89</v>
      </c>
      <c r="AY240" s="251" t="s">
        <v>161</v>
      </c>
    </row>
    <row r="241" s="2" customFormat="1" ht="16.5" customHeight="1">
      <c r="A241" s="39"/>
      <c r="B241" s="40"/>
      <c r="C241" s="252" t="s">
        <v>760</v>
      </c>
      <c r="D241" s="252" t="s">
        <v>193</v>
      </c>
      <c r="E241" s="253" t="s">
        <v>1387</v>
      </c>
      <c r="F241" s="254" t="s">
        <v>1388</v>
      </c>
      <c r="G241" s="255" t="s">
        <v>166</v>
      </c>
      <c r="H241" s="256">
        <v>12.442</v>
      </c>
      <c r="I241" s="257"/>
      <c r="J241" s="258">
        <f>ROUND(I241*H241,2)</f>
        <v>0</v>
      </c>
      <c r="K241" s="254" t="s">
        <v>79</v>
      </c>
      <c r="L241" s="259"/>
      <c r="M241" s="260" t="s">
        <v>79</v>
      </c>
      <c r="N241" s="261" t="s">
        <v>51</v>
      </c>
      <c r="O241" s="85"/>
      <c r="P241" s="236">
        <f>O241*H241</f>
        <v>0</v>
      </c>
      <c r="Q241" s="236">
        <v>0.13100000000000001</v>
      </c>
      <c r="R241" s="236">
        <f>Q241*H241</f>
        <v>1.6299020000000002</v>
      </c>
      <c r="S241" s="236">
        <v>0</v>
      </c>
      <c r="T241" s="237">
        <f>S241*H241</f>
        <v>0</v>
      </c>
      <c r="U241" s="39"/>
      <c r="V241" s="39"/>
      <c r="W241" s="39"/>
      <c r="X241" s="39"/>
      <c r="Y241" s="39"/>
      <c r="Z241" s="39"/>
      <c r="AA241" s="39"/>
      <c r="AB241" s="39"/>
      <c r="AC241" s="39"/>
      <c r="AD241" s="39"/>
      <c r="AE241" s="39"/>
      <c r="AR241" s="238" t="s">
        <v>197</v>
      </c>
      <c r="AT241" s="238" t="s">
        <v>193</v>
      </c>
      <c r="AU241" s="238" t="s">
        <v>91</v>
      </c>
      <c r="AY241" s="17" t="s">
        <v>161</v>
      </c>
      <c r="BE241" s="239">
        <f>IF(N241="základní",J241,0)</f>
        <v>0</v>
      </c>
      <c r="BF241" s="239">
        <f>IF(N241="snížená",J241,0)</f>
        <v>0</v>
      </c>
      <c r="BG241" s="239">
        <f>IF(N241="zákl. přenesená",J241,0)</f>
        <v>0</v>
      </c>
      <c r="BH241" s="239">
        <f>IF(N241="sníž. přenesená",J241,0)</f>
        <v>0</v>
      </c>
      <c r="BI241" s="239">
        <f>IF(N241="nulová",J241,0)</f>
        <v>0</v>
      </c>
      <c r="BJ241" s="17" t="s">
        <v>89</v>
      </c>
      <c r="BK241" s="239">
        <f>ROUND(I241*H241,2)</f>
        <v>0</v>
      </c>
      <c r="BL241" s="17" t="s">
        <v>168</v>
      </c>
      <c r="BM241" s="238" t="s">
        <v>1389</v>
      </c>
    </row>
    <row r="242" s="13" customFormat="1">
      <c r="A242" s="13"/>
      <c r="B242" s="240"/>
      <c r="C242" s="241"/>
      <c r="D242" s="242" t="s">
        <v>170</v>
      </c>
      <c r="E242" s="243" t="s">
        <v>79</v>
      </c>
      <c r="F242" s="244" t="s">
        <v>1390</v>
      </c>
      <c r="G242" s="241"/>
      <c r="H242" s="245">
        <v>12.08</v>
      </c>
      <c r="I242" s="246"/>
      <c r="J242" s="241"/>
      <c r="K242" s="241"/>
      <c r="L242" s="247"/>
      <c r="M242" s="248"/>
      <c r="N242" s="249"/>
      <c r="O242" s="249"/>
      <c r="P242" s="249"/>
      <c r="Q242" s="249"/>
      <c r="R242" s="249"/>
      <c r="S242" s="249"/>
      <c r="T242" s="250"/>
      <c r="U242" s="13"/>
      <c r="V242" s="13"/>
      <c r="W242" s="13"/>
      <c r="X242" s="13"/>
      <c r="Y242" s="13"/>
      <c r="Z242" s="13"/>
      <c r="AA242" s="13"/>
      <c r="AB242" s="13"/>
      <c r="AC242" s="13"/>
      <c r="AD242" s="13"/>
      <c r="AE242" s="13"/>
      <c r="AT242" s="251" t="s">
        <v>170</v>
      </c>
      <c r="AU242" s="251" t="s">
        <v>91</v>
      </c>
      <c r="AV242" s="13" t="s">
        <v>91</v>
      </c>
      <c r="AW242" s="13" t="s">
        <v>42</v>
      </c>
      <c r="AX242" s="13" t="s">
        <v>89</v>
      </c>
      <c r="AY242" s="251" t="s">
        <v>161</v>
      </c>
    </row>
    <row r="243" s="13" customFormat="1">
      <c r="A243" s="13"/>
      <c r="B243" s="240"/>
      <c r="C243" s="241"/>
      <c r="D243" s="242" t="s">
        <v>170</v>
      </c>
      <c r="E243" s="241"/>
      <c r="F243" s="244" t="s">
        <v>1391</v>
      </c>
      <c r="G243" s="241"/>
      <c r="H243" s="245">
        <v>12.442</v>
      </c>
      <c r="I243" s="246"/>
      <c r="J243" s="241"/>
      <c r="K243" s="241"/>
      <c r="L243" s="247"/>
      <c r="M243" s="248"/>
      <c r="N243" s="249"/>
      <c r="O243" s="249"/>
      <c r="P243" s="249"/>
      <c r="Q243" s="249"/>
      <c r="R243" s="249"/>
      <c r="S243" s="249"/>
      <c r="T243" s="250"/>
      <c r="U243" s="13"/>
      <c r="V243" s="13"/>
      <c r="W243" s="13"/>
      <c r="X243" s="13"/>
      <c r="Y243" s="13"/>
      <c r="Z243" s="13"/>
      <c r="AA243" s="13"/>
      <c r="AB243" s="13"/>
      <c r="AC243" s="13"/>
      <c r="AD243" s="13"/>
      <c r="AE243" s="13"/>
      <c r="AT243" s="251" t="s">
        <v>170</v>
      </c>
      <c r="AU243" s="251" t="s">
        <v>91</v>
      </c>
      <c r="AV243" s="13" t="s">
        <v>91</v>
      </c>
      <c r="AW243" s="13" t="s">
        <v>4</v>
      </c>
      <c r="AX243" s="13" t="s">
        <v>89</v>
      </c>
      <c r="AY243" s="251" t="s">
        <v>161</v>
      </c>
    </row>
    <row r="244" s="2" customFormat="1" ht="36" customHeight="1">
      <c r="A244" s="39"/>
      <c r="B244" s="40"/>
      <c r="C244" s="227" t="s">
        <v>476</v>
      </c>
      <c r="D244" s="227" t="s">
        <v>163</v>
      </c>
      <c r="E244" s="228" t="s">
        <v>1392</v>
      </c>
      <c r="F244" s="229" t="s">
        <v>1393</v>
      </c>
      <c r="G244" s="230" t="s">
        <v>166</v>
      </c>
      <c r="H244" s="231">
        <v>374.01999999999998</v>
      </c>
      <c r="I244" s="232"/>
      <c r="J244" s="233">
        <f>ROUND(I244*H244,2)</f>
        <v>0</v>
      </c>
      <c r="K244" s="229" t="s">
        <v>167</v>
      </c>
      <c r="L244" s="45"/>
      <c r="M244" s="234" t="s">
        <v>79</v>
      </c>
      <c r="N244" s="235" t="s">
        <v>51</v>
      </c>
      <c r="O244" s="85"/>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168</v>
      </c>
      <c r="AT244" s="238" t="s">
        <v>163</v>
      </c>
      <c r="AU244" s="238" t="s">
        <v>91</v>
      </c>
      <c r="AY244" s="17" t="s">
        <v>161</v>
      </c>
      <c r="BE244" s="239">
        <f>IF(N244="základní",J244,0)</f>
        <v>0</v>
      </c>
      <c r="BF244" s="239">
        <f>IF(N244="snížená",J244,0)</f>
        <v>0</v>
      </c>
      <c r="BG244" s="239">
        <f>IF(N244="zákl. přenesená",J244,0)</f>
        <v>0</v>
      </c>
      <c r="BH244" s="239">
        <f>IF(N244="sníž. přenesená",J244,0)</f>
        <v>0</v>
      </c>
      <c r="BI244" s="239">
        <f>IF(N244="nulová",J244,0)</f>
        <v>0</v>
      </c>
      <c r="BJ244" s="17" t="s">
        <v>89</v>
      </c>
      <c r="BK244" s="239">
        <f>ROUND(I244*H244,2)</f>
        <v>0</v>
      </c>
      <c r="BL244" s="17" t="s">
        <v>168</v>
      </c>
      <c r="BM244" s="238" t="s">
        <v>1394</v>
      </c>
    </row>
    <row r="245" s="13" customFormat="1">
      <c r="A245" s="13"/>
      <c r="B245" s="240"/>
      <c r="C245" s="241"/>
      <c r="D245" s="242" t="s">
        <v>170</v>
      </c>
      <c r="E245" s="243" t="s">
        <v>79</v>
      </c>
      <c r="F245" s="244" t="s">
        <v>1395</v>
      </c>
      <c r="G245" s="241"/>
      <c r="H245" s="245">
        <v>374.01999999999998</v>
      </c>
      <c r="I245" s="246"/>
      <c r="J245" s="241"/>
      <c r="K245" s="241"/>
      <c r="L245" s="247"/>
      <c r="M245" s="248"/>
      <c r="N245" s="249"/>
      <c r="O245" s="249"/>
      <c r="P245" s="249"/>
      <c r="Q245" s="249"/>
      <c r="R245" s="249"/>
      <c r="S245" s="249"/>
      <c r="T245" s="250"/>
      <c r="U245" s="13"/>
      <c r="V245" s="13"/>
      <c r="W245" s="13"/>
      <c r="X245" s="13"/>
      <c r="Y245" s="13"/>
      <c r="Z245" s="13"/>
      <c r="AA245" s="13"/>
      <c r="AB245" s="13"/>
      <c r="AC245" s="13"/>
      <c r="AD245" s="13"/>
      <c r="AE245" s="13"/>
      <c r="AT245" s="251" t="s">
        <v>170</v>
      </c>
      <c r="AU245" s="251" t="s">
        <v>91</v>
      </c>
      <c r="AV245" s="13" t="s">
        <v>91</v>
      </c>
      <c r="AW245" s="13" t="s">
        <v>42</v>
      </c>
      <c r="AX245" s="13" t="s">
        <v>89</v>
      </c>
      <c r="AY245" s="251" t="s">
        <v>161</v>
      </c>
    </row>
    <row r="246" s="2" customFormat="1" ht="36" customHeight="1">
      <c r="A246" s="39"/>
      <c r="B246" s="40"/>
      <c r="C246" s="227" t="s">
        <v>769</v>
      </c>
      <c r="D246" s="227" t="s">
        <v>163</v>
      </c>
      <c r="E246" s="228" t="s">
        <v>1396</v>
      </c>
      <c r="F246" s="229" t="s">
        <v>1397</v>
      </c>
      <c r="G246" s="230" t="s">
        <v>166</v>
      </c>
      <c r="H246" s="231">
        <v>481.29000000000002</v>
      </c>
      <c r="I246" s="232"/>
      <c r="J246" s="233">
        <f>ROUND(I246*H246,2)</f>
        <v>0</v>
      </c>
      <c r="K246" s="229" t="s">
        <v>167</v>
      </c>
      <c r="L246" s="45"/>
      <c r="M246" s="234" t="s">
        <v>79</v>
      </c>
      <c r="N246" s="235" t="s">
        <v>51</v>
      </c>
      <c r="O246" s="85"/>
      <c r="P246" s="236">
        <f>O246*H246</f>
        <v>0</v>
      </c>
      <c r="Q246" s="236">
        <v>0.080030000000000004</v>
      </c>
      <c r="R246" s="236">
        <f>Q246*H246</f>
        <v>38.517638700000006</v>
      </c>
      <c r="S246" s="236">
        <v>0</v>
      </c>
      <c r="T246" s="237">
        <f>S246*H246</f>
        <v>0</v>
      </c>
      <c r="U246" s="39"/>
      <c r="V246" s="39"/>
      <c r="W246" s="39"/>
      <c r="X246" s="39"/>
      <c r="Y246" s="39"/>
      <c r="Z246" s="39"/>
      <c r="AA246" s="39"/>
      <c r="AB246" s="39"/>
      <c r="AC246" s="39"/>
      <c r="AD246" s="39"/>
      <c r="AE246" s="39"/>
      <c r="AR246" s="238" t="s">
        <v>168</v>
      </c>
      <c r="AT246" s="238" t="s">
        <v>163</v>
      </c>
      <c r="AU246" s="238" t="s">
        <v>91</v>
      </c>
      <c r="AY246" s="17" t="s">
        <v>161</v>
      </c>
      <c r="BE246" s="239">
        <f>IF(N246="základní",J246,0)</f>
        <v>0</v>
      </c>
      <c r="BF246" s="239">
        <f>IF(N246="snížená",J246,0)</f>
        <v>0</v>
      </c>
      <c r="BG246" s="239">
        <f>IF(N246="zákl. přenesená",J246,0)</f>
        <v>0</v>
      </c>
      <c r="BH246" s="239">
        <f>IF(N246="sníž. přenesená",J246,0)</f>
        <v>0</v>
      </c>
      <c r="BI246" s="239">
        <f>IF(N246="nulová",J246,0)</f>
        <v>0</v>
      </c>
      <c r="BJ246" s="17" t="s">
        <v>89</v>
      </c>
      <c r="BK246" s="239">
        <f>ROUND(I246*H246,2)</f>
        <v>0</v>
      </c>
      <c r="BL246" s="17" t="s">
        <v>168</v>
      </c>
      <c r="BM246" s="238" t="s">
        <v>1398</v>
      </c>
    </row>
    <row r="247" s="13" customFormat="1">
      <c r="A247" s="13"/>
      <c r="B247" s="240"/>
      <c r="C247" s="241"/>
      <c r="D247" s="242" t="s">
        <v>170</v>
      </c>
      <c r="E247" s="243" t="s">
        <v>79</v>
      </c>
      <c r="F247" s="244" t="s">
        <v>1399</v>
      </c>
      <c r="G247" s="241"/>
      <c r="H247" s="245">
        <v>481.29000000000002</v>
      </c>
      <c r="I247" s="246"/>
      <c r="J247" s="241"/>
      <c r="K247" s="241"/>
      <c r="L247" s="247"/>
      <c r="M247" s="248"/>
      <c r="N247" s="249"/>
      <c r="O247" s="249"/>
      <c r="P247" s="249"/>
      <c r="Q247" s="249"/>
      <c r="R247" s="249"/>
      <c r="S247" s="249"/>
      <c r="T247" s="250"/>
      <c r="U247" s="13"/>
      <c r="V247" s="13"/>
      <c r="W247" s="13"/>
      <c r="X247" s="13"/>
      <c r="Y247" s="13"/>
      <c r="Z247" s="13"/>
      <c r="AA247" s="13"/>
      <c r="AB247" s="13"/>
      <c r="AC247" s="13"/>
      <c r="AD247" s="13"/>
      <c r="AE247" s="13"/>
      <c r="AT247" s="251" t="s">
        <v>170</v>
      </c>
      <c r="AU247" s="251" t="s">
        <v>91</v>
      </c>
      <c r="AV247" s="13" t="s">
        <v>91</v>
      </c>
      <c r="AW247" s="13" t="s">
        <v>42</v>
      </c>
      <c r="AX247" s="13" t="s">
        <v>89</v>
      </c>
      <c r="AY247" s="251" t="s">
        <v>161</v>
      </c>
    </row>
    <row r="248" s="2" customFormat="1" ht="16.5" customHeight="1">
      <c r="A248" s="39"/>
      <c r="B248" s="40"/>
      <c r="C248" s="252" t="s">
        <v>646</v>
      </c>
      <c r="D248" s="252" t="s">
        <v>193</v>
      </c>
      <c r="E248" s="253" t="s">
        <v>1400</v>
      </c>
      <c r="F248" s="254" t="s">
        <v>1401</v>
      </c>
      <c r="G248" s="255" t="s">
        <v>166</v>
      </c>
      <c r="H248" s="256">
        <v>486.10300000000001</v>
      </c>
      <c r="I248" s="257"/>
      <c r="J248" s="258">
        <f>ROUND(I248*H248,2)</f>
        <v>0</v>
      </c>
      <c r="K248" s="254" t="s">
        <v>79</v>
      </c>
      <c r="L248" s="259"/>
      <c r="M248" s="260" t="s">
        <v>79</v>
      </c>
      <c r="N248" s="261" t="s">
        <v>51</v>
      </c>
      <c r="O248" s="85"/>
      <c r="P248" s="236">
        <f>O248*H248</f>
        <v>0</v>
      </c>
      <c r="Q248" s="236">
        <v>0.108</v>
      </c>
      <c r="R248" s="236">
        <f>Q248*H248</f>
        <v>52.499124000000002</v>
      </c>
      <c r="S248" s="236">
        <v>0</v>
      </c>
      <c r="T248" s="237">
        <f>S248*H248</f>
        <v>0</v>
      </c>
      <c r="U248" s="39"/>
      <c r="V248" s="39"/>
      <c r="W248" s="39"/>
      <c r="X248" s="39"/>
      <c r="Y248" s="39"/>
      <c r="Z248" s="39"/>
      <c r="AA248" s="39"/>
      <c r="AB248" s="39"/>
      <c r="AC248" s="39"/>
      <c r="AD248" s="39"/>
      <c r="AE248" s="39"/>
      <c r="AR248" s="238" t="s">
        <v>197</v>
      </c>
      <c r="AT248" s="238" t="s">
        <v>193</v>
      </c>
      <c r="AU248" s="238" t="s">
        <v>91</v>
      </c>
      <c r="AY248" s="17" t="s">
        <v>161</v>
      </c>
      <c r="BE248" s="239">
        <f>IF(N248="základní",J248,0)</f>
        <v>0</v>
      </c>
      <c r="BF248" s="239">
        <f>IF(N248="snížená",J248,0)</f>
        <v>0</v>
      </c>
      <c r="BG248" s="239">
        <f>IF(N248="zákl. přenesená",J248,0)</f>
        <v>0</v>
      </c>
      <c r="BH248" s="239">
        <f>IF(N248="sníž. přenesená",J248,0)</f>
        <v>0</v>
      </c>
      <c r="BI248" s="239">
        <f>IF(N248="nulová",J248,0)</f>
        <v>0</v>
      </c>
      <c r="BJ248" s="17" t="s">
        <v>89</v>
      </c>
      <c r="BK248" s="239">
        <f>ROUND(I248*H248,2)</f>
        <v>0</v>
      </c>
      <c r="BL248" s="17" t="s">
        <v>168</v>
      </c>
      <c r="BM248" s="238" t="s">
        <v>1402</v>
      </c>
    </row>
    <row r="249" s="13" customFormat="1">
      <c r="A249" s="13"/>
      <c r="B249" s="240"/>
      <c r="C249" s="241"/>
      <c r="D249" s="242" t="s">
        <v>170</v>
      </c>
      <c r="E249" s="241"/>
      <c r="F249" s="244" t="s">
        <v>1403</v>
      </c>
      <c r="G249" s="241"/>
      <c r="H249" s="245">
        <v>486.10300000000001</v>
      </c>
      <c r="I249" s="246"/>
      <c r="J249" s="241"/>
      <c r="K249" s="241"/>
      <c r="L249" s="247"/>
      <c r="M249" s="248"/>
      <c r="N249" s="249"/>
      <c r="O249" s="249"/>
      <c r="P249" s="249"/>
      <c r="Q249" s="249"/>
      <c r="R249" s="249"/>
      <c r="S249" s="249"/>
      <c r="T249" s="250"/>
      <c r="U249" s="13"/>
      <c r="V249" s="13"/>
      <c r="W249" s="13"/>
      <c r="X249" s="13"/>
      <c r="Y249" s="13"/>
      <c r="Z249" s="13"/>
      <c r="AA249" s="13"/>
      <c r="AB249" s="13"/>
      <c r="AC249" s="13"/>
      <c r="AD249" s="13"/>
      <c r="AE249" s="13"/>
      <c r="AT249" s="251" t="s">
        <v>170</v>
      </c>
      <c r="AU249" s="251" t="s">
        <v>91</v>
      </c>
      <c r="AV249" s="13" t="s">
        <v>91</v>
      </c>
      <c r="AW249" s="13" t="s">
        <v>4</v>
      </c>
      <c r="AX249" s="13" t="s">
        <v>89</v>
      </c>
      <c r="AY249" s="251" t="s">
        <v>161</v>
      </c>
    </row>
    <row r="250" s="2" customFormat="1" ht="16.5" customHeight="1">
      <c r="A250" s="39"/>
      <c r="B250" s="40"/>
      <c r="C250" s="227" t="s">
        <v>776</v>
      </c>
      <c r="D250" s="227" t="s">
        <v>163</v>
      </c>
      <c r="E250" s="228" t="s">
        <v>1404</v>
      </c>
      <c r="F250" s="229" t="s">
        <v>1405</v>
      </c>
      <c r="G250" s="230" t="s">
        <v>184</v>
      </c>
      <c r="H250" s="231">
        <v>57.5</v>
      </c>
      <c r="I250" s="232"/>
      <c r="J250" s="233">
        <f>ROUND(I250*H250,2)</f>
        <v>0</v>
      </c>
      <c r="K250" s="229" t="s">
        <v>79</v>
      </c>
      <c r="L250" s="45"/>
      <c r="M250" s="234" t="s">
        <v>79</v>
      </c>
      <c r="N250" s="235" t="s">
        <v>51</v>
      </c>
      <c r="O250" s="85"/>
      <c r="P250" s="236">
        <f>O250*H250</f>
        <v>0</v>
      </c>
      <c r="Q250" s="236">
        <v>0</v>
      </c>
      <c r="R250" s="236">
        <f>Q250*H250</f>
        <v>0</v>
      </c>
      <c r="S250" s="236">
        <v>0</v>
      </c>
      <c r="T250" s="237">
        <f>S250*H250</f>
        <v>0</v>
      </c>
      <c r="U250" s="39"/>
      <c r="V250" s="39"/>
      <c r="W250" s="39"/>
      <c r="X250" s="39"/>
      <c r="Y250" s="39"/>
      <c r="Z250" s="39"/>
      <c r="AA250" s="39"/>
      <c r="AB250" s="39"/>
      <c r="AC250" s="39"/>
      <c r="AD250" s="39"/>
      <c r="AE250" s="39"/>
      <c r="AR250" s="238" t="s">
        <v>168</v>
      </c>
      <c r="AT250" s="238" t="s">
        <v>163</v>
      </c>
      <c r="AU250" s="238" t="s">
        <v>91</v>
      </c>
      <c r="AY250" s="17" t="s">
        <v>161</v>
      </c>
      <c r="BE250" s="239">
        <f>IF(N250="základní",J250,0)</f>
        <v>0</v>
      </c>
      <c r="BF250" s="239">
        <f>IF(N250="snížená",J250,0)</f>
        <v>0</v>
      </c>
      <c r="BG250" s="239">
        <f>IF(N250="zákl. přenesená",J250,0)</f>
        <v>0</v>
      </c>
      <c r="BH250" s="239">
        <f>IF(N250="sníž. přenesená",J250,0)</f>
        <v>0</v>
      </c>
      <c r="BI250" s="239">
        <f>IF(N250="nulová",J250,0)</f>
        <v>0</v>
      </c>
      <c r="BJ250" s="17" t="s">
        <v>89</v>
      </c>
      <c r="BK250" s="239">
        <f>ROUND(I250*H250,2)</f>
        <v>0</v>
      </c>
      <c r="BL250" s="17" t="s">
        <v>168</v>
      </c>
      <c r="BM250" s="238" t="s">
        <v>1406</v>
      </c>
    </row>
    <row r="251" s="2" customFormat="1">
      <c r="A251" s="39"/>
      <c r="B251" s="40"/>
      <c r="C251" s="41"/>
      <c r="D251" s="242" t="s">
        <v>397</v>
      </c>
      <c r="E251" s="41"/>
      <c r="F251" s="288" t="s">
        <v>1407</v>
      </c>
      <c r="G251" s="41"/>
      <c r="H251" s="41"/>
      <c r="I251" s="147"/>
      <c r="J251" s="41"/>
      <c r="K251" s="41"/>
      <c r="L251" s="45"/>
      <c r="M251" s="289"/>
      <c r="N251" s="290"/>
      <c r="O251" s="85"/>
      <c r="P251" s="85"/>
      <c r="Q251" s="85"/>
      <c r="R251" s="85"/>
      <c r="S251" s="85"/>
      <c r="T251" s="86"/>
      <c r="U251" s="39"/>
      <c r="V251" s="39"/>
      <c r="W251" s="39"/>
      <c r="X251" s="39"/>
      <c r="Y251" s="39"/>
      <c r="Z251" s="39"/>
      <c r="AA251" s="39"/>
      <c r="AB251" s="39"/>
      <c r="AC251" s="39"/>
      <c r="AD251" s="39"/>
      <c r="AE251" s="39"/>
      <c r="AT251" s="17" t="s">
        <v>397</v>
      </c>
      <c r="AU251" s="17" t="s">
        <v>91</v>
      </c>
    </row>
    <row r="252" s="13" customFormat="1">
      <c r="A252" s="13"/>
      <c r="B252" s="240"/>
      <c r="C252" s="241"/>
      <c r="D252" s="242" t="s">
        <v>170</v>
      </c>
      <c r="E252" s="243" t="s">
        <v>79</v>
      </c>
      <c r="F252" s="244" t="s">
        <v>1408</v>
      </c>
      <c r="G252" s="241"/>
      <c r="H252" s="245">
        <v>57.5</v>
      </c>
      <c r="I252" s="246"/>
      <c r="J252" s="241"/>
      <c r="K252" s="241"/>
      <c r="L252" s="247"/>
      <c r="M252" s="248"/>
      <c r="N252" s="249"/>
      <c r="O252" s="249"/>
      <c r="P252" s="249"/>
      <c r="Q252" s="249"/>
      <c r="R252" s="249"/>
      <c r="S252" s="249"/>
      <c r="T252" s="250"/>
      <c r="U252" s="13"/>
      <c r="V252" s="13"/>
      <c r="W252" s="13"/>
      <c r="X252" s="13"/>
      <c r="Y252" s="13"/>
      <c r="Z252" s="13"/>
      <c r="AA252" s="13"/>
      <c r="AB252" s="13"/>
      <c r="AC252" s="13"/>
      <c r="AD252" s="13"/>
      <c r="AE252" s="13"/>
      <c r="AT252" s="251" t="s">
        <v>170</v>
      </c>
      <c r="AU252" s="251" t="s">
        <v>91</v>
      </c>
      <c r="AV252" s="13" t="s">
        <v>91</v>
      </c>
      <c r="AW252" s="13" t="s">
        <v>42</v>
      </c>
      <c r="AX252" s="13" t="s">
        <v>89</v>
      </c>
      <c r="AY252" s="251" t="s">
        <v>161</v>
      </c>
    </row>
    <row r="253" s="2" customFormat="1" ht="16.5" customHeight="1">
      <c r="A253" s="39"/>
      <c r="B253" s="40"/>
      <c r="C253" s="227" t="s">
        <v>650</v>
      </c>
      <c r="D253" s="227" t="s">
        <v>163</v>
      </c>
      <c r="E253" s="228" t="s">
        <v>1409</v>
      </c>
      <c r="F253" s="229" t="s">
        <v>1410</v>
      </c>
      <c r="G253" s="230" t="s">
        <v>184</v>
      </c>
      <c r="H253" s="231">
        <v>13.4</v>
      </c>
      <c r="I253" s="232"/>
      <c r="J253" s="233">
        <f>ROUND(I253*H253,2)</f>
        <v>0</v>
      </c>
      <c r="K253" s="229" t="s">
        <v>79</v>
      </c>
      <c r="L253" s="45"/>
      <c r="M253" s="234" t="s">
        <v>79</v>
      </c>
      <c r="N253" s="235" t="s">
        <v>51</v>
      </c>
      <c r="O253" s="85"/>
      <c r="P253" s="236">
        <f>O253*H253</f>
        <v>0</v>
      </c>
      <c r="Q253" s="236">
        <v>0</v>
      </c>
      <c r="R253" s="236">
        <f>Q253*H253</f>
        <v>0</v>
      </c>
      <c r="S253" s="236">
        <v>0</v>
      </c>
      <c r="T253" s="237">
        <f>S253*H253</f>
        <v>0</v>
      </c>
      <c r="U253" s="39"/>
      <c r="V253" s="39"/>
      <c r="W253" s="39"/>
      <c r="X253" s="39"/>
      <c r="Y253" s="39"/>
      <c r="Z253" s="39"/>
      <c r="AA253" s="39"/>
      <c r="AB253" s="39"/>
      <c r="AC253" s="39"/>
      <c r="AD253" s="39"/>
      <c r="AE253" s="39"/>
      <c r="AR253" s="238" t="s">
        <v>168</v>
      </c>
      <c r="AT253" s="238" t="s">
        <v>163</v>
      </c>
      <c r="AU253" s="238" t="s">
        <v>91</v>
      </c>
      <c r="AY253" s="17" t="s">
        <v>161</v>
      </c>
      <c r="BE253" s="239">
        <f>IF(N253="základní",J253,0)</f>
        <v>0</v>
      </c>
      <c r="BF253" s="239">
        <f>IF(N253="snížená",J253,0)</f>
        <v>0</v>
      </c>
      <c r="BG253" s="239">
        <f>IF(N253="zákl. přenesená",J253,0)</f>
        <v>0</v>
      </c>
      <c r="BH253" s="239">
        <f>IF(N253="sníž. přenesená",J253,0)</f>
        <v>0</v>
      </c>
      <c r="BI253" s="239">
        <f>IF(N253="nulová",J253,0)</f>
        <v>0</v>
      </c>
      <c r="BJ253" s="17" t="s">
        <v>89</v>
      </c>
      <c r="BK253" s="239">
        <f>ROUND(I253*H253,2)</f>
        <v>0</v>
      </c>
      <c r="BL253" s="17" t="s">
        <v>168</v>
      </c>
      <c r="BM253" s="238" t="s">
        <v>1411</v>
      </c>
    </row>
    <row r="254" s="2" customFormat="1">
      <c r="A254" s="39"/>
      <c r="B254" s="40"/>
      <c r="C254" s="41"/>
      <c r="D254" s="242" t="s">
        <v>397</v>
      </c>
      <c r="E254" s="41"/>
      <c r="F254" s="288" t="s">
        <v>1412</v>
      </c>
      <c r="G254" s="41"/>
      <c r="H254" s="41"/>
      <c r="I254" s="147"/>
      <c r="J254" s="41"/>
      <c r="K254" s="41"/>
      <c r="L254" s="45"/>
      <c r="M254" s="289"/>
      <c r="N254" s="290"/>
      <c r="O254" s="85"/>
      <c r="P254" s="85"/>
      <c r="Q254" s="85"/>
      <c r="R254" s="85"/>
      <c r="S254" s="85"/>
      <c r="T254" s="86"/>
      <c r="U254" s="39"/>
      <c r="V254" s="39"/>
      <c r="W254" s="39"/>
      <c r="X254" s="39"/>
      <c r="Y254" s="39"/>
      <c r="Z254" s="39"/>
      <c r="AA254" s="39"/>
      <c r="AB254" s="39"/>
      <c r="AC254" s="39"/>
      <c r="AD254" s="39"/>
      <c r="AE254" s="39"/>
      <c r="AT254" s="17" t="s">
        <v>397</v>
      </c>
      <c r="AU254" s="17" t="s">
        <v>91</v>
      </c>
    </row>
    <row r="255" s="13" customFormat="1">
      <c r="A255" s="13"/>
      <c r="B255" s="240"/>
      <c r="C255" s="241"/>
      <c r="D255" s="242" t="s">
        <v>170</v>
      </c>
      <c r="E255" s="243" t="s">
        <v>79</v>
      </c>
      <c r="F255" s="244" t="s">
        <v>1413</v>
      </c>
      <c r="G255" s="241"/>
      <c r="H255" s="245">
        <v>13.4</v>
      </c>
      <c r="I255" s="246"/>
      <c r="J255" s="241"/>
      <c r="K255" s="241"/>
      <c r="L255" s="247"/>
      <c r="M255" s="248"/>
      <c r="N255" s="249"/>
      <c r="O255" s="249"/>
      <c r="P255" s="249"/>
      <c r="Q255" s="249"/>
      <c r="R255" s="249"/>
      <c r="S255" s="249"/>
      <c r="T255" s="250"/>
      <c r="U255" s="13"/>
      <c r="V255" s="13"/>
      <c r="W255" s="13"/>
      <c r="X255" s="13"/>
      <c r="Y255" s="13"/>
      <c r="Z255" s="13"/>
      <c r="AA255" s="13"/>
      <c r="AB255" s="13"/>
      <c r="AC255" s="13"/>
      <c r="AD255" s="13"/>
      <c r="AE255" s="13"/>
      <c r="AT255" s="251" t="s">
        <v>170</v>
      </c>
      <c r="AU255" s="251" t="s">
        <v>91</v>
      </c>
      <c r="AV255" s="13" t="s">
        <v>91</v>
      </c>
      <c r="AW255" s="13" t="s">
        <v>42</v>
      </c>
      <c r="AX255" s="13" t="s">
        <v>89</v>
      </c>
      <c r="AY255" s="251" t="s">
        <v>161</v>
      </c>
    </row>
    <row r="256" s="2" customFormat="1" ht="24" customHeight="1">
      <c r="A256" s="39"/>
      <c r="B256" s="40"/>
      <c r="C256" s="227" t="s">
        <v>783</v>
      </c>
      <c r="D256" s="227" t="s">
        <v>163</v>
      </c>
      <c r="E256" s="228" t="s">
        <v>1414</v>
      </c>
      <c r="F256" s="229" t="s">
        <v>1415</v>
      </c>
      <c r="G256" s="230" t="s">
        <v>174</v>
      </c>
      <c r="H256" s="231">
        <v>29.800000000000001</v>
      </c>
      <c r="I256" s="232"/>
      <c r="J256" s="233">
        <f>ROUND(I256*H256,2)</f>
        <v>0</v>
      </c>
      <c r="K256" s="229" t="s">
        <v>79</v>
      </c>
      <c r="L256" s="45"/>
      <c r="M256" s="234" t="s">
        <v>79</v>
      </c>
      <c r="N256" s="235" t="s">
        <v>51</v>
      </c>
      <c r="O256" s="85"/>
      <c r="P256" s="236">
        <f>O256*H256</f>
        <v>0</v>
      </c>
      <c r="Q256" s="236">
        <v>0.10000000000000001</v>
      </c>
      <c r="R256" s="236">
        <f>Q256*H256</f>
        <v>2.9800000000000004</v>
      </c>
      <c r="S256" s="236">
        <v>0</v>
      </c>
      <c r="T256" s="237">
        <f>S256*H256</f>
        <v>0</v>
      </c>
      <c r="U256" s="39"/>
      <c r="V256" s="39"/>
      <c r="W256" s="39"/>
      <c r="X256" s="39"/>
      <c r="Y256" s="39"/>
      <c r="Z256" s="39"/>
      <c r="AA256" s="39"/>
      <c r="AB256" s="39"/>
      <c r="AC256" s="39"/>
      <c r="AD256" s="39"/>
      <c r="AE256" s="39"/>
      <c r="AR256" s="238" t="s">
        <v>168</v>
      </c>
      <c r="AT256" s="238" t="s">
        <v>163</v>
      </c>
      <c r="AU256" s="238" t="s">
        <v>91</v>
      </c>
      <c r="AY256" s="17" t="s">
        <v>161</v>
      </c>
      <c r="BE256" s="239">
        <f>IF(N256="základní",J256,0)</f>
        <v>0</v>
      </c>
      <c r="BF256" s="239">
        <f>IF(N256="snížená",J256,0)</f>
        <v>0</v>
      </c>
      <c r="BG256" s="239">
        <f>IF(N256="zákl. přenesená",J256,0)</f>
        <v>0</v>
      </c>
      <c r="BH256" s="239">
        <f>IF(N256="sníž. přenesená",J256,0)</f>
        <v>0</v>
      </c>
      <c r="BI256" s="239">
        <f>IF(N256="nulová",J256,0)</f>
        <v>0</v>
      </c>
      <c r="BJ256" s="17" t="s">
        <v>89</v>
      </c>
      <c r="BK256" s="239">
        <f>ROUND(I256*H256,2)</f>
        <v>0</v>
      </c>
      <c r="BL256" s="17" t="s">
        <v>168</v>
      </c>
      <c r="BM256" s="238" t="s">
        <v>1416</v>
      </c>
    </row>
    <row r="257" s="2" customFormat="1">
      <c r="A257" s="39"/>
      <c r="B257" s="40"/>
      <c r="C257" s="41"/>
      <c r="D257" s="242" t="s">
        <v>397</v>
      </c>
      <c r="E257" s="41"/>
      <c r="F257" s="288" t="s">
        <v>1417</v>
      </c>
      <c r="G257" s="41"/>
      <c r="H257" s="41"/>
      <c r="I257" s="147"/>
      <c r="J257" s="41"/>
      <c r="K257" s="41"/>
      <c r="L257" s="45"/>
      <c r="M257" s="289"/>
      <c r="N257" s="290"/>
      <c r="O257" s="85"/>
      <c r="P257" s="85"/>
      <c r="Q257" s="85"/>
      <c r="R257" s="85"/>
      <c r="S257" s="85"/>
      <c r="T257" s="86"/>
      <c r="U257" s="39"/>
      <c r="V257" s="39"/>
      <c r="W257" s="39"/>
      <c r="X257" s="39"/>
      <c r="Y257" s="39"/>
      <c r="Z257" s="39"/>
      <c r="AA257" s="39"/>
      <c r="AB257" s="39"/>
      <c r="AC257" s="39"/>
      <c r="AD257" s="39"/>
      <c r="AE257" s="39"/>
      <c r="AT257" s="17" t="s">
        <v>397</v>
      </c>
      <c r="AU257" s="17" t="s">
        <v>91</v>
      </c>
    </row>
    <row r="258" s="13" customFormat="1">
      <c r="A258" s="13"/>
      <c r="B258" s="240"/>
      <c r="C258" s="241"/>
      <c r="D258" s="242" t="s">
        <v>170</v>
      </c>
      <c r="E258" s="243" t="s">
        <v>79</v>
      </c>
      <c r="F258" s="244" t="s">
        <v>1418</v>
      </c>
      <c r="G258" s="241"/>
      <c r="H258" s="245">
        <v>29.800000000000001</v>
      </c>
      <c r="I258" s="246"/>
      <c r="J258" s="241"/>
      <c r="K258" s="241"/>
      <c r="L258" s="247"/>
      <c r="M258" s="248"/>
      <c r="N258" s="249"/>
      <c r="O258" s="249"/>
      <c r="P258" s="249"/>
      <c r="Q258" s="249"/>
      <c r="R258" s="249"/>
      <c r="S258" s="249"/>
      <c r="T258" s="250"/>
      <c r="U258" s="13"/>
      <c r="V258" s="13"/>
      <c r="W258" s="13"/>
      <c r="X258" s="13"/>
      <c r="Y258" s="13"/>
      <c r="Z258" s="13"/>
      <c r="AA258" s="13"/>
      <c r="AB258" s="13"/>
      <c r="AC258" s="13"/>
      <c r="AD258" s="13"/>
      <c r="AE258" s="13"/>
      <c r="AT258" s="251" t="s">
        <v>170</v>
      </c>
      <c r="AU258" s="251" t="s">
        <v>91</v>
      </c>
      <c r="AV258" s="13" t="s">
        <v>91</v>
      </c>
      <c r="AW258" s="13" t="s">
        <v>42</v>
      </c>
      <c r="AX258" s="13" t="s">
        <v>89</v>
      </c>
      <c r="AY258" s="251" t="s">
        <v>161</v>
      </c>
    </row>
    <row r="259" s="2" customFormat="1" ht="16.5" customHeight="1">
      <c r="A259" s="39"/>
      <c r="B259" s="40"/>
      <c r="C259" s="227" t="s">
        <v>653</v>
      </c>
      <c r="D259" s="227" t="s">
        <v>163</v>
      </c>
      <c r="E259" s="228" t="s">
        <v>1419</v>
      </c>
      <c r="F259" s="229" t="s">
        <v>1420</v>
      </c>
      <c r="G259" s="230" t="s">
        <v>174</v>
      </c>
      <c r="H259" s="231">
        <v>643.95000000000005</v>
      </c>
      <c r="I259" s="232"/>
      <c r="J259" s="233">
        <f>ROUND(I259*H259,2)</f>
        <v>0</v>
      </c>
      <c r="K259" s="229" t="s">
        <v>79</v>
      </c>
      <c r="L259" s="45"/>
      <c r="M259" s="234" t="s">
        <v>79</v>
      </c>
      <c r="N259" s="235" t="s">
        <v>51</v>
      </c>
      <c r="O259" s="85"/>
      <c r="P259" s="236">
        <f>O259*H259</f>
        <v>0</v>
      </c>
      <c r="Q259" s="236">
        <v>0.10000000000000001</v>
      </c>
      <c r="R259" s="236">
        <f>Q259*H259</f>
        <v>64.39500000000001</v>
      </c>
      <c r="S259" s="236">
        <v>0</v>
      </c>
      <c r="T259" s="237">
        <f>S259*H259</f>
        <v>0</v>
      </c>
      <c r="U259" s="39"/>
      <c r="V259" s="39"/>
      <c r="W259" s="39"/>
      <c r="X259" s="39"/>
      <c r="Y259" s="39"/>
      <c r="Z259" s="39"/>
      <c r="AA259" s="39"/>
      <c r="AB259" s="39"/>
      <c r="AC259" s="39"/>
      <c r="AD259" s="39"/>
      <c r="AE259" s="39"/>
      <c r="AR259" s="238" t="s">
        <v>168</v>
      </c>
      <c r="AT259" s="238" t="s">
        <v>163</v>
      </c>
      <c r="AU259" s="238" t="s">
        <v>91</v>
      </c>
      <c r="AY259" s="17" t="s">
        <v>161</v>
      </c>
      <c r="BE259" s="239">
        <f>IF(N259="základní",J259,0)</f>
        <v>0</v>
      </c>
      <c r="BF259" s="239">
        <f>IF(N259="snížená",J259,0)</f>
        <v>0</v>
      </c>
      <c r="BG259" s="239">
        <f>IF(N259="zákl. přenesená",J259,0)</f>
        <v>0</v>
      </c>
      <c r="BH259" s="239">
        <f>IF(N259="sníž. přenesená",J259,0)</f>
        <v>0</v>
      </c>
      <c r="BI259" s="239">
        <f>IF(N259="nulová",J259,0)</f>
        <v>0</v>
      </c>
      <c r="BJ259" s="17" t="s">
        <v>89</v>
      </c>
      <c r="BK259" s="239">
        <f>ROUND(I259*H259,2)</f>
        <v>0</v>
      </c>
      <c r="BL259" s="17" t="s">
        <v>168</v>
      </c>
      <c r="BM259" s="238" t="s">
        <v>1421</v>
      </c>
    </row>
    <row r="260" s="2" customFormat="1">
      <c r="A260" s="39"/>
      <c r="B260" s="40"/>
      <c r="C260" s="41"/>
      <c r="D260" s="242" t="s">
        <v>397</v>
      </c>
      <c r="E260" s="41"/>
      <c r="F260" s="288" t="s">
        <v>1422</v>
      </c>
      <c r="G260" s="41"/>
      <c r="H260" s="41"/>
      <c r="I260" s="147"/>
      <c r="J260" s="41"/>
      <c r="K260" s="41"/>
      <c r="L260" s="45"/>
      <c r="M260" s="289"/>
      <c r="N260" s="290"/>
      <c r="O260" s="85"/>
      <c r="P260" s="85"/>
      <c r="Q260" s="85"/>
      <c r="R260" s="85"/>
      <c r="S260" s="85"/>
      <c r="T260" s="86"/>
      <c r="U260" s="39"/>
      <c r="V260" s="39"/>
      <c r="W260" s="39"/>
      <c r="X260" s="39"/>
      <c r="Y260" s="39"/>
      <c r="Z260" s="39"/>
      <c r="AA260" s="39"/>
      <c r="AB260" s="39"/>
      <c r="AC260" s="39"/>
      <c r="AD260" s="39"/>
      <c r="AE260" s="39"/>
      <c r="AT260" s="17" t="s">
        <v>397</v>
      </c>
      <c r="AU260" s="17" t="s">
        <v>91</v>
      </c>
    </row>
    <row r="261" s="13" customFormat="1">
      <c r="A261" s="13"/>
      <c r="B261" s="240"/>
      <c r="C261" s="241"/>
      <c r="D261" s="242" t="s">
        <v>170</v>
      </c>
      <c r="E261" s="243" t="s">
        <v>79</v>
      </c>
      <c r="F261" s="244" t="s">
        <v>1423</v>
      </c>
      <c r="G261" s="241"/>
      <c r="H261" s="245">
        <v>643.95000000000005</v>
      </c>
      <c r="I261" s="246"/>
      <c r="J261" s="241"/>
      <c r="K261" s="241"/>
      <c r="L261" s="247"/>
      <c r="M261" s="248"/>
      <c r="N261" s="249"/>
      <c r="O261" s="249"/>
      <c r="P261" s="249"/>
      <c r="Q261" s="249"/>
      <c r="R261" s="249"/>
      <c r="S261" s="249"/>
      <c r="T261" s="250"/>
      <c r="U261" s="13"/>
      <c r="V261" s="13"/>
      <c r="W261" s="13"/>
      <c r="X261" s="13"/>
      <c r="Y261" s="13"/>
      <c r="Z261" s="13"/>
      <c r="AA261" s="13"/>
      <c r="AB261" s="13"/>
      <c r="AC261" s="13"/>
      <c r="AD261" s="13"/>
      <c r="AE261" s="13"/>
      <c r="AT261" s="251" t="s">
        <v>170</v>
      </c>
      <c r="AU261" s="251" t="s">
        <v>91</v>
      </c>
      <c r="AV261" s="13" t="s">
        <v>91</v>
      </c>
      <c r="AW261" s="13" t="s">
        <v>42</v>
      </c>
      <c r="AX261" s="13" t="s">
        <v>89</v>
      </c>
      <c r="AY261" s="251" t="s">
        <v>161</v>
      </c>
    </row>
    <row r="262" s="2" customFormat="1" ht="16.5" customHeight="1">
      <c r="A262" s="39"/>
      <c r="B262" s="40"/>
      <c r="C262" s="252" t="s">
        <v>790</v>
      </c>
      <c r="D262" s="252" t="s">
        <v>193</v>
      </c>
      <c r="E262" s="253" t="s">
        <v>1424</v>
      </c>
      <c r="F262" s="254" t="s">
        <v>1425</v>
      </c>
      <c r="G262" s="255" t="s">
        <v>196</v>
      </c>
      <c r="H262" s="256">
        <v>66.575000000000003</v>
      </c>
      <c r="I262" s="257"/>
      <c r="J262" s="258">
        <f>ROUND(I262*H262,2)</f>
        <v>0</v>
      </c>
      <c r="K262" s="254" t="s">
        <v>167</v>
      </c>
      <c r="L262" s="259"/>
      <c r="M262" s="260" t="s">
        <v>79</v>
      </c>
      <c r="N262" s="261" t="s">
        <v>51</v>
      </c>
      <c r="O262" s="85"/>
      <c r="P262" s="236">
        <f>O262*H262</f>
        <v>0</v>
      </c>
      <c r="Q262" s="236">
        <v>1</v>
      </c>
      <c r="R262" s="236">
        <f>Q262*H262</f>
        <v>66.575000000000003</v>
      </c>
      <c r="S262" s="236">
        <v>0</v>
      </c>
      <c r="T262" s="237">
        <f>S262*H262</f>
        <v>0</v>
      </c>
      <c r="U262" s="39"/>
      <c r="V262" s="39"/>
      <c r="W262" s="39"/>
      <c r="X262" s="39"/>
      <c r="Y262" s="39"/>
      <c r="Z262" s="39"/>
      <c r="AA262" s="39"/>
      <c r="AB262" s="39"/>
      <c r="AC262" s="39"/>
      <c r="AD262" s="39"/>
      <c r="AE262" s="39"/>
      <c r="AR262" s="238" t="s">
        <v>197</v>
      </c>
      <c r="AT262" s="238" t="s">
        <v>193</v>
      </c>
      <c r="AU262" s="238" t="s">
        <v>91</v>
      </c>
      <c r="AY262" s="17" t="s">
        <v>161</v>
      </c>
      <c r="BE262" s="239">
        <f>IF(N262="základní",J262,0)</f>
        <v>0</v>
      </c>
      <c r="BF262" s="239">
        <f>IF(N262="snížená",J262,0)</f>
        <v>0</v>
      </c>
      <c r="BG262" s="239">
        <f>IF(N262="zákl. přenesená",J262,0)</f>
        <v>0</v>
      </c>
      <c r="BH262" s="239">
        <f>IF(N262="sníž. přenesená",J262,0)</f>
        <v>0</v>
      </c>
      <c r="BI262" s="239">
        <f>IF(N262="nulová",J262,0)</f>
        <v>0</v>
      </c>
      <c r="BJ262" s="17" t="s">
        <v>89</v>
      </c>
      <c r="BK262" s="239">
        <f>ROUND(I262*H262,2)</f>
        <v>0</v>
      </c>
      <c r="BL262" s="17" t="s">
        <v>168</v>
      </c>
      <c r="BM262" s="238" t="s">
        <v>1426</v>
      </c>
    </row>
    <row r="263" s="13" customFormat="1">
      <c r="A263" s="13"/>
      <c r="B263" s="240"/>
      <c r="C263" s="241"/>
      <c r="D263" s="242" t="s">
        <v>170</v>
      </c>
      <c r="E263" s="243" t="s">
        <v>79</v>
      </c>
      <c r="F263" s="244" t="s">
        <v>1427</v>
      </c>
      <c r="G263" s="241"/>
      <c r="H263" s="245">
        <v>43.600000000000001</v>
      </c>
      <c r="I263" s="246"/>
      <c r="J263" s="241"/>
      <c r="K263" s="241"/>
      <c r="L263" s="247"/>
      <c r="M263" s="248"/>
      <c r="N263" s="249"/>
      <c r="O263" s="249"/>
      <c r="P263" s="249"/>
      <c r="Q263" s="249"/>
      <c r="R263" s="249"/>
      <c r="S263" s="249"/>
      <c r="T263" s="250"/>
      <c r="U263" s="13"/>
      <c r="V263" s="13"/>
      <c r="W263" s="13"/>
      <c r="X263" s="13"/>
      <c r="Y263" s="13"/>
      <c r="Z263" s="13"/>
      <c r="AA263" s="13"/>
      <c r="AB263" s="13"/>
      <c r="AC263" s="13"/>
      <c r="AD263" s="13"/>
      <c r="AE263" s="13"/>
      <c r="AT263" s="251" t="s">
        <v>170</v>
      </c>
      <c r="AU263" s="251" t="s">
        <v>91</v>
      </c>
      <c r="AV263" s="13" t="s">
        <v>91</v>
      </c>
      <c r="AW263" s="13" t="s">
        <v>42</v>
      </c>
      <c r="AX263" s="13" t="s">
        <v>81</v>
      </c>
      <c r="AY263" s="251" t="s">
        <v>161</v>
      </c>
    </row>
    <row r="264" s="13" customFormat="1">
      <c r="A264" s="13"/>
      <c r="B264" s="240"/>
      <c r="C264" s="241"/>
      <c r="D264" s="242" t="s">
        <v>170</v>
      </c>
      <c r="E264" s="243" t="s">
        <v>79</v>
      </c>
      <c r="F264" s="244" t="s">
        <v>1428</v>
      </c>
      <c r="G264" s="241"/>
      <c r="H264" s="245">
        <v>1287.9000000000001</v>
      </c>
      <c r="I264" s="246"/>
      <c r="J264" s="241"/>
      <c r="K264" s="241"/>
      <c r="L264" s="247"/>
      <c r="M264" s="248"/>
      <c r="N264" s="249"/>
      <c r="O264" s="249"/>
      <c r="P264" s="249"/>
      <c r="Q264" s="249"/>
      <c r="R264" s="249"/>
      <c r="S264" s="249"/>
      <c r="T264" s="250"/>
      <c r="U264" s="13"/>
      <c r="V264" s="13"/>
      <c r="W264" s="13"/>
      <c r="X264" s="13"/>
      <c r="Y264" s="13"/>
      <c r="Z264" s="13"/>
      <c r="AA264" s="13"/>
      <c r="AB264" s="13"/>
      <c r="AC264" s="13"/>
      <c r="AD264" s="13"/>
      <c r="AE264" s="13"/>
      <c r="AT264" s="251" t="s">
        <v>170</v>
      </c>
      <c r="AU264" s="251" t="s">
        <v>91</v>
      </c>
      <c r="AV264" s="13" t="s">
        <v>91</v>
      </c>
      <c r="AW264" s="13" t="s">
        <v>42</v>
      </c>
      <c r="AX264" s="13" t="s">
        <v>81</v>
      </c>
      <c r="AY264" s="251" t="s">
        <v>161</v>
      </c>
    </row>
    <row r="265" s="15" customFormat="1">
      <c r="A265" s="15"/>
      <c r="B265" s="277"/>
      <c r="C265" s="278"/>
      <c r="D265" s="242" t="s">
        <v>170</v>
      </c>
      <c r="E265" s="279" t="s">
        <v>79</v>
      </c>
      <c r="F265" s="280" t="s">
        <v>345</v>
      </c>
      <c r="G265" s="278"/>
      <c r="H265" s="281">
        <v>1331.5</v>
      </c>
      <c r="I265" s="282"/>
      <c r="J265" s="278"/>
      <c r="K265" s="278"/>
      <c r="L265" s="283"/>
      <c r="M265" s="284"/>
      <c r="N265" s="285"/>
      <c r="O265" s="285"/>
      <c r="P265" s="285"/>
      <c r="Q265" s="285"/>
      <c r="R265" s="285"/>
      <c r="S265" s="285"/>
      <c r="T265" s="286"/>
      <c r="U265" s="15"/>
      <c r="V265" s="15"/>
      <c r="W265" s="15"/>
      <c r="X265" s="15"/>
      <c r="Y265" s="15"/>
      <c r="Z265" s="15"/>
      <c r="AA265" s="15"/>
      <c r="AB265" s="15"/>
      <c r="AC265" s="15"/>
      <c r="AD265" s="15"/>
      <c r="AE265" s="15"/>
      <c r="AT265" s="287" t="s">
        <v>170</v>
      </c>
      <c r="AU265" s="287" t="s">
        <v>91</v>
      </c>
      <c r="AV265" s="15" t="s">
        <v>168</v>
      </c>
      <c r="AW265" s="15" t="s">
        <v>42</v>
      </c>
      <c r="AX265" s="15" t="s">
        <v>89</v>
      </c>
      <c r="AY265" s="287" t="s">
        <v>161</v>
      </c>
    </row>
    <row r="266" s="14" customFormat="1">
      <c r="A266" s="14"/>
      <c r="B266" s="267"/>
      <c r="C266" s="268"/>
      <c r="D266" s="242" t="s">
        <v>170</v>
      </c>
      <c r="E266" s="269" t="s">
        <v>79</v>
      </c>
      <c r="F266" s="270" t="s">
        <v>1429</v>
      </c>
      <c r="G266" s="268"/>
      <c r="H266" s="269" t="s">
        <v>79</v>
      </c>
      <c r="I266" s="271"/>
      <c r="J266" s="268"/>
      <c r="K266" s="268"/>
      <c r="L266" s="272"/>
      <c r="M266" s="273"/>
      <c r="N266" s="274"/>
      <c r="O266" s="274"/>
      <c r="P266" s="274"/>
      <c r="Q266" s="274"/>
      <c r="R266" s="274"/>
      <c r="S266" s="274"/>
      <c r="T266" s="275"/>
      <c r="U266" s="14"/>
      <c r="V266" s="14"/>
      <c r="W266" s="14"/>
      <c r="X266" s="14"/>
      <c r="Y266" s="14"/>
      <c r="Z266" s="14"/>
      <c r="AA266" s="14"/>
      <c r="AB266" s="14"/>
      <c r="AC266" s="14"/>
      <c r="AD266" s="14"/>
      <c r="AE266" s="14"/>
      <c r="AT266" s="276" t="s">
        <v>170</v>
      </c>
      <c r="AU266" s="276" t="s">
        <v>91</v>
      </c>
      <c r="AV266" s="14" t="s">
        <v>89</v>
      </c>
      <c r="AW266" s="14" t="s">
        <v>42</v>
      </c>
      <c r="AX266" s="14" t="s">
        <v>81</v>
      </c>
      <c r="AY266" s="276" t="s">
        <v>161</v>
      </c>
    </row>
    <row r="267" s="13" customFormat="1">
      <c r="A267" s="13"/>
      <c r="B267" s="240"/>
      <c r="C267" s="241"/>
      <c r="D267" s="242" t="s">
        <v>170</v>
      </c>
      <c r="E267" s="241"/>
      <c r="F267" s="244" t="s">
        <v>1430</v>
      </c>
      <c r="G267" s="241"/>
      <c r="H267" s="245">
        <v>66.575000000000003</v>
      </c>
      <c r="I267" s="246"/>
      <c r="J267" s="241"/>
      <c r="K267" s="241"/>
      <c r="L267" s="247"/>
      <c r="M267" s="248"/>
      <c r="N267" s="249"/>
      <c r="O267" s="249"/>
      <c r="P267" s="249"/>
      <c r="Q267" s="249"/>
      <c r="R267" s="249"/>
      <c r="S267" s="249"/>
      <c r="T267" s="250"/>
      <c r="U267" s="13"/>
      <c r="V267" s="13"/>
      <c r="W267" s="13"/>
      <c r="X267" s="13"/>
      <c r="Y267" s="13"/>
      <c r="Z267" s="13"/>
      <c r="AA267" s="13"/>
      <c r="AB267" s="13"/>
      <c r="AC267" s="13"/>
      <c r="AD267" s="13"/>
      <c r="AE267" s="13"/>
      <c r="AT267" s="251" t="s">
        <v>170</v>
      </c>
      <c r="AU267" s="251" t="s">
        <v>91</v>
      </c>
      <c r="AV267" s="13" t="s">
        <v>91</v>
      </c>
      <c r="AW267" s="13" t="s">
        <v>4</v>
      </c>
      <c r="AX267" s="13" t="s">
        <v>89</v>
      </c>
      <c r="AY267" s="251" t="s">
        <v>161</v>
      </c>
    </row>
    <row r="268" s="2" customFormat="1" ht="16.5" customHeight="1">
      <c r="A268" s="39"/>
      <c r="B268" s="40"/>
      <c r="C268" s="252" t="s">
        <v>656</v>
      </c>
      <c r="D268" s="252" t="s">
        <v>193</v>
      </c>
      <c r="E268" s="253" t="s">
        <v>1431</v>
      </c>
      <c r="F268" s="254" t="s">
        <v>1432</v>
      </c>
      <c r="G268" s="255" t="s">
        <v>1433</v>
      </c>
      <c r="H268" s="256">
        <v>2</v>
      </c>
      <c r="I268" s="257"/>
      <c r="J268" s="258">
        <f>ROUND(I268*H268,2)</f>
        <v>0</v>
      </c>
      <c r="K268" s="254" t="s">
        <v>79</v>
      </c>
      <c r="L268" s="259"/>
      <c r="M268" s="260" t="s">
        <v>79</v>
      </c>
      <c r="N268" s="261" t="s">
        <v>51</v>
      </c>
      <c r="O268" s="85"/>
      <c r="P268" s="236">
        <f>O268*H268</f>
        <v>0</v>
      </c>
      <c r="Q268" s="236">
        <v>0.5</v>
      </c>
      <c r="R268" s="236">
        <f>Q268*H268</f>
        <v>1</v>
      </c>
      <c r="S268" s="236">
        <v>0</v>
      </c>
      <c r="T268" s="237">
        <f>S268*H268</f>
        <v>0</v>
      </c>
      <c r="U268" s="39"/>
      <c r="V268" s="39"/>
      <c r="W268" s="39"/>
      <c r="X268" s="39"/>
      <c r="Y268" s="39"/>
      <c r="Z268" s="39"/>
      <c r="AA268" s="39"/>
      <c r="AB268" s="39"/>
      <c r="AC268" s="39"/>
      <c r="AD268" s="39"/>
      <c r="AE268" s="39"/>
      <c r="AR268" s="238" t="s">
        <v>197</v>
      </c>
      <c r="AT268" s="238" t="s">
        <v>193</v>
      </c>
      <c r="AU268" s="238" t="s">
        <v>91</v>
      </c>
      <c r="AY268" s="17" t="s">
        <v>161</v>
      </c>
      <c r="BE268" s="239">
        <f>IF(N268="základní",J268,0)</f>
        <v>0</v>
      </c>
      <c r="BF268" s="239">
        <f>IF(N268="snížená",J268,0)</f>
        <v>0</v>
      </c>
      <c r="BG268" s="239">
        <f>IF(N268="zákl. přenesená",J268,0)</f>
        <v>0</v>
      </c>
      <c r="BH268" s="239">
        <f>IF(N268="sníž. přenesená",J268,0)</f>
        <v>0</v>
      </c>
      <c r="BI268" s="239">
        <f>IF(N268="nulová",J268,0)</f>
        <v>0</v>
      </c>
      <c r="BJ268" s="17" t="s">
        <v>89</v>
      </c>
      <c r="BK268" s="239">
        <f>ROUND(I268*H268,2)</f>
        <v>0</v>
      </c>
      <c r="BL268" s="17" t="s">
        <v>168</v>
      </c>
      <c r="BM268" s="238" t="s">
        <v>1434</v>
      </c>
    </row>
    <row r="269" s="2" customFormat="1">
      <c r="A269" s="39"/>
      <c r="B269" s="40"/>
      <c r="C269" s="41"/>
      <c r="D269" s="242" t="s">
        <v>397</v>
      </c>
      <c r="E269" s="41"/>
      <c r="F269" s="288" t="s">
        <v>1435</v>
      </c>
      <c r="G269" s="41"/>
      <c r="H269" s="41"/>
      <c r="I269" s="147"/>
      <c r="J269" s="41"/>
      <c r="K269" s="41"/>
      <c r="L269" s="45"/>
      <c r="M269" s="289"/>
      <c r="N269" s="290"/>
      <c r="O269" s="85"/>
      <c r="P269" s="85"/>
      <c r="Q269" s="85"/>
      <c r="R269" s="85"/>
      <c r="S269" s="85"/>
      <c r="T269" s="86"/>
      <c r="U269" s="39"/>
      <c r="V269" s="39"/>
      <c r="W269" s="39"/>
      <c r="X269" s="39"/>
      <c r="Y269" s="39"/>
      <c r="Z269" s="39"/>
      <c r="AA269" s="39"/>
      <c r="AB269" s="39"/>
      <c r="AC269" s="39"/>
      <c r="AD269" s="39"/>
      <c r="AE269" s="39"/>
      <c r="AT269" s="17" t="s">
        <v>397</v>
      </c>
      <c r="AU269" s="17" t="s">
        <v>91</v>
      </c>
    </row>
    <row r="270" s="13" customFormat="1">
      <c r="A270" s="13"/>
      <c r="B270" s="240"/>
      <c r="C270" s="241"/>
      <c r="D270" s="242" t="s">
        <v>170</v>
      </c>
      <c r="E270" s="243" t="s">
        <v>79</v>
      </c>
      <c r="F270" s="244" t="s">
        <v>1173</v>
      </c>
      <c r="G270" s="241"/>
      <c r="H270" s="245">
        <v>2</v>
      </c>
      <c r="I270" s="246"/>
      <c r="J270" s="241"/>
      <c r="K270" s="241"/>
      <c r="L270" s="247"/>
      <c r="M270" s="248"/>
      <c r="N270" s="249"/>
      <c r="O270" s="249"/>
      <c r="P270" s="249"/>
      <c r="Q270" s="249"/>
      <c r="R270" s="249"/>
      <c r="S270" s="249"/>
      <c r="T270" s="250"/>
      <c r="U270" s="13"/>
      <c r="V270" s="13"/>
      <c r="W270" s="13"/>
      <c r="X270" s="13"/>
      <c r="Y270" s="13"/>
      <c r="Z270" s="13"/>
      <c r="AA270" s="13"/>
      <c r="AB270" s="13"/>
      <c r="AC270" s="13"/>
      <c r="AD270" s="13"/>
      <c r="AE270" s="13"/>
      <c r="AT270" s="251" t="s">
        <v>170</v>
      </c>
      <c r="AU270" s="251" t="s">
        <v>91</v>
      </c>
      <c r="AV270" s="13" t="s">
        <v>91</v>
      </c>
      <c r="AW270" s="13" t="s">
        <v>42</v>
      </c>
      <c r="AX270" s="13" t="s">
        <v>89</v>
      </c>
      <c r="AY270" s="251" t="s">
        <v>161</v>
      </c>
    </row>
    <row r="271" s="2" customFormat="1" ht="24" customHeight="1">
      <c r="A271" s="39"/>
      <c r="B271" s="40"/>
      <c r="C271" s="227" t="s">
        <v>797</v>
      </c>
      <c r="D271" s="227" t="s">
        <v>163</v>
      </c>
      <c r="E271" s="228" t="s">
        <v>1436</v>
      </c>
      <c r="F271" s="229" t="s">
        <v>1437</v>
      </c>
      <c r="G271" s="230" t="s">
        <v>174</v>
      </c>
      <c r="H271" s="231">
        <v>673.75</v>
      </c>
      <c r="I271" s="232"/>
      <c r="J271" s="233">
        <f>ROUND(I271*H271,2)</f>
        <v>0</v>
      </c>
      <c r="K271" s="229" t="s">
        <v>79</v>
      </c>
      <c r="L271" s="45"/>
      <c r="M271" s="234" t="s">
        <v>79</v>
      </c>
      <c r="N271" s="235" t="s">
        <v>51</v>
      </c>
      <c r="O271" s="85"/>
      <c r="P271" s="236">
        <f>O271*H271</f>
        <v>0</v>
      </c>
      <c r="Q271" s="236">
        <v>0.025000000000000001</v>
      </c>
      <c r="R271" s="236">
        <f>Q271*H271</f>
        <v>16.84375</v>
      </c>
      <c r="S271" s="236">
        <v>0</v>
      </c>
      <c r="T271" s="237">
        <f>S271*H271</f>
        <v>0</v>
      </c>
      <c r="U271" s="39"/>
      <c r="V271" s="39"/>
      <c r="W271" s="39"/>
      <c r="X271" s="39"/>
      <c r="Y271" s="39"/>
      <c r="Z271" s="39"/>
      <c r="AA271" s="39"/>
      <c r="AB271" s="39"/>
      <c r="AC271" s="39"/>
      <c r="AD271" s="39"/>
      <c r="AE271" s="39"/>
      <c r="AR271" s="238" t="s">
        <v>168</v>
      </c>
      <c r="AT271" s="238" t="s">
        <v>163</v>
      </c>
      <c r="AU271" s="238" t="s">
        <v>91</v>
      </c>
      <c r="AY271" s="17" t="s">
        <v>161</v>
      </c>
      <c r="BE271" s="239">
        <f>IF(N271="základní",J271,0)</f>
        <v>0</v>
      </c>
      <c r="BF271" s="239">
        <f>IF(N271="snížená",J271,0)</f>
        <v>0</v>
      </c>
      <c r="BG271" s="239">
        <f>IF(N271="zákl. přenesená",J271,0)</f>
        <v>0</v>
      </c>
      <c r="BH271" s="239">
        <f>IF(N271="sníž. přenesená",J271,0)</f>
        <v>0</v>
      </c>
      <c r="BI271" s="239">
        <f>IF(N271="nulová",J271,0)</f>
        <v>0</v>
      </c>
      <c r="BJ271" s="17" t="s">
        <v>89</v>
      </c>
      <c r="BK271" s="239">
        <f>ROUND(I271*H271,2)</f>
        <v>0</v>
      </c>
      <c r="BL271" s="17" t="s">
        <v>168</v>
      </c>
      <c r="BM271" s="238" t="s">
        <v>1438</v>
      </c>
    </row>
    <row r="272" s="2" customFormat="1">
      <c r="A272" s="39"/>
      <c r="B272" s="40"/>
      <c r="C272" s="41"/>
      <c r="D272" s="242" t="s">
        <v>397</v>
      </c>
      <c r="E272" s="41"/>
      <c r="F272" s="288" t="s">
        <v>1439</v>
      </c>
      <c r="G272" s="41"/>
      <c r="H272" s="41"/>
      <c r="I272" s="147"/>
      <c r="J272" s="41"/>
      <c r="K272" s="41"/>
      <c r="L272" s="45"/>
      <c r="M272" s="289"/>
      <c r="N272" s="290"/>
      <c r="O272" s="85"/>
      <c r="P272" s="85"/>
      <c r="Q272" s="85"/>
      <c r="R272" s="85"/>
      <c r="S272" s="85"/>
      <c r="T272" s="86"/>
      <c r="U272" s="39"/>
      <c r="V272" s="39"/>
      <c r="W272" s="39"/>
      <c r="X272" s="39"/>
      <c r="Y272" s="39"/>
      <c r="Z272" s="39"/>
      <c r="AA272" s="39"/>
      <c r="AB272" s="39"/>
      <c r="AC272" s="39"/>
      <c r="AD272" s="39"/>
      <c r="AE272" s="39"/>
      <c r="AT272" s="17" t="s">
        <v>397</v>
      </c>
      <c r="AU272" s="17" t="s">
        <v>91</v>
      </c>
    </row>
    <row r="273" s="13" customFormat="1">
      <c r="A273" s="13"/>
      <c r="B273" s="240"/>
      <c r="C273" s="241"/>
      <c r="D273" s="242" t="s">
        <v>170</v>
      </c>
      <c r="E273" s="243" t="s">
        <v>79</v>
      </c>
      <c r="F273" s="244" t="s">
        <v>1440</v>
      </c>
      <c r="G273" s="241"/>
      <c r="H273" s="245">
        <v>673.75</v>
      </c>
      <c r="I273" s="246"/>
      <c r="J273" s="241"/>
      <c r="K273" s="241"/>
      <c r="L273" s="247"/>
      <c r="M273" s="248"/>
      <c r="N273" s="249"/>
      <c r="O273" s="249"/>
      <c r="P273" s="249"/>
      <c r="Q273" s="249"/>
      <c r="R273" s="249"/>
      <c r="S273" s="249"/>
      <c r="T273" s="250"/>
      <c r="U273" s="13"/>
      <c r="V273" s="13"/>
      <c r="W273" s="13"/>
      <c r="X273" s="13"/>
      <c r="Y273" s="13"/>
      <c r="Z273" s="13"/>
      <c r="AA273" s="13"/>
      <c r="AB273" s="13"/>
      <c r="AC273" s="13"/>
      <c r="AD273" s="13"/>
      <c r="AE273" s="13"/>
      <c r="AT273" s="251" t="s">
        <v>170</v>
      </c>
      <c r="AU273" s="251" t="s">
        <v>91</v>
      </c>
      <c r="AV273" s="13" t="s">
        <v>91</v>
      </c>
      <c r="AW273" s="13" t="s">
        <v>42</v>
      </c>
      <c r="AX273" s="13" t="s">
        <v>89</v>
      </c>
      <c r="AY273" s="251" t="s">
        <v>161</v>
      </c>
    </row>
    <row r="274" s="2" customFormat="1" ht="16.5" customHeight="1">
      <c r="A274" s="39"/>
      <c r="B274" s="40"/>
      <c r="C274" s="227" t="s">
        <v>659</v>
      </c>
      <c r="D274" s="227" t="s">
        <v>163</v>
      </c>
      <c r="E274" s="228" t="s">
        <v>1441</v>
      </c>
      <c r="F274" s="229" t="s">
        <v>1442</v>
      </c>
      <c r="G274" s="230" t="s">
        <v>174</v>
      </c>
      <c r="H274" s="231">
        <v>298</v>
      </c>
      <c r="I274" s="232"/>
      <c r="J274" s="233">
        <f>ROUND(I274*H274,2)</f>
        <v>0</v>
      </c>
      <c r="K274" s="229" t="s">
        <v>79</v>
      </c>
      <c r="L274" s="45"/>
      <c r="M274" s="234" t="s">
        <v>79</v>
      </c>
      <c r="N274" s="235" t="s">
        <v>51</v>
      </c>
      <c r="O274" s="85"/>
      <c r="P274" s="236">
        <f>O274*H274</f>
        <v>0</v>
      </c>
      <c r="Q274" s="236">
        <v>0.01</v>
      </c>
      <c r="R274" s="236">
        <f>Q274*H274</f>
        <v>2.98</v>
      </c>
      <c r="S274" s="236">
        <v>0</v>
      </c>
      <c r="T274" s="237">
        <f>S274*H274</f>
        <v>0</v>
      </c>
      <c r="U274" s="39"/>
      <c r="V274" s="39"/>
      <c r="W274" s="39"/>
      <c r="X274" s="39"/>
      <c r="Y274" s="39"/>
      <c r="Z274" s="39"/>
      <c r="AA274" s="39"/>
      <c r="AB274" s="39"/>
      <c r="AC274" s="39"/>
      <c r="AD274" s="39"/>
      <c r="AE274" s="39"/>
      <c r="AR274" s="238" t="s">
        <v>168</v>
      </c>
      <c r="AT274" s="238" t="s">
        <v>163</v>
      </c>
      <c r="AU274" s="238" t="s">
        <v>91</v>
      </c>
      <c r="AY274" s="17" t="s">
        <v>161</v>
      </c>
      <c r="BE274" s="239">
        <f>IF(N274="základní",J274,0)</f>
        <v>0</v>
      </c>
      <c r="BF274" s="239">
        <f>IF(N274="snížená",J274,0)</f>
        <v>0</v>
      </c>
      <c r="BG274" s="239">
        <f>IF(N274="zákl. přenesená",J274,0)</f>
        <v>0</v>
      </c>
      <c r="BH274" s="239">
        <f>IF(N274="sníž. přenesená",J274,0)</f>
        <v>0</v>
      </c>
      <c r="BI274" s="239">
        <f>IF(N274="nulová",J274,0)</f>
        <v>0</v>
      </c>
      <c r="BJ274" s="17" t="s">
        <v>89</v>
      </c>
      <c r="BK274" s="239">
        <f>ROUND(I274*H274,2)</f>
        <v>0</v>
      </c>
      <c r="BL274" s="17" t="s">
        <v>168</v>
      </c>
      <c r="BM274" s="238" t="s">
        <v>1443</v>
      </c>
    </row>
    <row r="275" s="2" customFormat="1">
      <c r="A275" s="39"/>
      <c r="B275" s="40"/>
      <c r="C275" s="41"/>
      <c r="D275" s="242" t="s">
        <v>397</v>
      </c>
      <c r="E275" s="41"/>
      <c r="F275" s="288" t="s">
        <v>1444</v>
      </c>
      <c r="G275" s="41"/>
      <c r="H275" s="41"/>
      <c r="I275" s="147"/>
      <c r="J275" s="41"/>
      <c r="K275" s="41"/>
      <c r="L275" s="45"/>
      <c r="M275" s="289"/>
      <c r="N275" s="290"/>
      <c r="O275" s="85"/>
      <c r="P275" s="85"/>
      <c r="Q275" s="85"/>
      <c r="R275" s="85"/>
      <c r="S275" s="85"/>
      <c r="T275" s="86"/>
      <c r="U275" s="39"/>
      <c r="V275" s="39"/>
      <c r="W275" s="39"/>
      <c r="X275" s="39"/>
      <c r="Y275" s="39"/>
      <c r="Z275" s="39"/>
      <c r="AA275" s="39"/>
      <c r="AB275" s="39"/>
      <c r="AC275" s="39"/>
      <c r="AD275" s="39"/>
      <c r="AE275" s="39"/>
      <c r="AT275" s="17" t="s">
        <v>397</v>
      </c>
      <c r="AU275" s="17" t="s">
        <v>91</v>
      </c>
    </row>
    <row r="276" s="13" customFormat="1">
      <c r="A276" s="13"/>
      <c r="B276" s="240"/>
      <c r="C276" s="241"/>
      <c r="D276" s="242" t="s">
        <v>170</v>
      </c>
      <c r="E276" s="243" t="s">
        <v>79</v>
      </c>
      <c r="F276" s="244" t="s">
        <v>1445</v>
      </c>
      <c r="G276" s="241"/>
      <c r="H276" s="245">
        <v>298</v>
      </c>
      <c r="I276" s="246"/>
      <c r="J276" s="241"/>
      <c r="K276" s="241"/>
      <c r="L276" s="247"/>
      <c r="M276" s="248"/>
      <c r="N276" s="249"/>
      <c r="O276" s="249"/>
      <c r="P276" s="249"/>
      <c r="Q276" s="249"/>
      <c r="R276" s="249"/>
      <c r="S276" s="249"/>
      <c r="T276" s="250"/>
      <c r="U276" s="13"/>
      <c r="V276" s="13"/>
      <c r="W276" s="13"/>
      <c r="X276" s="13"/>
      <c r="Y276" s="13"/>
      <c r="Z276" s="13"/>
      <c r="AA276" s="13"/>
      <c r="AB276" s="13"/>
      <c r="AC276" s="13"/>
      <c r="AD276" s="13"/>
      <c r="AE276" s="13"/>
      <c r="AT276" s="251" t="s">
        <v>170</v>
      </c>
      <c r="AU276" s="251" t="s">
        <v>91</v>
      </c>
      <c r="AV276" s="13" t="s">
        <v>91</v>
      </c>
      <c r="AW276" s="13" t="s">
        <v>42</v>
      </c>
      <c r="AX276" s="13" t="s">
        <v>89</v>
      </c>
      <c r="AY276" s="251" t="s">
        <v>161</v>
      </c>
    </row>
    <row r="277" s="2" customFormat="1" ht="16.5" customHeight="1">
      <c r="A277" s="39"/>
      <c r="B277" s="40"/>
      <c r="C277" s="227" t="s">
        <v>804</v>
      </c>
      <c r="D277" s="227" t="s">
        <v>163</v>
      </c>
      <c r="E277" s="228" t="s">
        <v>1446</v>
      </c>
      <c r="F277" s="229" t="s">
        <v>1447</v>
      </c>
      <c r="G277" s="230" t="s">
        <v>174</v>
      </c>
      <c r="H277" s="231">
        <v>144.40000000000001</v>
      </c>
      <c r="I277" s="232"/>
      <c r="J277" s="233">
        <f>ROUND(I277*H277,2)</f>
        <v>0</v>
      </c>
      <c r="K277" s="229" t="s">
        <v>79</v>
      </c>
      <c r="L277" s="45"/>
      <c r="M277" s="234" t="s">
        <v>79</v>
      </c>
      <c r="N277" s="235" t="s">
        <v>51</v>
      </c>
      <c r="O277" s="85"/>
      <c r="P277" s="236">
        <f>O277*H277</f>
        <v>0</v>
      </c>
      <c r="Q277" s="236">
        <v>0.34999999999999998</v>
      </c>
      <c r="R277" s="236">
        <f>Q277*H277</f>
        <v>50.539999999999999</v>
      </c>
      <c r="S277" s="236">
        <v>0</v>
      </c>
      <c r="T277" s="237">
        <f>S277*H277</f>
        <v>0</v>
      </c>
      <c r="U277" s="39"/>
      <c r="V277" s="39"/>
      <c r="W277" s="39"/>
      <c r="X277" s="39"/>
      <c r="Y277" s="39"/>
      <c r="Z277" s="39"/>
      <c r="AA277" s="39"/>
      <c r="AB277" s="39"/>
      <c r="AC277" s="39"/>
      <c r="AD277" s="39"/>
      <c r="AE277" s="39"/>
      <c r="AR277" s="238" t="s">
        <v>168</v>
      </c>
      <c r="AT277" s="238" t="s">
        <v>163</v>
      </c>
      <c r="AU277" s="238" t="s">
        <v>91</v>
      </c>
      <c r="AY277" s="17" t="s">
        <v>161</v>
      </c>
      <c r="BE277" s="239">
        <f>IF(N277="základní",J277,0)</f>
        <v>0</v>
      </c>
      <c r="BF277" s="239">
        <f>IF(N277="snížená",J277,0)</f>
        <v>0</v>
      </c>
      <c r="BG277" s="239">
        <f>IF(N277="zákl. přenesená",J277,0)</f>
        <v>0</v>
      </c>
      <c r="BH277" s="239">
        <f>IF(N277="sníž. přenesená",J277,0)</f>
        <v>0</v>
      </c>
      <c r="BI277" s="239">
        <f>IF(N277="nulová",J277,0)</f>
        <v>0</v>
      </c>
      <c r="BJ277" s="17" t="s">
        <v>89</v>
      </c>
      <c r="BK277" s="239">
        <f>ROUND(I277*H277,2)</f>
        <v>0</v>
      </c>
      <c r="BL277" s="17" t="s">
        <v>168</v>
      </c>
      <c r="BM277" s="238" t="s">
        <v>1448</v>
      </c>
    </row>
    <row r="278" s="2" customFormat="1">
      <c r="A278" s="39"/>
      <c r="B278" s="40"/>
      <c r="C278" s="41"/>
      <c r="D278" s="242" t="s">
        <v>397</v>
      </c>
      <c r="E278" s="41"/>
      <c r="F278" s="288" t="s">
        <v>1449</v>
      </c>
      <c r="G278" s="41"/>
      <c r="H278" s="41"/>
      <c r="I278" s="147"/>
      <c r="J278" s="41"/>
      <c r="K278" s="41"/>
      <c r="L278" s="45"/>
      <c r="M278" s="289"/>
      <c r="N278" s="290"/>
      <c r="O278" s="85"/>
      <c r="P278" s="85"/>
      <c r="Q278" s="85"/>
      <c r="R278" s="85"/>
      <c r="S278" s="85"/>
      <c r="T278" s="86"/>
      <c r="U278" s="39"/>
      <c r="V278" s="39"/>
      <c r="W278" s="39"/>
      <c r="X278" s="39"/>
      <c r="Y278" s="39"/>
      <c r="Z278" s="39"/>
      <c r="AA278" s="39"/>
      <c r="AB278" s="39"/>
      <c r="AC278" s="39"/>
      <c r="AD278" s="39"/>
      <c r="AE278" s="39"/>
      <c r="AT278" s="17" t="s">
        <v>397</v>
      </c>
      <c r="AU278" s="17" t="s">
        <v>91</v>
      </c>
    </row>
    <row r="279" s="13" customFormat="1">
      <c r="A279" s="13"/>
      <c r="B279" s="240"/>
      <c r="C279" s="241"/>
      <c r="D279" s="242" t="s">
        <v>170</v>
      </c>
      <c r="E279" s="243" t="s">
        <v>79</v>
      </c>
      <c r="F279" s="244" t="s">
        <v>1450</v>
      </c>
      <c r="G279" s="241"/>
      <c r="H279" s="245">
        <v>144.40000000000001</v>
      </c>
      <c r="I279" s="246"/>
      <c r="J279" s="241"/>
      <c r="K279" s="241"/>
      <c r="L279" s="247"/>
      <c r="M279" s="248"/>
      <c r="N279" s="249"/>
      <c r="O279" s="249"/>
      <c r="P279" s="249"/>
      <c r="Q279" s="249"/>
      <c r="R279" s="249"/>
      <c r="S279" s="249"/>
      <c r="T279" s="250"/>
      <c r="U279" s="13"/>
      <c r="V279" s="13"/>
      <c r="W279" s="13"/>
      <c r="X279" s="13"/>
      <c r="Y279" s="13"/>
      <c r="Z279" s="13"/>
      <c r="AA279" s="13"/>
      <c r="AB279" s="13"/>
      <c r="AC279" s="13"/>
      <c r="AD279" s="13"/>
      <c r="AE279" s="13"/>
      <c r="AT279" s="251" t="s">
        <v>170</v>
      </c>
      <c r="AU279" s="251" t="s">
        <v>91</v>
      </c>
      <c r="AV279" s="13" t="s">
        <v>91</v>
      </c>
      <c r="AW279" s="13" t="s">
        <v>42</v>
      </c>
      <c r="AX279" s="13" t="s">
        <v>89</v>
      </c>
      <c r="AY279" s="251" t="s">
        <v>161</v>
      </c>
    </row>
    <row r="280" s="12" customFormat="1" ht="22.8" customHeight="1">
      <c r="A280" s="12"/>
      <c r="B280" s="211"/>
      <c r="C280" s="212"/>
      <c r="D280" s="213" t="s">
        <v>80</v>
      </c>
      <c r="E280" s="225" t="s">
        <v>197</v>
      </c>
      <c r="F280" s="225" t="s">
        <v>419</v>
      </c>
      <c r="G280" s="212"/>
      <c r="H280" s="212"/>
      <c r="I280" s="215"/>
      <c r="J280" s="226">
        <f>BK280</f>
        <v>0</v>
      </c>
      <c r="K280" s="212"/>
      <c r="L280" s="217"/>
      <c r="M280" s="218"/>
      <c r="N280" s="219"/>
      <c r="O280" s="219"/>
      <c r="P280" s="220">
        <f>SUM(P281:P283)</f>
        <v>0</v>
      </c>
      <c r="Q280" s="219"/>
      <c r="R280" s="220">
        <f>SUM(R281:R283)</f>
        <v>0</v>
      </c>
      <c r="S280" s="219"/>
      <c r="T280" s="221">
        <f>SUM(T281:T283)</f>
        <v>0</v>
      </c>
      <c r="U280" s="12"/>
      <c r="V280" s="12"/>
      <c r="W280" s="12"/>
      <c r="X280" s="12"/>
      <c r="Y280" s="12"/>
      <c r="Z280" s="12"/>
      <c r="AA280" s="12"/>
      <c r="AB280" s="12"/>
      <c r="AC280" s="12"/>
      <c r="AD280" s="12"/>
      <c r="AE280" s="12"/>
      <c r="AR280" s="222" t="s">
        <v>89</v>
      </c>
      <c r="AT280" s="223" t="s">
        <v>80</v>
      </c>
      <c r="AU280" s="223" t="s">
        <v>89</v>
      </c>
      <c r="AY280" s="222" t="s">
        <v>161</v>
      </c>
      <c r="BK280" s="224">
        <f>SUM(BK281:BK283)</f>
        <v>0</v>
      </c>
    </row>
    <row r="281" s="2" customFormat="1" ht="16.5" customHeight="1">
      <c r="A281" s="39"/>
      <c r="B281" s="40"/>
      <c r="C281" s="227" t="s">
        <v>662</v>
      </c>
      <c r="D281" s="227" t="s">
        <v>163</v>
      </c>
      <c r="E281" s="228" t="s">
        <v>1451</v>
      </c>
      <c r="F281" s="229" t="s">
        <v>1452</v>
      </c>
      <c r="G281" s="230" t="s">
        <v>431</v>
      </c>
      <c r="H281" s="231">
        <v>2</v>
      </c>
      <c r="I281" s="232"/>
      <c r="J281" s="233">
        <f>ROUND(I281*H281,2)</f>
        <v>0</v>
      </c>
      <c r="K281" s="229" t="s">
        <v>79</v>
      </c>
      <c r="L281" s="45"/>
      <c r="M281" s="234" t="s">
        <v>79</v>
      </c>
      <c r="N281" s="235" t="s">
        <v>51</v>
      </c>
      <c r="O281" s="85"/>
      <c r="P281" s="236">
        <f>O281*H281</f>
        <v>0</v>
      </c>
      <c r="Q281" s="236">
        <v>0</v>
      </c>
      <c r="R281" s="236">
        <f>Q281*H281</f>
        <v>0</v>
      </c>
      <c r="S281" s="236">
        <v>0</v>
      </c>
      <c r="T281" s="237">
        <f>S281*H281</f>
        <v>0</v>
      </c>
      <c r="U281" s="39"/>
      <c r="V281" s="39"/>
      <c r="W281" s="39"/>
      <c r="X281" s="39"/>
      <c r="Y281" s="39"/>
      <c r="Z281" s="39"/>
      <c r="AA281" s="39"/>
      <c r="AB281" s="39"/>
      <c r="AC281" s="39"/>
      <c r="AD281" s="39"/>
      <c r="AE281" s="39"/>
      <c r="AR281" s="238" t="s">
        <v>168</v>
      </c>
      <c r="AT281" s="238" t="s">
        <v>163</v>
      </c>
      <c r="AU281" s="238" t="s">
        <v>91</v>
      </c>
      <c r="AY281" s="17" t="s">
        <v>161</v>
      </c>
      <c r="BE281" s="239">
        <f>IF(N281="základní",J281,0)</f>
        <v>0</v>
      </c>
      <c r="BF281" s="239">
        <f>IF(N281="snížená",J281,0)</f>
        <v>0</v>
      </c>
      <c r="BG281" s="239">
        <f>IF(N281="zákl. přenesená",J281,0)</f>
        <v>0</v>
      </c>
      <c r="BH281" s="239">
        <f>IF(N281="sníž. přenesená",J281,0)</f>
        <v>0</v>
      </c>
      <c r="BI281" s="239">
        <f>IF(N281="nulová",J281,0)</f>
        <v>0</v>
      </c>
      <c r="BJ281" s="17" t="s">
        <v>89</v>
      </c>
      <c r="BK281" s="239">
        <f>ROUND(I281*H281,2)</f>
        <v>0</v>
      </c>
      <c r="BL281" s="17" t="s">
        <v>168</v>
      </c>
      <c r="BM281" s="238" t="s">
        <v>1453</v>
      </c>
    </row>
    <row r="282" s="2" customFormat="1">
      <c r="A282" s="39"/>
      <c r="B282" s="40"/>
      <c r="C282" s="41"/>
      <c r="D282" s="242" t="s">
        <v>397</v>
      </c>
      <c r="E282" s="41"/>
      <c r="F282" s="288" t="s">
        <v>1454</v>
      </c>
      <c r="G282" s="41"/>
      <c r="H282" s="41"/>
      <c r="I282" s="147"/>
      <c r="J282" s="41"/>
      <c r="K282" s="41"/>
      <c r="L282" s="45"/>
      <c r="M282" s="289"/>
      <c r="N282" s="290"/>
      <c r="O282" s="85"/>
      <c r="P282" s="85"/>
      <c r="Q282" s="85"/>
      <c r="R282" s="85"/>
      <c r="S282" s="85"/>
      <c r="T282" s="86"/>
      <c r="U282" s="39"/>
      <c r="V282" s="39"/>
      <c r="W282" s="39"/>
      <c r="X282" s="39"/>
      <c r="Y282" s="39"/>
      <c r="Z282" s="39"/>
      <c r="AA282" s="39"/>
      <c r="AB282" s="39"/>
      <c r="AC282" s="39"/>
      <c r="AD282" s="39"/>
      <c r="AE282" s="39"/>
      <c r="AT282" s="17" t="s">
        <v>397</v>
      </c>
      <c r="AU282" s="17" t="s">
        <v>91</v>
      </c>
    </row>
    <row r="283" s="13" customFormat="1">
      <c r="A283" s="13"/>
      <c r="B283" s="240"/>
      <c r="C283" s="241"/>
      <c r="D283" s="242" t="s">
        <v>170</v>
      </c>
      <c r="E283" s="243" t="s">
        <v>79</v>
      </c>
      <c r="F283" s="244" t="s">
        <v>1455</v>
      </c>
      <c r="G283" s="241"/>
      <c r="H283" s="245">
        <v>2</v>
      </c>
      <c r="I283" s="246"/>
      <c r="J283" s="241"/>
      <c r="K283" s="241"/>
      <c r="L283" s="247"/>
      <c r="M283" s="248"/>
      <c r="N283" s="249"/>
      <c r="O283" s="249"/>
      <c r="P283" s="249"/>
      <c r="Q283" s="249"/>
      <c r="R283" s="249"/>
      <c r="S283" s="249"/>
      <c r="T283" s="250"/>
      <c r="U283" s="13"/>
      <c r="V283" s="13"/>
      <c r="W283" s="13"/>
      <c r="X283" s="13"/>
      <c r="Y283" s="13"/>
      <c r="Z283" s="13"/>
      <c r="AA283" s="13"/>
      <c r="AB283" s="13"/>
      <c r="AC283" s="13"/>
      <c r="AD283" s="13"/>
      <c r="AE283" s="13"/>
      <c r="AT283" s="251" t="s">
        <v>170</v>
      </c>
      <c r="AU283" s="251" t="s">
        <v>91</v>
      </c>
      <c r="AV283" s="13" t="s">
        <v>91</v>
      </c>
      <c r="AW283" s="13" t="s">
        <v>42</v>
      </c>
      <c r="AX283" s="13" t="s">
        <v>89</v>
      </c>
      <c r="AY283" s="251" t="s">
        <v>161</v>
      </c>
    </row>
    <row r="284" s="12" customFormat="1" ht="22.8" customHeight="1">
      <c r="A284" s="12"/>
      <c r="B284" s="211"/>
      <c r="C284" s="212"/>
      <c r="D284" s="213" t="s">
        <v>80</v>
      </c>
      <c r="E284" s="225" t="s">
        <v>208</v>
      </c>
      <c r="F284" s="225" t="s">
        <v>252</v>
      </c>
      <c r="G284" s="212"/>
      <c r="H284" s="212"/>
      <c r="I284" s="215"/>
      <c r="J284" s="226">
        <f>BK284</f>
        <v>0</v>
      </c>
      <c r="K284" s="212"/>
      <c r="L284" s="217"/>
      <c r="M284" s="218"/>
      <c r="N284" s="219"/>
      <c r="O284" s="219"/>
      <c r="P284" s="220">
        <f>SUM(P285:P331)</f>
        <v>0</v>
      </c>
      <c r="Q284" s="219"/>
      <c r="R284" s="220">
        <f>SUM(R285:R331)</f>
        <v>180.01282400000002</v>
      </c>
      <c r="S284" s="219"/>
      <c r="T284" s="221">
        <f>SUM(T285:T331)</f>
        <v>11.9</v>
      </c>
      <c r="U284" s="12"/>
      <c r="V284" s="12"/>
      <c r="W284" s="12"/>
      <c r="X284" s="12"/>
      <c r="Y284" s="12"/>
      <c r="Z284" s="12"/>
      <c r="AA284" s="12"/>
      <c r="AB284" s="12"/>
      <c r="AC284" s="12"/>
      <c r="AD284" s="12"/>
      <c r="AE284" s="12"/>
      <c r="AR284" s="222" t="s">
        <v>89</v>
      </c>
      <c r="AT284" s="223" t="s">
        <v>80</v>
      </c>
      <c r="AU284" s="223" t="s">
        <v>89</v>
      </c>
      <c r="AY284" s="222" t="s">
        <v>161</v>
      </c>
      <c r="BK284" s="224">
        <f>SUM(BK285:BK331)</f>
        <v>0</v>
      </c>
    </row>
    <row r="285" s="2" customFormat="1" ht="16.5" customHeight="1">
      <c r="A285" s="39"/>
      <c r="B285" s="40"/>
      <c r="C285" s="227" t="s">
        <v>811</v>
      </c>
      <c r="D285" s="227" t="s">
        <v>163</v>
      </c>
      <c r="E285" s="228" t="s">
        <v>1456</v>
      </c>
      <c r="F285" s="229" t="s">
        <v>1457</v>
      </c>
      <c r="G285" s="230" t="s">
        <v>174</v>
      </c>
      <c r="H285" s="231">
        <v>66</v>
      </c>
      <c r="I285" s="232"/>
      <c r="J285" s="233">
        <f>ROUND(I285*H285,2)</f>
        <v>0</v>
      </c>
      <c r="K285" s="229" t="s">
        <v>79</v>
      </c>
      <c r="L285" s="45"/>
      <c r="M285" s="234" t="s">
        <v>79</v>
      </c>
      <c r="N285" s="235" t="s">
        <v>51</v>
      </c>
      <c r="O285" s="85"/>
      <c r="P285" s="236">
        <f>O285*H285</f>
        <v>0</v>
      </c>
      <c r="Q285" s="236">
        <v>0.26252999999999999</v>
      </c>
      <c r="R285" s="236">
        <f>Q285*H285</f>
        <v>17.326979999999999</v>
      </c>
      <c r="S285" s="236">
        <v>0</v>
      </c>
      <c r="T285" s="237">
        <f>S285*H285</f>
        <v>0</v>
      </c>
      <c r="U285" s="39"/>
      <c r="V285" s="39"/>
      <c r="W285" s="39"/>
      <c r="X285" s="39"/>
      <c r="Y285" s="39"/>
      <c r="Z285" s="39"/>
      <c r="AA285" s="39"/>
      <c r="AB285" s="39"/>
      <c r="AC285" s="39"/>
      <c r="AD285" s="39"/>
      <c r="AE285" s="39"/>
      <c r="AR285" s="238" t="s">
        <v>168</v>
      </c>
      <c r="AT285" s="238" t="s">
        <v>163</v>
      </c>
      <c r="AU285" s="238" t="s">
        <v>91</v>
      </c>
      <c r="AY285" s="17" t="s">
        <v>161</v>
      </c>
      <c r="BE285" s="239">
        <f>IF(N285="základní",J285,0)</f>
        <v>0</v>
      </c>
      <c r="BF285" s="239">
        <f>IF(N285="snížená",J285,0)</f>
        <v>0</v>
      </c>
      <c r="BG285" s="239">
        <f>IF(N285="zákl. přenesená",J285,0)</f>
        <v>0</v>
      </c>
      <c r="BH285" s="239">
        <f>IF(N285="sníž. přenesená",J285,0)</f>
        <v>0</v>
      </c>
      <c r="BI285" s="239">
        <f>IF(N285="nulová",J285,0)</f>
        <v>0</v>
      </c>
      <c r="BJ285" s="17" t="s">
        <v>89</v>
      </c>
      <c r="BK285" s="239">
        <f>ROUND(I285*H285,2)</f>
        <v>0</v>
      </c>
      <c r="BL285" s="17" t="s">
        <v>168</v>
      </c>
      <c r="BM285" s="238" t="s">
        <v>1458</v>
      </c>
    </row>
    <row r="286" s="2" customFormat="1">
      <c r="A286" s="39"/>
      <c r="B286" s="40"/>
      <c r="C286" s="41"/>
      <c r="D286" s="242" t="s">
        <v>397</v>
      </c>
      <c r="E286" s="41"/>
      <c r="F286" s="288" t="s">
        <v>1459</v>
      </c>
      <c r="G286" s="41"/>
      <c r="H286" s="41"/>
      <c r="I286" s="147"/>
      <c r="J286" s="41"/>
      <c r="K286" s="41"/>
      <c r="L286" s="45"/>
      <c r="M286" s="289"/>
      <c r="N286" s="290"/>
      <c r="O286" s="85"/>
      <c r="P286" s="85"/>
      <c r="Q286" s="85"/>
      <c r="R286" s="85"/>
      <c r="S286" s="85"/>
      <c r="T286" s="86"/>
      <c r="U286" s="39"/>
      <c r="V286" s="39"/>
      <c r="W286" s="39"/>
      <c r="X286" s="39"/>
      <c r="Y286" s="39"/>
      <c r="Z286" s="39"/>
      <c r="AA286" s="39"/>
      <c r="AB286" s="39"/>
      <c r="AC286" s="39"/>
      <c r="AD286" s="39"/>
      <c r="AE286" s="39"/>
      <c r="AT286" s="17" t="s">
        <v>397</v>
      </c>
      <c r="AU286" s="17" t="s">
        <v>91</v>
      </c>
    </row>
    <row r="287" s="13" customFormat="1">
      <c r="A287" s="13"/>
      <c r="B287" s="240"/>
      <c r="C287" s="241"/>
      <c r="D287" s="242" t="s">
        <v>170</v>
      </c>
      <c r="E287" s="243" t="s">
        <v>79</v>
      </c>
      <c r="F287" s="244" t="s">
        <v>1460</v>
      </c>
      <c r="G287" s="241"/>
      <c r="H287" s="245">
        <v>66</v>
      </c>
      <c r="I287" s="246"/>
      <c r="J287" s="241"/>
      <c r="K287" s="241"/>
      <c r="L287" s="247"/>
      <c r="M287" s="248"/>
      <c r="N287" s="249"/>
      <c r="O287" s="249"/>
      <c r="P287" s="249"/>
      <c r="Q287" s="249"/>
      <c r="R287" s="249"/>
      <c r="S287" s="249"/>
      <c r="T287" s="250"/>
      <c r="U287" s="13"/>
      <c r="V287" s="13"/>
      <c r="W287" s="13"/>
      <c r="X287" s="13"/>
      <c r="Y287" s="13"/>
      <c r="Z287" s="13"/>
      <c r="AA287" s="13"/>
      <c r="AB287" s="13"/>
      <c r="AC287" s="13"/>
      <c r="AD287" s="13"/>
      <c r="AE287" s="13"/>
      <c r="AT287" s="251" t="s">
        <v>170</v>
      </c>
      <c r="AU287" s="251" t="s">
        <v>91</v>
      </c>
      <c r="AV287" s="13" t="s">
        <v>91</v>
      </c>
      <c r="AW287" s="13" t="s">
        <v>42</v>
      </c>
      <c r="AX287" s="13" t="s">
        <v>89</v>
      </c>
      <c r="AY287" s="251" t="s">
        <v>161</v>
      </c>
    </row>
    <row r="288" s="2" customFormat="1" ht="24" customHeight="1">
      <c r="A288" s="39"/>
      <c r="B288" s="40"/>
      <c r="C288" s="227" t="s">
        <v>665</v>
      </c>
      <c r="D288" s="227" t="s">
        <v>163</v>
      </c>
      <c r="E288" s="228" t="s">
        <v>1461</v>
      </c>
      <c r="F288" s="229" t="s">
        <v>1462</v>
      </c>
      <c r="G288" s="230" t="s">
        <v>174</v>
      </c>
      <c r="H288" s="231">
        <v>215</v>
      </c>
      <c r="I288" s="232"/>
      <c r="J288" s="233">
        <f>ROUND(I288*H288,2)</f>
        <v>0</v>
      </c>
      <c r="K288" s="229" t="s">
        <v>167</v>
      </c>
      <c r="L288" s="45"/>
      <c r="M288" s="234" t="s">
        <v>79</v>
      </c>
      <c r="N288" s="235" t="s">
        <v>51</v>
      </c>
      <c r="O288" s="85"/>
      <c r="P288" s="236">
        <f>O288*H288</f>
        <v>0</v>
      </c>
      <c r="Q288" s="236">
        <v>0.1295</v>
      </c>
      <c r="R288" s="236">
        <f>Q288*H288</f>
        <v>27.842500000000001</v>
      </c>
      <c r="S288" s="236">
        <v>0</v>
      </c>
      <c r="T288" s="237">
        <f>S288*H288</f>
        <v>0</v>
      </c>
      <c r="U288" s="39"/>
      <c r="V288" s="39"/>
      <c r="W288" s="39"/>
      <c r="X288" s="39"/>
      <c r="Y288" s="39"/>
      <c r="Z288" s="39"/>
      <c r="AA288" s="39"/>
      <c r="AB288" s="39"/>
      <c r="AC288" s="39"/>
      <c r="AD288" s="39"/>
      <c r="AE288" s="39"/>
      <c r="AR288" s="238" t="s">
        <v>168</v>
      </c>
      <c r="AT288" s="238" t="s">
        <v>163</v>
      </c>
      <c r="AU288" s="238" t="s">
        <v>91</v>
      </c>
      <c r="AY288" s="17" t="s">
        <v>161</v>
      </c>
      <c r="BE288" s="239">
        <f>IF(N288="základní",J288,0)</f>
        <v>0</v>
      </c>
      <c r="BF288" s="239">
        <f>IF(N288="snížená",J288,0)</f>
        <v>0</v>
      </c>
      <c r="BG288" s="239">
        <f>IF(N288="zákl. přenesená",J288,0)</f>
        <v>0</v>
      </c>
      <c r="BH288" s="239">
        <f>IF(N288="sníž. přenesená",J288,0)</f>
        <v>0</v>
      </c>
      <c r="BI288" s="239">
        <f>IF(N288="nulová",J288,0)</f>
        <v>0</v>
      </c>
      <c r="BJ288" s="17" t="s">
        <v>89</v>
      </c>
      <c r="BK288" s="239">
        <f>ROUND(I288*H288,2)</f>
        <v>0</v>
      </c>
      <c r="BL288" s="17" t="s">
        <v>168</v>
      </c>
      <c r="BM288" s="238" t="s">
        <v>1463</v>
      </c>
    </row>
    <row r="289" s="13" customFormat="1">
      <c r="A289" s="13"/>
      <c r="B289" s="240"/>
      <c r="C289" s="241"/>
      <c r="D289" s="242" t="s">
        <v>170</v>
      </c>
      <c r="E289" s="243" t="s">
        <v>79</v>
      </c>
      <c r="F289" s="244" t="s">
        <v>1464</v>
      </c>
      <c r="G289" s="241"/>
      <c r="H289" s="245">
        <v>215</v>
      </c>
      <c r="I289" s="246"/>
      <c r="J289" s="241"/>
      <c r="K289" s="241"/>
      <c r="L289" s="247"/>
      <c r="M289" s="248"/>
      <c r="N289" s="249"/>
      <c r="O289" s="249"/>
      <c r="P289" s="249"/>
      <c r="Q289" s="249"/>
      <c r="R289" s="249"/>
      <c r="S289" s="249"/>
      <c r="T289" s="250"/>
      <c r="U289" s="13"/>
      <c r="V289" s="13"/>
      <c r="W289" s="13"/>
      <c r="X289" s="13"/>
      <c r="Y289" s="13"/>
      <c r="Z289" s="13"/>
      <c r="AA289" s="13"/>
      <c r="AB289" s="13"/>
      <c r="AC289" s="13"/>
      <c r="AD289" s="13"/>
      <c r="AE289" s="13"/>
      <c r="AT289" s="251" t="s">
        <v>170</v>
      </c>
      <c r="AU289" s="251" t="s">
        <v>91</v>
      </c>
      <c r="AV289" s="13" t="s">
        <v>91</v>
      </c>
      <c r="AW289" s="13" t="s">
        <v>42</v>
      </c>
      <c r="AX289" s="13" t="s">
        <v>89</v>
      </c>
      <c r="AY289" s="251" t="s">
        <v>161</v>
      </c>
    </row>
    <row r="290" s="2" customFormat="1" ht="16.5" customHeight="1">
      <c r="A290" s="39"/>
      <c r="B290" s="40"/>
      <c r="C290" s="252" t="s">
        <v>820</v>
      </c>
      <c r="D290" s="252" t="s">
        <v>193</v>
      </c>
      <c r="E290" s="253" t="s">
        <v>1465</v>
      </c>
      <c r="F290" s="254" t="s">
        <v>1466</v>
      </c>
      <c r="G290" s="255" t="s">
        <v>174</v>
      </c>
      <c r="H290" s="256">
        <v>215</v>
      </c>
      <c r="I290" s="257"/>
      <c r="J290" s="258">
        <f>ROUND(I290*H290,2)</f>
        <v>0</v>
      </c>
      <c r="K290" s="254" t="s">
        <v>167</v>
      </c>
      <c r="L290" s="259"/>
      <c r="M290" s="260" t="s">
        <v>79</v>
      </c>
      <c r="N290" s="261" t="s">
        <v>51</v>
      </c>
      <c r="O290" s="85"/>
      <c r="P290" s="236">
        <f>O290*H290</f>
        <v>0</v>
      </c>
      <c r="Q290" s="236">
        <v>0.055</v>
      </c>
      <c r="R290" s="236">
        <f>Q290*H290</f>
        <v>11.824999999999999</v>
      </c>
      <c r="S290" s="236">
        <v>0</v>
      </c>
      <c r="T290" s="237">
        <f>S290*H290</f>
        <v>0</v>
      </c>
      <c r="U290" s="39"/>
      <c r="V290" s="39"/>
      <c r="W290" s="39"/>
      <c r="X290" s="39"/>
      <c r="Y290" s="39"/>
      <c r="Z290" s="39"/>
      <c r="AA290" s="39"/>
      <c r="AB290" s="39"/>
      <c r="AC290" s="39"/>
      <c r="AD290" s="39"/>
      <c r="AE290" s="39"/>
      <c r="AR290" s="238" t="s">
        <v>197</v>
      </c>
      <c r="AT290" s="238" t="s">
        <v>193</v>
      </c>
      <c r="AU290" s="238" t="s">
        <v>91</v>
      </c>
      <c r="AY290" s="17" t="s">
        <v>161</v>
      </c>
      <c r="BE290" s="239">
        <f>IF(N290="základní",J290,0)</f>
        <v>0</v>
      </c>
      <c r="BF290" s="239">
        <f>IF(N290="snížená",J290,0)</f>
        <v>0</v>
      </c>
      <c r="BG290" s="239">
        <f>IF(N290="zákl. přenesená",J290,0)</f>
        <v>0</v>
      </c>
      <c r="BH290" s="239">
        <f>IF(N290="sníž. přenesená",J290,0)</f>
        <v>0</v>
      </c>
      <c r="BI290" s="239">
        <f>IF(N290="nulová",J290,0)</f>
        <v>0</v>
      </c>
      <c r="BJ290" s="17" t="s">
        <v>89</v>
      </c>
      <c r="BK290" s="239">
        <f>ROUND(I290*H290,2)</f>
        <v>0</v>
      </c>
      <c r="BL290" s="17" t="s">
        <v>168</v>
      </c>
      <c r="BM290" s="238" t="s">
        <v>1467</v>
      </c>
    </row>
    <row r="291" s="2" customFormat="1" ht="24" customHeight="1">
      <c r="A291" s="39"/>
      <c r="B291" s="40"/>
      <c r="C291" s="227" t="s">
        <v>668</v>
      </c>
      <c r="D291" s="227" t="s">
        <v>163</v>
      </c>
      <c r="E291" s="228" t="s">
        <v>272</v>
      </c>
      <c r="F291" s="229" t="s">
        <v>273</v>
      </c>
      <c r="G291" s="230" t="s">
        <v>174</v>
      </c>
      <c r="H291" s="231">
        <v>592.72000000000003</v>
      </c>
      <c r="I291" s="232"/>
      <c r="J291" s="233">
        <f>ROUND(I291*H291,2)</f>
        <v>0</v>
      </c>
      <c r="K291" s="229" t="s">
        <v>167</v>
      </c>
      <c r="L291" s="45"/>
      <c r="M291" s="234" t="s">
        <v>79</v>
      </c>
      <c r="N291" s="235" t="s">
        <v>51</v>
      </c>
      <c r="O291" s="85"/>
      <c r="P291" s="236">
        <f>O291*H291</f>
        <v>0</v>
      </c>
      <c r="Q291" s="236">
        <v>0.14066999999999999</v>
      </c>
      <c r="R291" s="236">
        <f>Q291*H291</f>
        <v>83.377922400000003</v>
      </c>
      <c r="S291" s="236">
        <v>0</v>
      </c>
      <c r="T291" s="237">
        <f>S291*H291</f>
        <v>0</v>
      </c>
      <c r="U291" s="39"/>
      <c r="V291" s="39"/>
      <c r="W291" s="39"/>
      <c r="X291" s="39"/>
      <c r="Y291" s="39"/>
      <c r="Z291" s="39"/>
      <c r="AA291" s="39"/>
      <c r="AB291" s="39"/>
      <c r="AC291" s="39"/>
      <c r="AD291" s="39"/>
      <c r="AE291" s="39"/>
      <c r="AR291" s="238" t="s">
        <v>168</v>
      </c>
      <c r="AT291" s="238" t="s">
        <v>163</v>
      </c>
      <c r="AU291" s="238" t="s">
        <v>91</v>
      </c>
      <c r="AY291" s="17" t="s">
        <v>161</v>
      </c>
      <c r="BE291" s="239">
        <f>IF(N291="základní",J291,0)</f>
        <v>0</v>
      </c>
      <c r="BF291" s="239">
        <f>IF(N291="snížená",J291,0)</f>
        <v>0</v>
      </c>
      <c r="BG291" s="239">
        <f>IF(N291="zákl. přenesená",J291,0)</f>
        <v>0</v>
      </c>
      <c r="BH291" s="239">
        <f>IF(N291="sníž. přenesená",J291,0)</f>
        <v>0</v>
      </c>
      <c r="BI291" s="239">
        <f>IF(N291="nulová",J291,0)</f>
        <v>0</v>
      </c>
      <c r="BJ291" s="17" t="s">
        <v>89</v>
      </c>
      <c r="BK291" s="239">
        <f>ROUND(I291*H291,2)</f>
        <v>0</v>
      </c>
      <c r="BL291" s="17" t="s">
        <v>168</v>
      </c>
      <c r="BM291" s="238" t="s">
        <v>1468</v>
      </c>
    </row>
    <row r="292" s="13" customFormat="1">
      <c r="A292" s="13"/>
      <c r="B292" s="240"/>
      <c r="C292" s="241"/>
      <c r="D292" s="242" t="s">
        <v>170</v>
      </c>
      <c r="E292" s="243" t="s">
        <v>79</v>
      </c>
      <c r="F292" s="244" t="s">
        <v>1469</v>
      </c>
      <c r="G292" s="241"/>
      <c r="H292" s="245">
        <v>510.12</v>
      </c>
      <c r="I292" s="246"/>
      <c r="J292" s="241"/>
      <c r="K292" s="241"/>
      <c r="L292" s="247"/>
      <c r="M292" s="248"/>
      <c r="N292" s="249"/>
      <c r="O292" s="249"/>
      <c r="P292" s="249"/>
      <c r="Q292" s="249"/>
      <c r="R292" s="249"/>
      <c r="S292" s="249"/>
      <c r="T292" s="250"/>
      <c r="U292" s="13"/>
      <c r="V292" s="13"/>
      <c r="W292" s="13"/>
      <c r="X292" s="13"/>
      <c r="Y292" s="13"/>
      <c r="Z292" s="13"/>
      <c r="AA292" s="13"/>
      <c r="AB292" s="13"/>
      <c r="AC292" s="13"/>
      <c r="AD292" s="13"/>
      <c r="AE292" s="13"/>
      <c r="AT292" s="251" t="s">
        <v>170</v>
      </c>
      <c r="AU292" s="251" t="s">
        <v>91</v>
      </c>
      <c r="AV292" s="13" t="s">
        <v>91</v>
      </c>
      <c r="AW292" s="13" t="s">
        <v>42</v>
      </c>
      <c r="AX292" s="13" t="s">
        <v>81</v>
      </c>
      <c r="AY292" s="251" t="s">
        <v>161</v>
      </c>
    </row>
    <row r="293" s="13" customFormat="1">
      <c r="A293" s="13"/>
      <c r="B293" s="240"/>
      <c r="C293" s="241"/>
      <c r="D293" s="242" t="s">
        <v>170</v>
      </c>
      <c r="E293" s="243" t="s">
        <v>79</v>
      </c>
      <c r="F293" s="244" t="s">
        <v>1470</v>
      </c>
      <c r="G293" s="241"/>
      <c r="H293" s="245">
        <v>82.599999999999994</v>
      </c>
      <c r="I293" s="246"/>
      <c r="J293" s="241"/>
      <c r="K293" s="241"/>
      <c r="L293" s="247"/>
      <c r="M293" s="248"/>
      <c r="N293" s="249"/>
      <c r="O293" s="249"/>
      <c r="P293" s="249"/>
      <c r="Q293" s="249"/>
      <c r="R293" s="249"/>
      <c r="S293" s="249"/>
      <c r="T293" s="250"/>
      <c r="U293" s="13"/>
      <c r="V293" s="13"/>
      <c r="W293" s="13"/>
      <c r="X293" s="13"/>
      <c r="Y293" s="13"/>
      <c r="Z293" s="13"/>
      <c r="AA293" s="13"/>
      <c r="AB293" s="13"/>
      <c r="AC293" s="13"/>
      <c r="AD293" s="13"/>
      <c r="AE293" s="13"/>
      <c r="AT293" s="251" t="s">
        <v>170</v>
      </c>
      <c r="AU293" s="251" t="s">
        <v>91</v>
      </c>
      <c r="AV293" s="13" t="s">
        <v>91</v>
      </c>
      <c r="AW293" s="13" t="s">
        <v>42</v>
      </c>
      <c r="AX293" s="13" t="s">
        <v>81</v>
      </c>
      <c r="AY293" s="251" t="s">
        <v>161</v>
      </c>
    </row>
    <row r="294" s="15" customFormat="1">
      <c r="A294" s="15"/>
      <c r="B294" s="277"/>
      <c r="C294" s="278"/>
      <c r="D294" s="242" t="s">
        <v>170</v>
      </c>
      <c r="E294" s="279" t="s">
        <v>79</v>
      </c>
      <c r="F294" s="280" t="s">
        <v>345</v>
      </c>
      <c r="G294" s="278"/>
      <c r="H294" s="281">
        <v>592.72000000000003</v>
      </c>
      <c r="I294" s="282"/>
      <c r="J294" s="278"/>
      <c r="K294" s="278"/>
      <c r="L294" s="283"/>
      <c r="M294" s="284"/>
      <c r="N294" s="285"/>
      <c r="O294" s="285"/>
      <c r="P294" s="285"/>
      <c r="Q294" s="285"/>
      <c r="R294" s="285"/>
      <c r="S294" s="285"/>
      <c r="T294" s="286"/>
      <c r="U294" s="15"/>
      <c r="V294" s="15"/>
      <c r="W294" s="15"/>
      <c r="X294" s="15"/>
      <c r="Y294" s="15"/>
      <c r="Z294" s="15"/>
      <c r="AA294" s="15"/>
      <c r="AB294" s="15"/>
      <c r="AC294" s="15"/>
      <c r="AD294" s="15"/>
      <c r="AE294" s="15"/>
      <c r="AT294" s="287" t="s">
        <v>170</v>
      </c>
      <c r="AU294" s="287" t="s">
        <v>91</v>
      </c>
      <c r="AV294" s="15" t="s">
        <v>168</v>
      </c>
      <c r="AW294" s="15" t="s">
        <v>42</v>
      </c>
      <c r="AX294" s="15" t="s">
        <v>89</v>
      </c>
      <c r="AY294" s="287" t="s">
        <v>161</v>
      </c>
    </row>
    <row r="295" s="2" customFormat="1" ht="16.5" customHeight="1">
      <c r="A295" s="39"/>
      <c r="B295" s="40"/>
      <c r="C295" s="252" t="s">
        <v>831</v>
      </c>
      <c r="D295" s="252" t="s">
        <v>193</v>
      </c>
      <c r="E295" s="253" t="s">
        <v>1471</v>
      </c>
      <c r="F295" s="254" t="s">
        <v>1472</v>
      </c>
      <c r="G295" s="255" t="s">
        <v>174</v>
      </c>
      <c r="H295" s="256">
        <v>102.02</v>
      </c>
      <c r="I295" s="257"/>
      <c r="J295" s="258">
        <f>ROUND(I295*H295,2)</f>
        <v>0</v>
      </c>
      <c r="K295" s="254" t="s">
        <v>167</v>
      </c>
      <c r="L295" s="259"/>
      <c r="M295" s="260" t="s">
        <v>79</v>
      </c>
      <c r="N295" s="261" t="s">
        <v>51</v>
      </c>
      <c r="O295" s="85"/>
      <c r="P295" s="236">
        <f>O295*H295</f>
        <v>0</v>
      </c>
      <c r="Q295" s="236">
        <v>0.065000000000000002</v>
      </c>
      <c r="R295" s="236">
        <f>Q295*H295</f>
        <v>6.6312999999999995</v>
      </c>
      <c r="S295" s="236">
        <v>0</v>
      </c>
      <c r="T295" s="237">
        <f>S295*H295</f>
        <v>0</v>
      </c>
      <c r="U295" s="39"/>
      <c r="V295" s="39"/>
      <c r="W295" s="39"/>
      <c r="X295" s="39"/>
      <c r="Y295" s="39"/>
      <c r="Z295" s="39"/>
      <c r="AA295" s="39"/>
      <c r="AB295" s="39"/>
      <c r="AC295" s="39"/>
      <c r="AD295" s="39"/>
      <c r="AE295" s="39"/>
      <c r="AR295" s="238" t="s">
        <v>197</v>
      </c>
      <c r="AT295" s="238" t="s">
        <v>193</v>
      </c>
      <c r="AU295" s="238" t="s">
        <v>91</v>
      </c>
      <c r="AY295" s="17" t="s">
        <v>161</v>
      </c>
      <c r="BE295" s="239">
        <f>IF(N295="základní",J295,0)</f>
        <v>0</v>
      </c>
      <c r="BF295" s="239">
        <f>IF(N295="snížená",J295,0)</f>
        <v>0</v>
      </c>
      <c r="BG295" s="239">
        <f>IF(N295="zákl. přenesená",J295,0)</f>
        <v>0</v>
      </c>
      <c r="BH295" s="239">
        <f>IF(N295="sníž. přenesená",J295,0)</f>
        <v>0</v>
      </c>
      <c r="BI295" s="239">
        <f>IF(N295="nulová",J295,0)</f>
        <v>0</v>
      </c>
      <c r="BJ295" s="17" t="s">
        <v>89</v>
      </c>
      <c r="BK295" s="239">
        <f>ROUND(I295*H295,2)</f>
        <v>0</v>
      </c>
      <c r="BL295" s="17" t="s">
        <v>168</v>
      </c>
      <c r="BM295" s="238" t="s">
        <v>1473</v>
      </c>
    </row>
    <row r="296" s="13" customFormat="1">
      <c r="A296" s="13"/>
      <c r="B296" s="240"/>
      <c r="C296" s="241"/>
      <c r="D296" s="242" t="s">
        <v>170</v>
      </c>
      <c r="E296" s="243" t="s">
        <v>79</v>
      </c>
      <c r="F296" s="244" t="s">
        <v>1474</v>
      </c>
      <c r="G296" s="241"/>
      <c r="H296" s="245">
        <v>102.02</v>
      </c>
      <c r="I296" s="246"/>
      <c r="J296" s="241"/>
      <c r="K296" s="241"/>
      <c r="L296" s="247"/>
      <c r="M296" s="248"/>
      <c r="N296" s="249"/>
      <c r="O296" s="249"/>
      <c r="P296" s="249"/>
      <c r="Q296" s="249"/>
      <c r="R296" s="249"/>
      <c r="S296" s="249"/>
      <c r="T296" s="250"/>
      <c r="U296" s="13"/>
      <c r="V296" s="13"/>
      <c r="W296" s="13"/>
      <c r="X296" s="13"/>
      <c r="Y296" s="13"/>
      <c r="Z296" s="13"/>
      <c r="AA296" s="13"/>
      <c r="AB296" s="13"/>
      <c r="AC296" s="13"/>
      <c r="AD296" s="13"/>
      <c r="AE296" s="13"/>
      <c r="AT296" s="251" t="s">
        <v>170</v>
      </c>
      <c r="AU296" s="251" t="s">
        <v>91</v>
      </c>
      <c r="AV296" s="13" t="s">
        <v>91</v>
      </c>
      <c r="AW296" s="13" t="s">
        <v>42</v>
      </c>
      <c r="AX296" s="13" t="s">
        <v>89</v>
      </c>
      <c r="AY296" s="251" t="s">
        <v>161</v>
      </c>
    </row>
    <row r="297" s="2" customFormat="1" ht="16.5" customHeight="1">
      <c r="A297" s="39"/>
      <c r="B297" s="40"/>
      <c r="C297" s="252" t="s">
        <v>671</v>
      </c>
      <c r="D297" s="252" t="s">
        <v>193</v>
      </c>
      <c r="E297" s="253" t="s">
        <v>1475</v>
      </c>
      <c r="F297" s="254" t="s">
        <v>1476</v>
      </c>
      <c r="G297" s="255" t="s">
        <v>174</v>
      </c>
      <c r="H297" s="256">
        <v>82.599999999999994</v>
      </c>
      <c r="I297" s="257"/>
      <c r="J297" s="258">
        <f>ROUND(I297*H297,2)</f>
        <v>0</v>
      </c>
      <c r="K297" s="254" t="s">
        <v>167</v>
      </c>
      <c r="L297" s="259"/>
      <c r="M297" s="260" t="s">
        <v>79</v>
      </c>
      <c r="N297" s="261" t="s">
        <v>51</v>
      </c>
      <c r="O297" s="85"/>
      <c r="P297" s="236">
        <f>O297*H297</f>
        <v>0</v>
      </c>
      <c r="Q297" s="236">
        <v>0.125</v>
      </c>
      <c r="R297" s="236">
        <f>Q297*H297</f>
        <v>10.324999999999999</v>
      </c>
      <c r="S297" s="236">
        <v>0</v>
      </c>
      <c r="T297" s="237">
        <f>S297*H297</f>
        <v>0</v>
      </c>
      <c r="U297" s="39"/>
      <c r="V297" s="39"/>
      <c r="W297" s="39"/>
      <c r="X297" s="39"/>
      <c r="Y297" s="39"/>
      <c r="Z297" s="39"/>
      <c r="AA297" s="39"/>
      <c r="AB297" s="39"/>
      <c r="AC297" s="39"/>
      <c r="AD297" s="39"/>
      <c r="AE297" s="39"/>
      <c r="AR297" s="238" t="s">
        <v>197</v>
      </c>
      <c r="AT297" s="238" t="s">
        <v>193</v>
      </c>
      <c r="AU297" s="238" t="s">
        <v>91</v>
      </c>
      <c r="AY297" s="17" t="s">
        <v>161</v>
      </c>
      <c r="BE297" s="239">
        <f>IF(N297="základní",J297,0)</f>
        <v>0</v>
      </c>
      <c r="BF297" s="239">
        <f>IF(N297="snížená",J297,0)</f>
        <v>0</v>
      </c>
      <c r="BG297" s="239">
        <f>IF(N297="zákl. přenesená",J297,0)</f>
        <v>0</v>
      </c>
      <c r="BH297" s="239">
        <f>IF(N297="sníž. přenesená",J297,0)</f>
        <v>0</v>
      </c>
      <c r="BI297" s="239">
        <f>IF(N297="nulová",J297,0)</f>
        <v>0</v>
      </c>
      <c r="BJ297" s="17" t="s">
        <v>89</v>
      </c>
      <c r="BK297" s="239">
        <f>ROUND(I297*H297,2)</f>
        <v>0</v>
      </c>
      <c r="BL297" s="17" t="s">
        <v>168</v>
      </c>
      <c r="BM297" s="238" t="s">
        <v>1477</v>
      </c>
    </row>
    <row r="298" s="13" customFormat="1">
      <c r="A298" s="13"/>
      <c r="B298" s="240"/>
      <c r="C298" s="241"/>
      <c r="D298" s="242" t="s">
        <v>170</v>
      </c>
      <c r="E298" s="243" t="s">
        <v>79</v>
      </c>
      <c r="F298" s="244" t="s">
        <v>1478</v>
      </c>
      <c r="G298" s="241"/>
      <c r="H298" s="245">
        <v>82.599999999999994</v>
      </c>
      <c r="I298" s="246"/>
      <c r="J298" s="241"/>
      <c r="K298" s="241"/>
      <c r="L298" s="247"/>
      <c r="M298" s="248"/>
      <c r="N298" s="249"/>
      <c r="O298" s="249"/>
      <c r="P298" s="249"/>
      <c r="Q298" s="249"/>
      <c r="R298" s="249"/>
      <c r="S298" s="249"/>
      <c r="T298" s="250"/>
      <c r="U298" s="13"/>
      <c r="V298" s="13"/>
      <c r="W298" s="13"/>
      <c r="X298" s="13"/>
      <c r="Y298" s="13"/>
      <c r="Z298" s="13"/>
      <c r="AA298" s="13"/>
      <c r="AB298" s="13"/>
      <c r="AC298" s="13"/>
      <c r="AD298" s="13"/>
      <c r="AE298" s="13"/>
      <c r="AT298" s="251" t="s">
        <v>170</v>
      </c>
      <c r="AU298" s="251" t="s">
        <v>91</v>
      </c>
      <c r="AV298" s="13" t="s">
        <v>91</v>
      </c>
      <c r="AW298" s="13" t="s">
        <v>42</v>
      </c>
      <c r="AX298" s="13" t="s">
        <v>89</v>
      </c>
      <c r="AY298" s="251" t="s">
        <v>161</v>
      </c>
    </row>
    <row r="299" s="2" customFormat="1" ht="16.5" customHeight="1">
      <c r="A299" s="39"/>
      <c r="B299" s="40"/>
      <c r="C299" s="227" t="s">
        <v>838</v>
      </c>
      <c r="D299" s="227" t="s">
        <v>163</v>
      </c>
      <c r="E299" s="228" t="s">
        <v>281</v>
      </c>
      <c r="F299" s="229" t="s">
        <v>282</v>
      </c>
      <c r="G299" s="230" t="s">
        <v>174</v>
      </c>
      <c r="H299" s="231">
        <v>148</v>
      </c>
      <c r="I299" s="232"/>
      <c r="J299" s="233">
        <f>ROUND(I299*H299,2)</f>
        <v>0</v>
      </c>
      <c r="K299" s="229" t="s">
        <v>167</v>
      </c>
      <c r="L299" s="45"/>
      <c r="M299" s="234" t="s">
        <v>79</v>
      </c>
      <c r="N299" s="235" t="s">
        <v>51</v>
      </c>
      <c r="O299" s="85"/>
      <c r="P299" s="236">
        <f>O299*H299</f>
        <v>0</v>
      </c>
      <c r="Q299" s="236">
        <v>0</v>
      </c>
      <c r="R299" s="236">
        <f>Q299*H299</f>
        <v>0</v>
      </c>
      <c r="S299" s="236">
        <v>0</v>
      </c>
      <c r="T299" s="237">
        <f>S299*H299</f>
        <v>0</v>
      </c>
      <c r="U299" s="39"/>
      <c r="V299" s="39"/>
      <c r="W299" s="39"/>
      <c r="X299" s="39"/>
      <c r="Y299" s="39"/>
      <c r="Z299" s="39"/>
      <c r="AA299" s="39"/>
      <c r="AB299" s="39"/>
      <c r="AC299" s="39"/>
      <c r="AD299" s="39"/>
      <c r="AE299" s="39"/>
      <c r="AR299" s="238" t="s">
        <v>168</v>
      </c>
      <c r="AT299" s="238" t="s">
        <v>163</v>
      </c>
      <c r="AU299" s="238" t="s">
        <v>91</v>
      </c>
      <c r="AY299" s="17" t="s">
        <v>161</v>
      </c>
      <c r="BE299" s="239">
        <f>IF(N299="základní",J299,0)</f>
        <v>0</v>
      </c>
      <c r="BF299" s="239">
        <f>IF(N299="snížená",J299,0)</f>
        <v>0</v>
      </c>
      <c r="BG299" s="239">
        <f>IF(N299="zákl. přenesená",J299,0)</f>
        <v>0</v>
      </c>
      <c r="BH299" s="239">
        <f>IF(N299="sníž. přenesená",J299,0)</f>
        <v>0</v>
      </c>
      <c r="BI299" s="239">
        <f>IF(N299="nulová",J299,0)</f>
        <v>0</v>
      </c>
      <c r="BJ299" s="17" t="s">
        <v>89</v>
      </c>
      <c r="BK299" s="239">
        <f>ROUND(I299*H299,2)</f>
        <v>0</v>
      </c>
      <c r="BL299" s="17" t="s">
        <v>168</v>
      </c>
      <c r="BM299" s="238" t="s">
        <v>1479</v>
      </c>
    </row>
    <row r="300" s="13" customFormat="1">
      <c r="A300" s="13"/>
      <c r="B300" s="240"/>
      <c r="C300" s="241"/>
      <c r="D300" s="242" t="s">
        <v>170</v>
      </c>
      <c r="E300" s="243" t="s">
        <v>79</v>
      </c>
      <c r="F300" s="244" t="s">
        <v>1480</v>
      </c>
      <c r="G300" s="241"/>
      <c r="H300" s="245">
        <v>148</v>
      </c>
      <c r="I300" s="246"/>
      <c r="J300" s="241"/>
      <c r="K300" s="241"/>
      <c r="L300" s="247"/>
      <c r="M300" s="248"/>
      <c r="N300" s="249"/>
      <c r="O300" s="249"/>
      <c r="P300" s="249"/>
      <c r="Q300" s="249"/>
      <c r="R300" s="249"/>
      <c r="S300" s="249"/>
      <c r="T300" s="250"/>
      <c r="U300" s="13"/>
      <c r="V300" s="13"/>
      <c r="W300" s="13"/>
      <c r="X300" s="13"/>
      <c r="Y300" s="13"/>
      <c r="Z300" s="13"/>
      <c r="AA300" s="13"/>
      <c r="AB300" s="13"/>
      <c r="AC300" s="13"/>
      <c r="AD300" s="13"/>
      <c r="AE300" s="13"/>
      <c r="AT300" s="251" t="s">
        <v>170</v>
      </c>
      <c r="AU300" s="251" t="s">
        <v>91</v>
      </c>
      <c r="AV300" s="13" t="s">
        <v>91</v>
      </c>
      <c r="AW300" s="13" t="s">
        <v>42</v>
      </c>
      <c r="AX300" s="13" t="s">
        <v>89</v>
      </c>
      <c r="AY300" s="251" t="s">
        <v>161</v>
      </c>
    </row>
    <row r="301" s="2" customFormat="1" ht="24" customHeight="1">
      <c r="A301" s="39"/>
      <c r="B301" s="40"/>
      <c r="C301" s="227" t="s">
        <v>676</v>
      </c>
      <c r="D301" s="227" t="s">
        <v>163</v>
      </c>
      <c r="E301" s="228" t="s">
        <v>286</v>
      </c>
      <c r="F301" s="229" t="s">
        <v>287</v>
      </c>
      <c r="G301" s="230" t="s">
        <v>174</v>
      </c>
      <c r="H301" s="231">
        <v>148</v>
      </c>
      <c r="I301" s="232"/>
      <c r="J301" s="233">
        <f>ROUND(I301*H301,2)</f>
        <v>0</v>
      </c>
      <c r="K301" s="229" t="s">
        <v>167</v>
      </c>
      <c r="L301" s="45"/>
      <c r="M301" s="234" t="s">
        <v>79</v>
      </c>
      <c r="N301" s="235" t="s">
        <v>51</v>
      </c>
      <c r="O301" s="85"/>
      <c r="P301" s="236">
        <f>O301*H301</f>
        <v>0</v>
      </c>
      <c r="Q301" s="236">
        <v>6.0000000000000002E-05</v>
      </c>
      <c r="R301" s="236">
        <f>Q301*H301</f>
        <v>0.0088800000000000007</v>
      </c>
      <c r="S301" s="236">
        <v>0</v>
      </c>
      <c r="T301" s="237">
        <f>S301*H301</f>
        <v>0</v>
      </c>
      <c r="U301" s="39"/>
      <c r="V301" s="39"/>
      <c r="W301" s="39"/>
      <c r="X301" s="39"/>
      <c r="Y301" s="39"/>
      <c r="Z301" s="39"/>
      <c r="AA301" s="39"/>
      <c r="AB301" s="39"/>
      <c r="AC301" s="39"/>
      <c r="AD301" s="39"/>
      <c r="AE301" s="39"/>
      <c r="AR301" s="238" t="s">
        <v>168</v>
      </c>
      <c r="AT301" s="238" t="s">
        <v>163</v>
      </c>
      <c r="AU301" s="238" t="s">
        <v>91</v>
      </c>
      <c r="AY301" s="17" t="s">
        <v>161</v>
      </c>
      <c r="BE301" s="239">
        <f>IF(N301="základní",J301,0)</f>
        <v>0</v>
      </c>
      <c r="BF301" s="239">
        <f>IF(N301="snížená",J301,0)</f>
        <v>0</v>
      </c>
      <c r="BG301" s="239">
        <f>IF(N301="zákl. přenesená",J301,0)</f>
        <v>0</v>
      </c>
      <c r="BH301" s="239">
        <f>IF(N301="sníž. přenesená",J301,0)</f>
        <v>0</v>
      </c>
      <c r="BI301" s="239">
        <f>IF(N301="nulová",J301,0)</f>
        <v>0</v>
      </c>
      <c r="BJ301" s="17" t="s">
        <v>89</v>
      </c>
      <c r="BK301" s="239">
        <f>ROUND(I301*H301,2)</f>
        <v>0</v>
      </c>
      <c r="BL301" s="17" t="s">
        <v>168</v>
      </c>
      <c r="BM301" s="238" t="s">
        <v>1481</v>
      </c>
    </row>
    <row r="302" s="13" customFormat="1">
      <c r="A302" s="13"/>
      <c r="B302" s="240"/>
      <c r="C302" s="241"/>
      <c r="D302" s="242" t="s">
        <v>170</v>
      </c>
      <c r="E302" s="243" t="s">
        <v>79</v>
      </c>
      <c r="F302" s="244" t="s">
        <v>1482</v>
      </c>
      <c r="G302" s="241"/>
      <c r="H302" s="245">
        <v>148</v>
      </c>
      <c r="I302" s="246"/>
      <c r="J302" s="241"/>
      <c r="K302" s="241"/>
      <c r="L302" s="247"/>
      <c r="M302" s="248"/>
      <c r="N302" s="249"/>
      <c r="O302" s="249"/>
      <c r="P302" s="249"/>
      <c r="Q302" s="249"/>
      <c r="R302" s="249"/>
      <c r="S302" s="249"/>
      <c r="T302" s="250"/>
      <c r="U302" s="13"/>
      <c r="V302" s="13"/>
      <c r="W302" s="13"/>
      <c r="X302" s="13"/>
      <c r="Y302" s="13"/>
      <c r="Z302" s="13"/>
      <c r="AA302" s="13"/>
      <c r="AB302" s="13"/>
      <c r="AC302" s="13"/>
      <c r="AD302" s="13"/>
      <c r="AE302" s="13"/>
      <c r="AT302" s="251" t="s">
        <v>170</v>
      </c>
      <c r="AU302" s="251" t="s">
        <v>91</v>
      </c>
      <c r="AV302" s="13" t="s">
        <v>91</v>
      </c>
      <c r="AW302" s="13" t="s">
        <v>42</v>
      </c>
      <c r="AX302" s="13" t="s">
        <v>89</v>
      </c>
      <c r="AY302" s="251" t="s">
        <v>161</v>
      </c>
    </row>
    <row r="303" s="2" customFormat="1" ht="16.5" customHeight="1">
      <c r="A303" s="39"/>
      <c r="B303" s="40"/>
      <c r="C303" s="227" t="s">
        <v>1483</v>
      </c>
      <c r="D303" s="227" t="s">
        <v>163</v>
      </c>
      <c r="E303" s="228" t="s">
        <v>1484</v>
      </c>
      <c r="F303" s="229" t="s">
        <v>1485</v>
      </c>
      <c r="G303" s="230" t="s">
        <v>166</v>
      </c>
      <c r="H303" s="231">
        <v>58.240000000000002</v>
      </c>
      <c r="I303" s="232"/>
      <c r="J303" s="233">
        <f>ROUND(I303*H303,2)</f>
        <v>0</v>
      </c>
      <c r="K303" s="229" t="s">
        <v>167</v>
      </c>
      <c r="L303" s="45"/>
      <c r="M303" s="234" t="s">
        <v>79</v>
      </c>
      <c r="N303" s="235" t="s">
        <v>51</v>
      </c>
      <c r="O303" s="85"/>
      <c r="P303" s="236">
        <f>O303*H303</f>
        <v>0</v>
      </c>
      <c r="Q303" s="236">
        <v>0.0207</v>
      </c>
      <c r="R303" s="236">
        <f>Q303*H303</f>
        <v>1.205568</v>
      </c>
      <c r="S303" s="236">
        <v>0</v>
      </c>
      <c r="T303" s="237">
        <f>S303*H303</f>
        <v>0</v>
      </c>
      <c r="U303" s="39"/>
      <c r="V303" s="39"/>
      <c r="W303" s="39"/>
      <c r="X303" s="39"/>
      <c r="Y303" s="39"/>
      <c r="Z303" s="39"/>
      <c r="AA303" s="39"/>
      <c r="AB303" s="39"/>
      <c r="AC303" s="39"/>
      <c r="AD303" s="39"/>
      <c r="AE303" s="39"/>
      <c r="AR303" s="238" t="s">
        <v>168</v>
      </c>
      <c r="AT303" s="238" t="s">
        <v>163</v>
      </c>
      <c r="AU303" s="238" t="s">
        <v>91</v>
      </c>
      <c r="AY303" s="17" t="s">
        <v>161</v>
      </c>
      <c r="BE303" s="239">
        <f>IF(N303="základní",J303,0)</f>
        <v>0</v>
      </c>
      <c r="BF303" s="239">
        <f>IF(N303="snížená",J303,0)</f>
        <v>0</v>
      </c>
      <c r="BG303" s="239">
        <f>IF(N303="zákl. přenesená",J303,0)</f>
        <v>0</v>
      </c>
      <c r="BH303" s="239">
        <f>IF(N303="sníž. přenesená",J303,0)</f>
        <v>0</v>
      </c>
      <c r="BI303" s="239">
        <f>IF(N303="nulová",J303,0)</f>
        <v>0</v>
      </c>
      <c r="BJ303" s="17" t="s">
        <v>89</v>
      </c>
      <c r="BK303" s="239">
        <f>ROUND(I303*H303,2)</f>
        <v>0</v>
      </c>
      <c r="BL303" s="17" t="s">
        <v>168</v>
      </c>
      <c r="BM303" s="238" t="s">
        <v>1486</v>
      </c>
    </row>
    <row r="304" s="13" customFormat="1">
      <c r="A304" s="13"/>
      <c r="B304" s="240"/>
      <c r="C304" s="241"/>
      <c r="D304" s="242" t="s">
        <v>170</v>
      </c>
      <c r="E304" s="243" t="s">
        <v>79</v>
      </c>
      <c r="F304" s="244" t="s">
        <v>1487</v>
      </c>
      <c r="G304" s="241"/>
      <c r="H304" s="245">
        <v>58.240000000000002</v>
      </c>
      <c r="I304" s="246"/>
      <c r="J304" s="241"/>
      <c r="K304" s="241"/>
      <c r="L304" s="247"/>
      <c r="M304" s="248"/>
      <c r="N304" s="249"/>
      <c r="O304" s="249"/>
      <c r="P304" s="249"/>
      <c r="Q304" s="249"/>
      <c r="R304" s="249"/>
      <c r="S304" s="249"/>
      <c r="T304" s="250"/>
      <c r="U304" s="13"/>
      <c r="V304" s="13"/>
      <c r="W304" s="13"/>
      <c r="X304" s="13"/>
      <c r="Y304" s="13"/>
      <c r="Z304" s="13"/>
      <c r="AA304" s="13"/>
      <c r="AB304" s="13"/>
      <c r="AC304" s="13"/>
      <c r="AD304" s="13"/>
      <c r="AE304" s="13"/>
      <c r="AT304" s="251" t="s">
        <v>170</v>
      </c>
      <c r="AU304" s="251" t="s">
        <v>91</v>
      </c>
      <c r="AV304" s="13" t="s">
        <v>91</v>
      </c>
      <c r="AW304" s="13" t="s">
        <v>42</v>
      </c>
      <c r="AX304" s="13" t="s">
        <v>89</v>
      </c>
      <c r="AY304" s="251" t="s">
        <v>161</v>
      </c>
    </row>
    <row r="305" s="2" customFormat="1" ht="24" customHeight="1">
      <c r="A305" s="39"/>
      <c r="B305" s="40"/>
      <c r="C305" s="227" t="s">
        <v>680</v>
      </c>
      <c r="D305" s="227" t="s">
        <v>163</v>
      </c>
      <c r="E305" s="228" t="s">
        <v>1488</v>
      </c>
      <c r="F305" s="229" t="s">
        <v>1489</v>
      </c>
      <c r="G305" s="230" t="s">
        <v>431</v>
      </c>
      <c r="H305" s="231">
        <v>416</v>
      </c>
      <c r="I305" s="232"/>
      <c r="J305" s="233">
        <f>ROUND(I305*H305,2)</f>
        <v>0</v>
      </c>
      <c r="K305" s="229" t="s">
        <v>167</v>
      </c>
      <c r="L305" s="45"/>
      <c r="M305" s="234" t="s">
        <v>79</v>
      </c>
      <c r="N305" s="235" t="s">
        <v>51</v>
      </c>
      <c r="O305" s="85"/>
      <c r="P305" s="236">
        <f>O305*H305</f>
        <v>0</v>
      </c>
      <c r="Q305" s="236">
        <v>0</v>
      </c>
      <c r="R305" s="236">
        <f>Q305*H305</f>
        <v>0</v>
      </c>
      <c r="S305" s="236">
        <v>0</v>
      </c>
      <c r="T305" s="237">
        <f>S305*H305</f>
        <v>0</v>
      </c>
      <c r="U305" s="39"/>
      <c r="V305" s="39"/>
      <c r="W305" s="39"/>
      <c r="X305" s="39"/>
      <c r="Y305" s="39"/>
      <c r="Z305" s="39"/>
      <c r="AA305" s="39"/>
      <c r="AB305" s="39"/>
      <c r="AC305" s="39"/>
      <c r="AD305" s="39"/>
      <c r="AE305" s="39"/>
      <c r="AR305" s="238" t="s">
        <v>168</v>
      </c>
      <c r="AT305" s="238" t="s">
        <v>163</v>
      </c>
      <c r="AU305" s="238" t="s">
        <v>91</v>
      </c>
      <c r="AY305" s="17" t="s">
        <v>161</v>
      </c>
      <c r="BE305" s="239">
        <f>IF(N305="základní",J305,0)</f>
        <v>0</v>
      </c>
      <c r="BF305" s="239">
        <f>IF(N305="snížená",J305,0)</f>
        <v>0</v>
      </c>
      <c r="BG305" s="239">
        <f>IF(N305="zákl. přenesená",J305,0)</f>
        <v>0</v>
      </c>
      <c r="BH305" s="239">
        <f>IF(N305="sníž. přenesená",J305,0)</f>
        <v>0</v>
      </c>
      <c r="BI305" s="239">
        <f>IF(N305="nulová",J305,0)</f>
        <v>0</v>
      </c>
      <c r="BJ305" s="17" t="s">
        <v>89</v>
      </c>
      <c r="BK305" s="239">
        <f>ROUND(I305*H305,2)</f>
        <v>0</v>
      </c>
      <c r="BL305" s="17" t="s">
        <v>168</v>
      </c>
      <c r="BM305" s="238" t="s">
        <v>1490</v>
      </c>
    </row>
    <row r="306" s="13" customFormat="1">
      <c r="A306" s="13"/>
      <c r="B306" s="240"/>
      <c r="C306" s="241"/>
      <c r="D306" s="242" t="s">
        <v>170</v>
      </c>
      <c r="E306" s="243" t="s">
        <v>79</v>
      </c>
      <c r="F306" s="244" t="s">
        <v>1491</v>
      </c>
      <c r="G306" s="241"/>
      <c r="H306" s="245">
        <v>416</v>
      </c>
      <c r="I306" s="246"/>
      <c r="J306" s="241"/>
      <c r="K306" s="241"/>
      <c r="L306" s="247"/>
      <c r="M306" s="248"/>
      <c r="N306" s="249"/>
      <c r="O306" s="249"/>
      <c r="P306" s="249"/>
      <c r="Q306" s="249"/>
      <c r="R306" s="249"/>
      <c r="S306" s="249"/>
      <c r="T306" s="250"/>
      <c r="U306" s="13"/>
      <c r="V306" s="13"/>
      <c r="W306" s="13"/>
      <c r="X306" s="13"/>
      <c r="Y306" s="13"/>
      <c r="Z306" s="13"/>
      <c r="AA306" s="13"/>
      <c r="AB306" s="13"/>
      <c r="AC306" s="13"/>
      <c r="AD306" s="13"/>
      <c r="AE306" s="13"/>
      <c r="AT306" s="251" t="s">
        <v>170</v>
      </c>
      <c r="AU306" s="251" t="s">
        <v>91</v>
      </c>
      <c r="AV306" s="13" t="s">
        <v>91</v>
      </c>
      <c r="AW306" s="13" t="s">
        <v>42</v>
      </c>
      <c r="AX306" s="13" t="s">
        <v>89</v>
      </c>
      <c r="AY306" s="251" t="s">
        <v>161</v>
      </c>
    </row>
    <row r="307" s="2" customFormat="1" ht="24" customHeight="1">
      <c r="A307" s="39"/>
      <c r="B307" s="40"/>
      <c r="C307" s="252" t="s">
        <v>1492</v>
      </c>
      <c r="D307" s="252" t="s">
        <v>193</v>
      </c>
      <c r="E307" s="253" t="s">
        <v>1493</v>
      </c>
      <c r="F307" s="254" t="s">
        <v>1494</v>
      </c>
      <c r="G307" s="255" t="s">
        <v>431</v>
      </c>
      <c r="H307" s="256">
        <v>416</v>
      </c>
      <c r="I307" s="257"/>
      <c r="J307" s="258">
        <f>ROUND(I307*H307,2)</f>
        <v>0</v>
      </c>
      <c r="K307" s="254" t="s">
        <v>167</v>
      </c>
      <c r="L307" s="259"/>
      <c r="M307" s="260" t="s">
        <v>79</v>
      </c>
      <c r="N307" s="261" t="s">
        <v>51</v>
      </c>
      <c r="O307" s="85"/>
      <c r="P307" s="236">
        <f>O307*H307</f>
        <v>0</v>
      </c>
      <c r="Q307" s="236">
        <v>0.00022000000000000001</v>
      </c>
      <c r="R307" s="236">
        <f>Q307*H307</f>
        <v>0.091520000000000004</v>
      </c>
      <c r="S307" s="236">
        <v>0</v>
      </c>
      <c r="T307" s="237">
        <f>S307*H307</f>
        <v>0</v>
      </c>
      <c r="U307" s="39"/>
      <c r="V307" s="39"/>
      <c r="W307" s="39"/>
      <c r="X307" s="39"/>
      <c r="Y307" s="39"/>
      <c r="Z307" s="39"/>
      <c r="AA307" s="39"/>
      <c r="AB307" s="39"/>
      <c r="AC307" s="39"/>
      <c r="AD307" s="39"/>
      <c r="AE307" s="39"/>
      <c r="AR307" s="238" t="s">
        <v>197</v>
      </c>
      <c r="AT307" s="238" t="s">
        <v>193</v>
      </c>
      <c r="AU307" s="238" t="s">
        <v>91</v>
      </c>
      <c r="AY307" s="17" t="s">
        <v>161</v>
      </c>
      <c r="BE307" s="239">
        <f>IF(N307="základní",J307,0)</f>
        <v>0</v>
      </c>
      <c r="BF307" s="239">
        <f>IF(N307="snížená",J307,0)</f>
        <v>0</v>
      </c>
      <c r="BG307" s="239">
        <f>IF(N307="zákl. přenesená",J307,0)</f>
        <v>0</v>
      </c>
      <c r="BH307" s="239">
        <f>IF(N307="sníž. přenesená",J307,0)</f>
        <v>0</v>
      </c>
      <c r="BI307" s="239">
        <f>IF(N307="nulová",J307,0)</f>
        <v>0</v>
      </c>
      <c r="BJ307" s="17" t="s">
        <v>89</v>
      </c>
      <c r="BK307" s="239">
        <f>ROUND(I307*H307,2)</f>
        <v>0</v>
      </c>
      <c r="BL307" s="17" t="s">
        <v>168</v>
      </c>
      <c r="BM307" s="238" t="s">
        <v>1495</v>
      </c>
    </row>
    <row r="308" s="2" customFormat="1" ht="24" customHeight="1">
      <c r="A308" s="39"/>
      <c r="B308" s="40"/>
      <c r="C308" s="227" t="s">
        <v>683</v>
      </c>
      <c r="D308" s="227" t="s">
        <v>163</v>
      </c>
      <c r="E308" s="228" t="s">
        <v>1496</v>
      </c>
      <c r="F308" s="229" t="s">
        <v>1497</v>
      </c>
      <c r="G308" s="230" t="s">
        <v>166</v>
      </c>
      <c r="H308" s="231">
        <v>58.240000000000002</v>
      </c>
      <c r="I308" s="232"/>
      <c r="J308" s="233">
        <f>ROUND(I308*H308,2)</f>
        <v>0</v>
      </c>
      <c r="K308" s="229" t="s">
        <v>167</v>
      </c>
      <c r="L308" s="45"/>
      <c r="M308" s="234" t="s">
        <v>79</v>
      </c>
      <c r="N308" s="235" t="s">
        <v>51</v>
      </c>
      <c r="O308" s="85"/>
      <c r="P308" s="236">
        <f>O308*H308</f>
        <v>0</v>
      </c>
      <c r="Q308" s="236">
        <v>0.00013999999999999999</v>
      </c>
      <c r="R308" s="236">
        <f>Q308*H308</f>
        <v>0.0081536000000000004</v>
      </c>
      <c r="S308" s="236">
        <v>0</v>
      </c>
      <c r="T308" s="237">
        <f>S308*H308</f>
        <v>0</v>
      </c>
      <c r="U308" s="39"/>
      <c r="V308" s="39"/>
      <c r="W308" s="39"/>
      <c r="X308" s="39"/>
      <c r="Y308" s="39"/>
      <c r="Z308" s="39"/>
      <c r="AA308" s="39"/>
      <c r="AB308" s="39"/>
      <c r="AC308" s="39"/>
      <c r="AD308" s="39"/>
      <c r="AE308" s="39"/>
      <c r="AR308" s="238" t="s">
        <v>168</v>
      </c>
      <c r="AT308" s="238" t="s">
        <v>163</v>
      </c>
      <c r="AU308" s="238" t="s">
        <v>91</v>
      </c>
      <c r="AY308" s="17" t="s">
        <v>161</v>
      </c>
      <c r="BE308" s="239">
        <f>IF(N308="základní",J308,0)</f>
        <v>0</v>
      </c>
      <c r="BF308" s="239">
        <f>IF(N308="snížená",J308,0)</f>
        <v>0</v>
      </c>
      <c r="BG308" s="239">
        <f>IF(N308="zákl. přenesená",J308,0)</f>
        <v>0</v>
      </c>
      <c r="BH308" s="239">
        <f>IF(N308="sníž. přenesená",J308,0)</f>
        <v>0</v>
      </c>
      <c r="BI308" s="239">
        <f>IF(N308="nulová",J308,0)</f>
        <v>0</v>
      </c>
      <c r="BJ308" s="17" t="s">
        <v>89</v>
      </c>
      <c r="BK308" s="239">
        <f>ROUND(I308*H308,2)</f>
        <v>0</v>
      </c>
      <c r="BL308" s="17" t="s">
        <v>168</v>
      </c>
      <c r="BM308" s="238" t="s">
        <v>1498</v>
      </c>
    </row>
    <row r="309" s="13" customFormat="1">
      <c r="A309" s="13"/>
      <c r="B309" s="240"/>
      <c r="C309" s="241"/>
      <c r="D309" s="242" t="s">
        <v>170</v>
      </c>
      <c r="E309" s="243" t="s">
        <v>79</v>
      </c>
      <c r="F309" s="244" t="s">
        <v>1499</v>
      </c>
      <c r="G309" s="241"/>
      <c r="H309" s="245">
        <v>58.240000000000002</v>
      </c>
      <c r="I309" s="246"/>
      <c r="J309" s="241"/>
      <c r="K309" s="241"/>
      <c r="L309" s="247"/>
      <c r="M309" s="248"/>
      <c r="N309" s="249"/>
      <c r="O309" s="249"/>
      <c r="P309" s="249"/>
      <c r="Q309" s="249"/>
      <c r="R309" s="249"/>
      <c r="S309" s="249"/>
      <c r="T309" s="250"/>
      <c r="U309" s="13"/>
      <c r="V309" s="13"/>
      <c r="W309" s="13"/>
      <c r="X309" s="13"/>
      <c r="Y309" s="13"/>
      <c r="Z309" s="13"/>
      <c r="AA309" s="13"/>
      <c r="AB309" s="13"/>
      <c r="AC309" s="13"/>
      <c r="AD309" s="13"/>
      <c r="AE309" s="13"/>
      <c r="AT309" s="251" t="s">
        <v>170</v>
      </c>
      <c r="AU309" s="251" t="s">
        <v>91</v>
      </c>
      <c r="AV309" s="13" t="s">
        <v>91</v>
      </c>
      <c r="AW309" s="13" t="s">
        <v>42</v>
      </c>
      <c r="AX309" s="13" t="s">
        <v>89</v>
      </c>
      <c r="AY309" s="251" t="s">
        <v>161</v>
      </c>
    </row>
    <row r="310" s="2" customFormat="1" ht="36" customHeight="1">
      <c r="A310" s="39"/>
      <c r="B310" s="40"/>
      <c r="C310" s="227" t="s">
        <v>1500</v>
      </c>
      <c r="D310" s="227" t="s">
        <v>163</v>
      </c>
      <c r="E310" s="228" t="s">
        <v>1501</v>
      </c>
      <c r="F310" s="229" t="s">
        <v>1502</v>
      </c>
      <c r="G310" s="230" t="s">
        <v>174</v>
      </c>
      <c r="H310" s="231">
        <v>340</v>
      </c>
      <c r="I310" s="232"/>
      <c r="J310" s="233">
        <f>ROUND(I310*H310,2)</f>
        <v>0</v>
      </c>
      <c r="K310" s="229" t="s">
        <v>167</v>
      </c>
      <c r="L310" s="45"/>
      <c r="M310" s="234" t="s">
        <v>79</v>
      </c>
      <c r="N310" s="235" t="s">
        <v>51</v>
      </c>
      <c r="O310" s="85"/>
      <c r="P310" s="236">
        <f>O310*H310</f>
        <v>0</v>
      </c>
      <c r="Q310" s="236">
        <v>0</v>
      </c>
      <c r="R310" s="236">
        <f>Q310*H310</f>
        <v>0</v>
      </c>
      <c r="S310" s="236">
        <v>0.035000000000000003</v>
      </c>
      <c r="T310" s="237">
        <f>S310*H310</f>
        <v>11.9</v>
      </c>
      <c r="U310" s="39"/>
      <c r="V310" s="39"/>
      <c r="W310" s="39"/>
      <c r="X310" s="39"/>
      <c r="Y310" s="39"/>
      <c r="Z310" s="39"/>
      <c r="AA310" s="39"/>
      <c r="AB310" s="39"/>
      <c r="AC310" s="39"/>
      <c r="AD310" s="39"/>
      <c r="AE310" s="39"/>
      <c r="AR310" s="238" t="s">
        <v>168</v>
      </c>
      <c r="AT310" s="238" t="s">
        <v>163</v>
      </c>
      <c r="AU310" s="238" t="s">
        <v>91</v>
      </c>
      <c r="AY310" s="17" t="s">
        <v>161</v>
      </c>
      <c r="BE310" s="239">
        <f>IF(N310="základní",J310,0)</f>
        <v>0</v>
      </c>
      <c r="BF310" s="239">
        <f>IF(N310="snížená",J310,0)</f>
        <v>0</v>
      </c>
      <c r="BG310" s="239">
        <f>IF(N310="zákl. přenesená",J310,0)</f>
        <v>0</v>
      </c>
      <c r="BH310" s="239">
        <f>IF(N310="sníž. přenesená",J310,0)</f>
        <v>0</v>
      </c>
      <c r="BI310" s="239">
        <f>IF(N310="nulová",J310,0)</f>
        <v>0</v>
      </c>
      <c r="BJ310" s="17" t="s">
        <v>89</v>
      </c>
      <c r="BK310" s="239">
        <f>ROUND(I310*H310,2)</f>
        <v>0</v>
      </c>
      <c r="BL310" s="17" t="s">
        <v>168</v>
      </c>
      <c r="BM310" s="238" t="s">
        <v>1503</v>
      </c>
    </row>
    <row r="311" s="13" customFormat="1">
      <c r="A311" s="13"/>
      <c r="B311" s="240"/>
      <c r="C311" s="241"/>
      <c r="D311" s="242" t="s">
        <v>170</v>
      </c>
      <c r="E311" s="243" t="s">
        <v>79</v>
      </c>
      <c r="F311" s="244" t="s">
        <v>1504</v>
      </c>
      <c r="G311" s="241"/>
      <c r="H311" s="245">
        <v>340</v>
      </c>
      <c r="I311" s="246"/>
      <c r="J311" s="241"/>
      <c r="K311" s="241"/>
      <c r="L311" s="247"/>
      <c r="M311" s="248"/>
      <c r="N311" s="249"/>
      <c r="O311" s="249"/>
      <c r="P311" s="249"/>
      <c r="Q311" s="249"/>
      <c r="R311" s="249"/>
      <c r="S311" s="249"/>
      <c r="T311" s="250"/>
      <c r="U311" s="13"/>
      <c r="V311" s="13"/>
      <c r="W311" s="13"/>
      <c r="X311" s="13"/>
      <c r="Y311" s="13"/>
      <c r="Z311" s="13"/>
      <c r="AA311" s="13"/>
      <c r="AB311" s="13"/>
      <c r="AC311" s="13"/>
      <c r="AD311" s="13"/>
      <c r="AE311" s="13"/>
      <c r="AT311" s="251" t="s">
        <v>170</v>
      </c>
      <c r="AU311" s="251" t="s">
        <v>91</v>
      </c>
      <c r="AV311" s="13" t="s">
        <v>91</v>
      </c>
      <c r="AW311" s="13" t="s">
        <v>42</v>
      </c>
      <c r="AX311" s="13" t="s">
        <v>89</v>
      </c>
      <c r="AY311" s="251" t="s">
        <v>161</v>
      </c>
    </row>
    <row r="312" s="2" customFormat="1" ht="36" customHeight="1">
      <c r="A312" s="39"/>
      <c r="B312" s="40"/>
      <c r="C312" s="227" t="s">
        <v>687</v>
      </c>
      <c r="D312" s="227" t="s">
        <v>163</v>
      </c>
      <c r="E312" s="228" t="s">
        <v>1505</v>
      </c>
      <c r="F312" s="229" t="s">
        <v>1506</v>
      </c>
      <c r="G312" s="230" t="s">
        <v>174</v>
      </c>
      <c r="H312" s="231">
        <v>408.10000000000002</v>
      </c>
      <c r="I312" s="232"/>
      <c r="J312" s="233">
        <f>ROUND(I312*H312,2)</f>
        <v>0</v>
      </c>
      <c r="K312" s="229" t="s">
        <v>167</v>
      </c>
      <c r="L312" s="45"/>
      <c r="M312" s="234" t="s">
        <v>79</v>
      </c>
      <c r="N312" s="235" t="s">
        <v>51</v>
      </c>
      <c r="O312" s="85"/>
      <c r="P312" s="236">
        <f>O312*H312</f>
        <v>0</v>
      </c>
      <c r="Q312" s="236">
        <v>0</v>
      </c>
      <c r="R312" s="236">
        <f>Q312*H312</f>
        <v>0</v>
      </c>
      <c r="S312" s="236">
        <v>0</v>
      </c>
      <c r="T312" s="237">
        <f>S312*H312</f>
        <v>0</v>
      </c>
      <c r="U312" s="39"/>
      <c r="V312" s="39"/>
      <c r="W312" s="39"/>
      <c r="X312" s="39"/>
      <c r="Y312" s="39"/>
      <c r="Z312" s="39"/>
      <c r="AA312" s="39"/>
      <c r="AB312" s="39"/>
      <c r="AC312" s="39"/>
      <c r="AD312" s="39"/>
      <c r="AE312" s="39"/>
      <c r="AR312" s="238" t="s">
        <v>168</v>
      </c>
      <c r="AT312" s="238" t="s">
        <v>163</v>
      </c>
      <c r="AU312" s="238" t="s">
        <v>91</v>
      </c>
      <c r="AY312" s="17" t="s">
        <v>161</v>
      </c>
      <c r="BE312" s="239">
        <f>IF(N312="základní",J312,0)</f>
        <v>0</v>
      </c>
      <c r="BF312" s="239">
        <f>IF(N312="snížená",J312,0)</f>
        <v>0</v>
      </c>
      <c r="BG312" s="239">
        <f>IF(N312="zákl. přenesená",J312,0)</f>
        <v>0</v>
      </c>
      <c r="BH312" s="239">
        <f>IF(N312="sníž. přenesená",J312,0)</f>
        <v>0</v>
      </c>
      <c r="BI312" s="239">
        <f>IF(N312="nulová",J312,0)</f>
        <v>0</v>
      </c>
      <c r="BJ312" s="17" t="s">
        <v>89</v>
      </c>
      <c r="BK312" s="239">
        <f>ROUND(I312*H312,2)</f>
        <v>0</v>
      </c>
      <c r="BL312" s="17" t="s">
        <v>168</v>
      </c>
      <c r="BM312" s="238" t="s">
        <v>1507</v>
      </c>
    </row>
    <row r="313" s="13" customFormat="1">
      <c r="A313" s="13"/>
      <c r="B313" s="240"/>
      <c r="C313" s="241"/>
      <c r="D313" s="242" t="s">
        <v>170</v>
      </c>
      <c r="E313" s="243" t="s">
        <v>79</v>
      </c>
      <c r="F313" s="244" t="s">
        <v>1508</v>
      </c>
      <c r="G313" s="241"/>
      <c r="H313" s="245">
        <v>408.10000000000002</v>
      </c>
      <c r="I313" s="246"/>
      <c r="J313" s="241"/>
      <c r="K313" s="241"/>
      <c r="L313" s="247"/>
      <c r="M313" s="248"/>
      <c r="N313" s="249"/>
      <c r="O313" s="249"/>
      <c r="P313" s="249"/>
      <c r="Q313" s="249"/>
      <c r="R313" s="249"/>
      <c r="S313" s="249"/>
      <c r="T313" s="250"/>
      <c r="U313" s="13"/>
      <c r="V313" s="13"/>
      <c r="W313" s="13"/>
      <c r="X313" s="13"/>
      <c r="Y313" s="13"/>
      <c r="Z313" s="13"/>
      <c r="AA313" s="13"/>
      <c r="AB313" s="13"/>
      <c r="AC313" s="13"/>
      <c r="AD313" s="13"/>
      <c r="AE313" s="13"/>
      <c r="AT313" s="251" t="s">
        <v>170</v>
      </c>
      <c r="AU313" s="251" t="s">
        <v>91</v>
      </c>
      <c r="AV313" s="13" t="s">
        <v>91</v>
      </c>
      <c r="AW313" s="13" t="s">
        <v>42</v>
      </c>
      <c r="AX313" s="13" t="s">
        <v>89</v>
      </c>
      <c r="AY313" s="251" t="s">
        <v>161</v>
      </c>
    </row>
    <row r="314" s="2" customFormat="1" ht="16.5" customHeight="1">
      <c r="A314" s="39"/>
      <c r="B314" s="40"/>
      <c r="C314" s="227" t="s">
        <v>1509</v>
      </c>
      <c r="D314" s="227" t="s">
        <v>163</v>
      </c>
      <c r="E314" s="228" t="s">
        <v>1510</v>
      </c>
      <c r="F314" s="229" t="s">
        <v>1511</v>
      </c>
      <c r="G314" s="230" t="s">
        <v>174</v>
      </c>
      <c r="H314" s="231">
        <v>134.40000000000001</v>
      </c>
      <c r="I314" s="232"/>
      <c r="J314" s="233">
        <f>ROUND(I314*H314,2)</f>
        <v>0</v>
      </c>
      <c r="K314" s="229" t="s">
        <v>79</v>
      </c>
      <c r="L314" s="45"/>
      <c r="M314" s="234" t="s">
        <v>79</v>
      </c>
      <c r="N314" s="235" t="s">
        <v>51</v>
      </c>
      <c r="O314" s="85"/>
      <c r="P314" s="236">
        <f>O314*H314</f>
        <v>0</v>
      </c>
      <c r="Q314" s="236">
        <v>0.10000000000000001</v>
      </c>
      <c r="R314" s="236">
        <f>Q314*H314</f>
        <v>13.440000000000001</v>
      </c>
      <c r="S314" s="236">
        <v>0</v>
      </c>
      <c r="T314" s="237">
        <f>S314*H314</f>
        <v>0</v>
      </c>
      <c r="U314" s="39"/>
      <c r="V314" s="39"/>
      <c r="W314" s="39"/>
      <c r="X314" s="39"/>
      <c r="Y314" s="39"/>
      <c r="Z314" s="39"/>
      <c r="AA314" s="39"/>
      <c r="AB314" s="39"/>
      <c r="AC314" s="39"/>
      <c r="AD314" s="39"/>
      <c r="AE314" s="39"/>
      <c r="AR314" s="238" t="s">
        <v>168</v>
      </c>
      <c r="AT314" s="238" t="s">
        <v>163</v>
      </c>
      <c r="AU314" s="238" t="s">
        <v>91</v>
      </c>
      <c r="AY314" s="17" t="s">
        <v>161</v>
      </c>
      <c r="BE314" s="239">
        <f>IF(N314="základní",J314,0)</f>
        <v>0</v>
      </c>
      <c r="BF314" s="239">
        <f>IF(N314="snížená",J314,0)</f>
        <v>0</v>
      </c>
      <c r="BG314" s="239">
        <f>IF(N314="zákl. přenesená",J314,0)</f>
        <v>0</v>
      </c>
      <c r="BH314" s="239">
        <f>IF(N314="sníž. přenesená",J314,0)</f>
        <v>0</v>
      </c>
      <c r="BI314" s="239">
        <f>IF(N314="nulová",J314,0)</f>
        <v>0</v>
      </c>
      <c r="BJ314" s="17" t="s">
        <v>89</v>
      </c>
      <c r="BK314" s="239">
        <f>ROUND(I314*H314,2)</f>
        <v>0</v>
      </c>
      <c r="BL314" s="17" t="s">
        <v>168</v>
      </c>
      <c r="BM314" s="238" t="s">
        <v>1512</v>
      </c>
    </row>
    <row r="315" s="2" customFormat="1">
      <c r="A315" s="39"/>
      <c r="B315" s="40"/>
      <c r="C315" s="41"/>
      <c r="D315" s="242" t="s">
        <v>397</v>
      </c>
      <c r="E315" s="41"/>
      <c r="F315" s="288" t="s">
        <v>1513</v>
      </c>
      <c r="G315" s="41"/>
      <c r="H315" s="41"/>
      <c r="I315" s="147"/>
      <c r="J315" s="41"/>
      <c r="K315" s="41"/>
      <c r="L315" s="45"/>
      <c r="M315" s="289"/>
      <c r="N315" s="290"/>
      <c r="O315" s="85"/>
      <c r="P315" s="85"/>
      <c r="Q315" s="85"/>
      <c r="R315" s="85"/>
      <c r="S315" s="85"/>
      <c r="T315" s="86"/>
      <c r="U315" s="39"/>
      <c r="V315" s="39"/>
      <c r="W315" s="39"/>
      <c r="X315" s="39"/>
      <c r="Y315" s="39"/>
      <c r="Z315" s="39"/>
      <c r="AA315" s="39"/>
      <c r="AB315" s="39"/>
      <c r="AC315" s="39"/>
      <c r="AD315" s="39"/>
      <c r="AE315" s="39"/>
      <c r="AT315" s="17" t="s">
        <v>397</v>
      </c>
      <c r="AU315" s="17" t="s">
        <v>91</v>
      </c>
    </row>
    <row r="316" s="13" customFormat="1">
      <c r="A316" s="13"/>
      <c r="B316" s="240"/>
      <c r="C316" s="241"/>
      <c r="D316" s="242" t="s">
        <v>170</v>
      </c>
      <c r="E316" s="243" t="s">
        <v>79</v>
      </c>
      <c r="F316" s="244" t="s">
        <v>1514</v>
      </c>
      <c r="G316" s="241"/>
      <c r="H316" s="245">
        <v>134.40000000000001</v>
      </c>
      <c r="I316" s="246"/>
      <c r="J316" s="241"/>
      <c r="K316" s="241"/>
      <c r="L316" s="247"/>
      <c r="M316" s="248"/>
      <c r="N316" s="249"/>
      <c r="O316" s="249"/>
      <c r="P316" s="249"/>
      <c r="Q316" s="249"/>
      <c r="R316" s="249"/>
      <c r="S316" s="249"/>
      <c r="T316" s="250"/>
      <c r="U316" s="13"/>
      <c r="V316" s="13"/>
      <c r="W316" s="13"/>
      <c r="X316" s="13"/>
      <c r="Y316" s="13"/>
      <c r="Z316" s="13"/>
      <c r="AA316" s="13"/>
      <c r="AB316" s="13"/>
      <c r="AC316" s="13"/>
      <c r="AD316" s="13"/>
      <c r="AE316" s="13"/>
      <c r="AT316" s="251" t="s">
        <v>170</v>
      </c>
      <c r="AU316" s="251" t="s">
        <v>91</v>
      </c>
      <c r="AV316" s="13" t="s">
        <v>91</v>
      </c>
      <c r="AW316" s="13" t="s">
        <v>42</v>
      </c>
      <c r="AX316" s="13" t="s">
        <v>89</v>
      </c>
      <c r="AY316" s="251" t="s">
        <v>161</v>
      </c>
    </row>
    <row r="317" s="2" customFormat="1" ht="16.5" customHeight="1">
      <c r="A317" s="39"/>
      <c r="B317" s="40"/>
      <c r="C317" s="227" t="s">
        <v>690</v>
      </c>
      <c r="D317" s="227" t="s">
        <v>163</v>
      </c>
      <c r="E317" s="228" t="s">
        <v>1515</v>
      </c>
      <c r="F317" s="229" t="s">
        <v>1516</v>
      </c>
      <c r="G317" s="230" t="s">
        <v>174</v>
      </c>
      <c r="H317" s="231">
        <v>31.5</v>
      </c>
      <c r="I317" s="232"/>
      <c r="J317" s="233">
        <f>ROUND(I317*H317,2)</f>
        <v>0</v>
      </c>
      <c r="K317" s="229" t="s">
        <v>79</v>
      </c>
      <c r="L317" s="45"/>
      <c r="M317" s="234" t="s">
        <v>79</v>
      </c>
      <c r="N317" s="235" t="s">
        <v>51</v>
      </c>
      <c r="O317" s="85"/>
      <c r="P317" s="236">
        <f>O317*H317</f>
        <v>0</v>
      </c>
      <c r="Q317" s="236">
        <v>0.12</v>
      </c>
      <c r="R317" s="236">
        <f>Q317*H317</f>
        <v>3.7799999999999998</v>
      </c>
      <c r="S317" s="236">
        <v>0</v>
      </c>
      <c r="T317" s="237">
        <f>S317*H317</f>
        <v>0</v>
      </c>
      <c r="U317" s="39"/>
      <c r="V317" s="39"/>
      <c r="W317" s="39"/>
      <c r="X317" s="39"/>
      <c r="Y317" s="39"/>
      <c r="Z317" s="39"/>
      <c r="AA317" s="39"/>
      <c r="AB317" s="39"/>
      <c r="AC317" s="39"/>
      <c r="AD317" s="39"/>
      <c r="AE317" s="39"/>
      <c r="AR317" s="238" t="s">
        <v>168</v>
      </c>
      <c r="AT317" s="238" t="s">
        <v>163</v>
      </c>
      <c r="AU317" s="238" t="s">
        <v>91</v>
      </c>
      <c r="AY317" s="17" t="s">
        <v>161</v>
      </c>
      <c r="BE317" s="239">
        <f>IF(N317="základní",J317,0)</f>
        <v>0</v>
      </c>
      <c r="BF317" s="239">
        <f>IF(N317="snížená",J317,0)</f>
        <v>0</v>
      </c>
      <c r="BG317" s="239">
        <f>IF(N317="zákl. přenesená",J317,0)</f>
        <v>0</v>
      </c>
      <c r="BH317" s="239">
        <f>IF(N317="sníž. přenesená",J317,0)</f>
        <v>0</v>
      </c>
      <c r="BI317" s="239">
        <f>IF(N317="nulová",J317,0)</f>
        <v>0</v>
      </c>
      <c r="BJ317" s="17" t="s">
        <v>89</v>
      </c>
      <c r="BK317" s="239">
        <f>ROUND(I317*H317,2)</f>
        <v>0</v>
      </c>
      <c r="BL317" s="17" t="s">
        <v>168</v>
      </c>
      <c r="BM317" s="238" t="s">
        <v>1517</v>
      </c>
    </row>
    <row r="318" s="2" customFormat="1">
      <c r="A318" s="39"/>
      <c r="B318" s="40"/>
      <c r="C318" s="41"/>
      <c r="D318" s="242" t="s">
        <v>397</v>
      </c>
      <c r="E318" s="41"/>
      <c r="F318" s="288" t="s">
        <v>1518</v>
      </c>
      <c r="G318" s="41"/>
      <c r="H318" s="41"/>
      <c r="I318" s="147"/>
      <c r="J318" s="41"/>
      <c r="K318" s="41"/>
      <c r="L318" s="45"/>
      <c r="M318" s="289"/>
      <c r="N318" s="290"/>
      <c r="O318" s="85"/>
      <c r="P318" s="85"/>
      <c r="Q318" s="85"/>
      <c r="R318" s="85"/>
      <c r="S318" s="85"/>
      <c r="T318" s="86"/>
      <c r="U318" s="39"/>
      <c r="V318" s="39"/>
      <c r="W318" s="39"/>
      <c r="X318" s="39"/>
      <c r="Y318" s="39"/>
      <c r="Z318" s="39"/>
      <c r="AA318" s="39"/>
      <c r="AB318" s="39"/>
      <c r="AC318" s="39"/>
      <c r="AD318" s="39"/>
      <c r="AE318" s="39"/>
      <c r="AT318" s="17" t="s">
        <v>397</v>
      </c>
      <c r="AU318" s="17" t="s">
        <v>91</v>
      </c>
    </row>
    <row r="319" s="13" customFormat="1">
      <c r="A319" s="13"/>
      <c r="B319" s="240"/>
      <c r="C319" s="241"/>
      <c r="D319" s="242" t="s">
        <v>170</v>
      </c>
      <c r="E319" s="243" t="s">
        <v>79</v>
      </c>
      <c r="F319" s="244" t="s">
        <v>1519</v>
      </c>
      <c r="G319" s="241"/>
      <c r="H319" s="245">
        <v>31.5</v>
      </c>
      <c r="I319" s="246"/>
      <c r="J319" s="241"/>
      <c r="K319" s="241"/>
      <c r="L319" s="247"/>
      <c r="M319" s="248"/>
      <c r="N319" s="249"/>
      <c r="O319" s="249"/>
      <c r="P319" s="249"/>
      <c r="Q319" s="249"/>
      <c r="R319" s="249"/>
      <c r="S319" s="249"/>
      <c r="T319" s="250"/>
      <c r="U319" s="13"/>
      <c r="V319" s="13"/>
      <c r="W319" s="13"/>
      <c r="X319" s="13"/>
      <c r="Y319" s="13"/>
      <c r="Z319" s="13"/>
      <c r="AA319" s="13"/>
      <c r="AB319" s="13"/>
      <c r="AC319" s="13"/>
      <c r="AD319" s="13"/>
      <c r="AE319" s="13"/>
      <c r="AT319" s="251" t="s">
        <v>170</v>
      </c>
      <c r="AU319" s="251" t="s">
        <v>91</v>
      </c>
      <c r="AV319" s="13" t="s">
        <v>91</v>
      </c>
      <c r="AW319" s="13" t="s">
        <v>42</v>
      </c>
      <c r="AX319" s="13" t="s">
        <v>89</v>
      </c>
      <c r="AY319" s="251" t="s">
        <v>161</v>
      </c>
    </row>
    <row r="320" s="2" customFormat="1" ht="16.5" customHeight="1">
      <c r="A320" s="39"/>
      <c r="B320" s="40"/>
      <c r="C320" s="227" t="s">
        <v>1520</v>
      </c>
      <c r="D320" s="227" t="s">
        <v>163</v>
      </c>
      <c r="E320" s="228" t="s">
        <v>1521</v>
      </c>
      <c r="F320" s="229" t="s">
        <v>1522</v>
      </c>
      <c r="G320" s="230" t="s">
        <v>431</v>
      </c>
      <c r="H320" s="231">
        <v>2</v>
      </c>
      <c r="I320" s="232"/>
      <c r="J320" s="233">
        <f>ROUND(I320*H320,2)</f>
        <v>0</v>
      </c>
      <c r="K320" s="229" t="s">
        <v>79</v>
      </c>
      <c r="L320" s="45"/>
      <c r="M320" s="234" t="s">
        <v>79</v>
      </c>
      <c r="N320" s="235" t="s">
        <v>51</v>
      </c>
      <c r="O320" s="85"/>
      <c r="P320" s="236">
        <f>O320*H320</f>
        <v>0</v>
      </c>
      <c r="Q320" s="236">
        <v>2</v>
      </c>
      <c r="R320" s="236">
        <f>Q320*H320</f>
        <v>4</v>
      </c>
      <c r="S320" s="236">
        <v>0</v>
      </c>
      <c r="T320" s="237">
        <f>S320*H320</f>
        <v>0</v>
      </c>
      <c r="U320" s="39"/>
      <c r="V320" s="39"/>
      <c r="W320" s="39"/>
      <c r="X320" s="39"/>
      <c r="Y320" s="39"/>
      <c r="Z320" s="39"/>
      <c r="AA320" s="39"/>
      <c r="AB320" s="39"/>
      <c r="AC320" s="39"/>
      <c r="AD320" s="39"/>
      <c r="AE320" s="39"/>
      <c r="AR320" s="238" t="s">
        <v>168</v>
      </c>
      <c r="AT320" s="238" t="s">
        <v>163</v>
      </c>
      <c r="AU320" s="238" t="s">
        <v>91</v>
      </c>
      <c r="AY320" s="17" t="s">
        <v>161</v>
      </c>
      <c r="BE320" s="239">
        <f>IF(N320="základní",J320,0)</f>
        <v>0</v>
      </c>
      <c r="BF320" s="239">
        <f>IF(N320="snížená",J320,0)</f>
        <v>0</v>
      </c>
      <c r="BG320" s="239">
        <f>IF(N320="zákl. přenesená",J320,0)</f>
        <v>0</v>
      </c>
      <c r="BH320" s="239">
        <f>IF(N320="sníž. přenesená",J320,0)</f>
        <v>0</v>
      </c>
      <c r="BI320" s="239">
        <f>IF(N320="nulová",J320,0)</f>
        <v>0</v>
      </c>
      <c r="BJ320" s="17" t="s">
        <v>89</v>
      </c>
      <c r="BK320" s="239">
        <f>ROUND(I320*H320,2)</f>
        <v>0</v>
      </c>
      <c r="BL320" s="17" t="s">
        <v>168</v>
      </c>
      <c r="BM320" s="238" t="s">
        <v>1523</v>
      </c>
    </row>
    <row r="321" s="2" customFormat="1">
      <c r="A321" s="39"/>
      <c r="B321" s="40"/>
      <c r="C321" s="41"/>
      <c r="D321" s="242" t="s">
        <v>397</v>
      </c>
      <c r="E321" s="41"/>
      <c r="F321" s="288" t="s">
        <v>1524</v>
      </c>
      <c r="G321" s="41"/>
      <c r="H321" s="41"/>
      <c r="I321" s="147"/>
      <c r="J321" s="41"/>
      <c r="K321" s="41"/>
      <c r="L321" s="45"/>
      <c r="M321" s="289"/>
      <c r="N321" s="290"/>
      <c r="O321" s="85"/>
      <c r="P321" s="85"/>
      <c r="Q321" s="85"/>
      <c r="R321" s="85"/>
      <c r="S321" s="85"/>
      <c r="T321" s="86"/>
      <c r="U321" s="39"/>
      <c r="V321" s="39"/>
      <c r="W321" s="39"/>
      <c r="X321" s="39"/>
      <c r="Y321" s="39"/>
      <c r="Z321" s="39"/>
      <c r="AA321" s="39"/>
      <c r="AB321" s="39"/>
      <c r="AC321" s="39"/>
      <c r="AD321" s="39"/>
      <c r="AE321" s="39"/>
      <c r="AT321" s="17" t="s">
        <v>397</v>
      </c>
      <c r="AU321" s="17" t="s">
        <v>91</v>
      </c>
    </row>
    <row r="322" s="13" customFormat="1">
      <c r="A322" s="13"/>
      <c r="B322" s="240"/>
      <c r="C322" s="241"/>
      <c r="D322" s="242" t="s">
        <v>170</v>
      </c>
      <c r="E322" s="243" t="s">
        <v>79</v>
      </c>
      <c r="F322" s="244" t="s">
        <v>1173</v>
      </c>
      <c r="G322" s="241"/>
      <c r="H322" s="245">
        <v>2</v>
      </c>
      <c r="I322" s="246"/>
      <c r="J322" s="241"/>
      <c r="K322" s="241"/>
      <c r="L322" s="247"/>
      <c r="M322" s="248"/>
      <c r="N322" s="249"/>
      <c r="O322" s="249"/>
      <c r="P322" s="249"/>
      <c r="Q322" s="249"/>
      <c r="R322" s="249"/>
      <c r="S322" s="249"/>
      <c r="T322" s="250"/>
      <c r="U322" s="13"/>
      <c r="V322" s="13"/>
      <c r="W322" s="13"/>
      <c r="X322" s="13"/>
      <c r="Y322" s="13"/>
      <c r="Z322" s="13"/>
      <c r="AA322" s="13"/>
      <c r="AB322" s="13"/>
      <c r="AC322" s="13"/>
      <c r="AD322" s="13"/>
      <c r="AE322" s="13"/>
      <c r="AT322" s="251" t="s">
        <v>170</v>
      </c>
      <c r="AU322" s="251" t="s">
        <v>91</v>
      </c>
      <c r="AV322" s="13" t="s">
        <v>91</v>
      </c>
      <c r="AW322" s="13" t="s">
        <v>42</v>
      </c>
      <c r="AX322" s="13" t="s">
        <v>89</v>
      </c>
      <c r="AY322" s="251" t="s">
        <v>161</v>
      </c>
    </row>
    <row r="323" s="2" customFormat="1" ht="16.5" customHeight="1">
      <c r="A323" s="39"/>
      <c r="B323" s="40"/>
      <c r="C323" s="227" t="s">
        <v>693</v>
      </c>
      <c r="D323" s="227" t="s">
        <v>163</v>
      </c>
      <c r="E323" s="228" t="s">
        <v>1525</v>
      </c>
      <c r="F323" s="229" t="s">
        <v>1526</v>
      </c>
      <c r="G323" s="230" t="s">
        <v>431</v>
      </c>
      <c r="H323" s="231">
        <v>1</v>
      </c>
      <c r="I323" s="232"/>
      <c r="J323" s="233">
        <f>ROUND(I323*H323,2)</f>
        <v>0</v>
      </c>
      <c r="K323" s="229" t="s">
        <v>79</v>
      </c>
      <c r="L323" s="45"/>
      <c r="M323" s="234" t="s">
        <v>79</v>
      </c>
      <c r="N323" s="235" t="s">
        <v>51</v>
      </c>
      <c r="O323" s="85"/>
      <c r="P323" s="236">
        <f>O323*H323</f>
        <v>0</v>
      </c>
      <c r="Q323" s="236">
        <v>0</v>
      </c>
      <c r="R323" s="236">
        <f>Q323*H323</f>
        <v>0</v>
      </c>
      <c r="S323" s="236">
        <v>0</v>
      </c>
      <c r="T323" s="237">
        <f>S323*H323</f>
        <v>0</v>
      </c>
      <c r="U323" s="39"/>
      <c r="V323" s="39"/>
      <c r="W323" s="39"/>
      <c r="X323" s="39"/>
      <c r="Y323" s="39"/>
      <c r="Z323" s="39"/>
      <c r="AA323" s="39"/>
      <c r="AB323" s="39"/>
      <c r="AC323" s="39"/>
      <c r="AD323" s="39"/>
      <c r="AE323" s="39"/>
      <c r="AR323" s="238" t="s">
        <v>168</v>
      </c>
      <c r="AT323" s="238" t="s">
        <v>163</v>
      </c>
      <c r="AU323" s="238" t="s">
        <v>91</v>
      </c>
      <c r="AY323" s="17" t="s">
        <v>161</v>
      </c>
      <c r="BE323" s="239">
        <f>IF(N323="základní",J323,0)</f>
        <v>0</v>
      </c>
      <c r="BF323" s="239">
        <f>IF(N323="snížená",J323,0)</f>
        <v>0</v>
      </c>
      <c r="BG323" s="239">
        <f>IF(N323="zákl. přenesená",J323,0)</f>
        <v>0</v>
      </c>
      <c r="BH323" s="239">
        <f>IF(N323="sníž. přenesená",J323,0)</f>
        <v>0</v>
      </c>
      <c r="BI323" s="239">
        <f>IF(N323="nulová",J323,0)</f>
        <v>0</v>
      </c>
      <c r="BJ323" s="17" t="s">
        <v>89</v>
      </c>
      <c r="BK323" s="239">
        <f>ROUND(I323*H323,2)</f>
        <v>0</v>
      </c>
      <c r="BL323" s="17" t="s">
        <v>168</v>
      </c>
      <c r="BM323" s="238" t="s">
        <v>1527</v>
      </c>
    </row>
    <row r="324" s="2" customFormat="1">
      <c r="A324" s="39"/>
      <c r="B324" s="40"/>
      <c r="C324" s="41"/>
      <c r="D324" s="242" t="s">
        <v>397</v>
      </c>
      <c r="E324" s="41"/>
      <c r="F324" s="288" t="s">
        <v>1528</v>
      </c>
      <c r="G324" s="41"/>
      <c r="H324" s="41"/>
      <c r="I324" s="147"/>
      <c r="J324" s="41"/>
      <c r="K324" s="41"/>
      <c r="L324" s="45"/>
      <c r="M324" s="289"/>
      <c r="N324" s="290"/>
      <c r="O324" s="85"/>
      <c r="P324" s="85"/>
      <c r="Q324" s="85"/>
      <c r="R324" s="85"/>
      <c r="S324" s="85"/>
      <c r="T324" s="86"/>
      <c r="U324" s="39"/>
      <c r="V324" s="39"/>
      <c r="W324" s="39"/>
      <c r="X324" s="39"/>
      <c r="Y324" s="39"/>
      <c r="Z324" s="39"/>
      <c r="AA324" s="39"/>
      <c r="AB324" s="39"/>
      <c r="AC324" s="39"/>
      <c r="AD324" s="39"/>
      <c r="AE324" s="39"/>
      <c r="AT324" s="17" t="s">
        <v>397</v>
      </c>
      <c r="AU324" s="17" t="s">
        <v>91</v>
      </c>
    </row>
    <row r="325" s="13" customFormat="1">
      <c r="A325" s="13"/>
      <c r="B325" s="240"/>
      <c r="C325" s="241"/>
      <c r="D325" s="242" t="s">
        <v>170</v>
      </c>
      <c r="E325" s="243" t="s">
        <v>79</v>
      </c>
      <c r="F325" s="244" t="s">
        <v>1529</v>
      </c>
      <c r="G325" s="241"/>
      <c r="H325" s="245">
        <v>1</v>
      </c>
      <c r="I325" s="246"/>
      <c r="J325" s="241"/>
      <c r="K325" s="241"/>
      <c r="L325" s="247"/>
      <c r="M325" s="248"/>
      <c r="N325" s="249"/>
      <c r="O325" s="249"/>
      <c r="P325" s="249"/>
      <c r="Q325" s="249"/>
      <c r="R325" s="249"/>
      <c r="S325" s="249"/>
      <c r="T325" s="250"/>
      <c r="U325" s="13"/>
      <c r="V325" s="13"/>
      <c r="W325" s="13"/>
      <c r="X325" s="13"/>
      <c r="Y325" s="13"/>
      <c r="Z325" s="13"/>
      <c r="AA325" s="13"/>
      <c r="AB325" s="13"/>
      <c r="AC325" s="13"/>
      <c r="AD325" s="13"/>
      <c r="AE325" s="13"/>
      <c r="AT325" s="251" t="s">
        <v>170</v>
      </c>
      <c r="AU325" s="251" t="s">
        <v>91</v>
      </c>
      <c r="AV325" s="13" t="s">
        <v>91</v>
      </c>
      <c r="AW325" s="13" t="s">
        <v>42</v>
      </c>
      <c r="AX325" s="13" t="s">
        <v>89</v>
      </c>
      <c r="AY325" s="251" t="s">
        <v>161</v>
      </c>
    </row>
    <row r="326" s="2" customFormat="1" ht="16.5" customHeight="1">
      <c r="A326" s="39"/>
      <c r="B326" s="40"/>
      <c r="C326" s="227" t="s">
        <v>1530</v>
      </c>
      <c r="D326" s="227" t="s">
        <v>163</v>
      </c>
      <c r="E326" s="228" t="s">
        <v>1531</v>
      </c>
      <c r="F326" s="229" t="s">
        <v>1532</v>
      </c>
      <c r="G326" s="230" t="s">
        <v>431</v>
      </c>
      <c r="H326" s="231">
        <v>2</v>
      </c>
      <c r="I326" s="232"/>
      <c r="J326" s="233">
        <f>ROUND(I326*H326,2)</f>
        <v>0</v>
      </c>
      <c r="K326" s="229" t="s">
        <v>79</v>
      </c>
      <c r="L326" s="45"/>
      <c r="M326" s="234" t="s">
        <v>79</v>
      </c>
      <c r="N326" s="235" t="s">
        <v>51</v>
      </c>
      <c r="O326" s="85"/>
      <c r="P326" s="236">
        <f>O326*H326</f>
        <v>0</v>
      </c>
      <c r="Q326" s="236">
        <v>0</v>
      </c>
      <c r="R326" s="236">
        <f>Q326*H326</f>
        <v>0</v>
      </c>
      <c r="S326" s="236">
        <v>0</v>
      </c>
      <c r="T326" s="237">
        <f>S326*H326</f>
        <v>0</v>
      </c>
      <c r="U326" s="39"/>
      <c r="V326" s="39"/>
      <c r="W326" s="39"/>
      <c r="X326" s="39"/>
      <c r="Y326" s="39"/>
      <c r="Z326" s="39"/>
      <c r="AA326" s="39"/>
      <c r="AB326" s="39"/>
      <c r="AC326" s="39"/>
      <c r="AD326" s="39"/>
      <c r="AE326" s="39"/>
      <c r="AR326" s="238" t="s">
        <v>168</v>
      </c>
      <c r="AT326" s="238" t="s">
        <v>163</v>
      </c>
      <c r="AU326" s="238" t="s">
        <v>91</v>
      </c>
      <c r="AY326" s="17" t="s">
        <v>161</v>
      </c>
      <c r="BE326" s="239">
        <f>IF(N326="základní",J326,0)</f>
        <v>0</v>
      </c>
      <c r="BF326" s="239">
        <f>IF(N326="snížená",J326,0)</f>
        <v>0</v>
      </c>
      <c r="BG326" s="239">
        <f>IF(N326="zákl. přenesená",J326,0)</f>
        <v>0</v>
      </c>
      <c r="BH326" s="239">
        <f>IF(N326="sníž. přenesená",J326,0)</f>
        <v>0</v>
      </c>
      <c r="BI326" s="239">
        <f>IF(N326="nulová",J326,0)</f>
        <v>0</v>
      </c>
      <c r="BJ326" s="17" t="s">
        <v>89</v>
      </c>
      <c r="BK326" s="239">
        <f>ROUND(I326*H326,2)</f>
        <v>0</v>
      </c>
      <c r="BL326" s="17" t="s">
        <v>168</v>
      </c>
      <c r="BM326" s="238" t="s">
        <v>1533</v>
      </c>
    </row>
    <row r="327" s="2" customFormat="1">
      <c r="A327" s="39"/>
      <c r="B327" s="40"/>
      <c r="C327" s="41"/>
      <c r="D327" s="242" t="s">
        <v>397</v>
      </c>
      <c r="E327" s="41"/>
      <c r="F327" s="288" t="s">
        <v>1534</v>
      </c>
      <c r="G327" s="41"/>
      <c r="H327" s="41"/>
      <c r="I327" s="147"/>
      <c r="J327" s="41"/>
      <c r="K327" s="41"/>
      <c r="L327" s="45"/>
      <c r="M327" s="289"/>
      <c r="N327" s="290"/>
      <c r="O327" s="85"/>
      <c r="P327" s="85"/>
      <c r="Q327" s="85"/>
      <c r="R327" s="85"/>
      <c r="S327" s="85"/>
      <c r="T327" s="86"/>
      <c r="U327" s="39"/>
      <c r="V327" s="39"/>
      <c r="W327" s="39"/>
      <c r="X327" s="39"/>
      <c r="Y327" s="39"/>
      <c r="Z327" s="39"/>
      <c r="AA327" s="39"/>
      <c r="AB327" s="39"/>
      <c r="AC327" s="39"/>
      <c r="AD327" s="39"/>
      <c r="AE327" s="39"/>
      <c r="AT327" s="17" t="s">
        <v>397</v>
      </c>
      <c r="AU327" s="17" t="s">
        <v>91</v>
      </c>
    </row>
    <row r="328" s="13" customFormat="1">
      <c r="A328" s="13"/>
      <c r="B328" s="240"/>
      <c r="C328" s="241"/>
      <c r="D328" s="242" t="s">
        <v>170</v>
      </c>
      <c r="E328" s="243" t="s">
        <v>79</v>
      </c>
      <c r="F328" s="244" t="s">
        <v>1173</v>
      </c>
      <c r="G328" s="241"/>
      <c r="H328" s="245">
        <v>2</v>
      </c>
      <c r="I328" s="246"/>
      <c r="J328" s="241"/>
      <c r="K328" s="241"/>
      <c r="L328" s="247"/>
      <c r="M328" s="248"/>
      <c r="N328" s="249"/>
      <c r="O328" s="249"/>
      <c r="P328" s="249"/>
      <c r="Q328" s="249"/>
      <c r="R328" s="249"/>
      <c r="S328" s="249"/>
      <c r="T328" s="250"/>
      <c r="U328" s="13"/>
      <c r="V328" s="13"/>
      <c r="W328" s="13"/>
      <c r="X328" s="13"/>
      <c r="Y328" s="13"/>
      <c r="Z328" s="13"/>
      <c r="AA328" s="13"/>
      <c r="AB328" s="13"/>
      <c r="AC328" s="13"/>
      <c r="AD328" s="13"/>
      <c r="AE328" s="13"/>
      <c r="AT328" s="251" t="s">
        <v>170</v>
      </c>
      <c r="AU328" s="251" t="s">
        <v>91</v>
      </c>
      <c r="AV328" s="13" t="s">
        <v>91</v>
      </c>
      <c r="AW328" s="13" t="s">
        <v>42</v>
      </c>
      <c r="AX328" s="13" t="s">
        <v>89</v>
      </c>
      <c r="AY328" s="251" t="s">
        <v>161</v>
      </c>
    </row>
    <row r="329" s="2" customFormat="1" ht="16.5" customHeight="1">
      <c r="A329" s="39"/>
      <c r="B329" s="40"/>
      <c r="C329" s="227" t="s">
        <v>697</v>
      </c>
      <c r="D329" s="227" t="s">
        <v>163</v>
      </c>
      <c r="E329" s="228" t="s">
        <v>1535</v>
      </c>
      <c r="F329" s="229" t="s">
        <v>1536</v>
      </c>
      <c r="G329" s="230" t="s">
        <v>431</v>
      </c>
      <c r="H329" s="231">
        <v>2</v>
      </c>
      <c r="I329" s="232"/>
      <c r="J329" s="233">
        <f>ROUND(I329*H329,2)</f>
        <v>0</v>
      </c>
      <c r="K329" s="229" t="s">
        <v>79</v>
      </c>
      <c r="L329" s="45"/>
      <c r="M329" s="234" t="s">
        <v>79</v>
      </c>
      <c r="N329" s="235" t="s">
        <v>51</v>
      </c>
      <c r="O329" s="85"/>
      <c r="P329" s="236">
        <f>O329*H329</f>
        <v>0</v>
      </c>
      <c r="Q329" s="236">
        <v>0.074999999999999997</v>
      </c>
      <c r="R329" s="236">
        <f>Q329*H329</f>
        <v>0.14999999999999999</v>
      </c>
      <c r="S329" s="236">
        <v>0</v>
      </c>
      <c r="T329" s="237">
        <f>S329*H329</f>
        <v>0</v>
      </c>
      <c r="U329" s="39"/>
      <c r="V329" s="39"/>
      <c r="W329" s="39"/>
      <c r="X329" s="39"/>
      <c r="Y329" s="39"/>
      <c r="Z329" s="39"/>
      <c r="AA329" s="39"/>
      <c r="AB329" s="39"/>
      <c r="AC329" s="39"/>
      <c r="AD329" s="39"/>
      <c r="AE329" s="39"/>
      <c r="AR329" s="238" t="s">
        <v>168</v>
      </c>
      <c r="AT329" s="238" t="s">
        <v>163</v>
      </c>
      <c r="AU329" s="238" t="s">
        <v>91</v>
      </c>
      <c r="AY329" s="17" t="s">
        <v>161</v>
      </c>
      <c r="BE329" s="239">
        <f>IF(N329="základní",J329,0)</f>
        <v>0</v>
      </c>
      <c r="BF329" s="239">
        <f>IF(N329="snížená",J329,0)</f>
        <v>0</v>
      </c>
      <c r="BG329" s="239">
        <f>IF(N329="zákl. přenesená",J329,0)</f>
        <v>0</v>
      </c>
      <c r="BH329" s="239">
        <f>IF(N329="sníž. přenesená",J329,0)</f>
        <v>0</v>
      </c>
      <c r="BI329" s="239">
        <f>IF(N329="nulová",J329,0)</f>
        <v>0</v>
      </c>
      <c r="BJ329" s="17" t="s">
        <v>89</v>
      </c>
      <c r="BK329" s="239">
        <f>ROUND(I329*H329,2)</f>
        <v>0</v>
      </c>
      <c r="BL329" s="17" t="s">
        <v>168</v>
      </c>
      <c r="BM329" s="238" t="s">
        <v>1537</v>
      </c>
    </row>
    <row r="330" s="2" customFormat="1">
      <c r="A330" s="39"/>
      <c r="B330" s="40"/>
      <c r="C330" s="41"/>
      <c r="D330" s="242" t="s">
        <v>397</v>
      </c>
      <c r="E330" s="41"/>
      <c r="F330" s="288" t="s">
        <v>1538</v>
      </c>
      <c r="G330" s="41"/>
      <c r="H330" s="41"/>
      <c r="I330" s="147"/>
      <c r="J330" s="41"/>
      <c r="K330" s="41"/>
      <c r="L330" s="45"/>
      <c r="M330" s="289"/>
      <c r="N330" s="290"/>
      <c r="O330" s="85"/>
      <c r="P330" s="85"/>
      <c r="Q330" s="85"/>
      <c r="R330" s="85"/>
      <c r="S330" s="85"/>
      <c r="T330" s="86"/>
      <c r="U330" s="39"/>
      <c r="V330" s="39"/>
      <c r="W330" s="39"/>
      <c r="X330" s="39"/>
      <c r="Y330" s="39"/>
      <c r="Z330" s="39"/>
      <c r="AA330" s="39"/>
      <c r="AB330" s="39"/>
      <c r="AC330" s="39"/>
      <c r="AD330" s="39"/>
      <c r="AE330" s="39"/>
      <c r="AT330" s="17" t="s">
        <v>397</v>
      </c>
      <c r="AU330" s="17" t="s">
        <v>91</v>
      </c>
    </row>
    <row r="331" s="13" customFormat="1">
      <c r="A331" s="13"/>
      <c r="B331" s="240"/>
      <c r="C331" s="241"/>
      <c r="D331" s="242" t="s">
        <v>170</v>
      </c>
      <c r="E331" s="243" t="s">
        <v>79</v>
      </c>
      <c r="F331" s="244" t="s">
        <v>1173</v>
      </c>
      <c r="G331" s="241"/>
      <c r="H331" s="245">
        <v>2</v>
      </c>
      <c r="I331" s="246"/>
      <c r="J331" s="241"/>
      <c r="K331" s="241"/>
      <c r="L331" s="247"/>
      <c r="M331" s="248"/>
      <c r="N331" s="249"/>
      <c r="O331" s="249"/>
      <c r="P331" s="249"/>
      <c r="Q331" s="249"/>
      <c r="R331" s="249"/>
      <c r="S331" s="249"/>
      <c r="T331" s="250"/>
      <c r="U331" s="13"/>
      <c r="V331" s="13"/>
      <c r="W331" s="13"/>
      <c r="X331" s="13"/>
      <c r="Y331" s="13"/>
      <c r="Z331" s="13"/>
      <c r="AA331" s="13"/>
      <c r="AB331" s="13"/>
      <c r="AC331" s="13"/>
      <c r="AD331" s="13"/>
      <c r="AE331" s="13"/>
      <c r="AT331" s="251" t="s">
        <v>170</v>
      </c>
      <c r="AU331" s="251" t="s">
        <v>91</v>
      </c>
      <c r="AV331" s="13" t="s">
        <v>91</v>
      </c>
      <c r="AW331" s="13" t="s">
        <v>42</v>
      </c>
      <c r="AX331" s="13" t="s">
        <v>89</v>
      </c>
      <c r="AY331" s="251" t="s">
        <v>161</v>
      </c>
    </row>
    <row r="332" s="12" customFormat="1" ht="22.8" customHeight="1">
      <c r="A332" s="12"/>
      <c r="B332" s="211"/>
      <c r="C332" s="212"/>
      <c r="D332" s="213" t="s">
        <v>80</v>
      </c>
      <c r="E332" s="225" t="s">
        <v>299</v>
      </c>
      <c r="F332" s="225" t="s">
        <v>300</v>
      </c>
      <c r="G332" s="212"/>
      <c r="H332" s="212"/>
      <c r="I332" s="215"/>
      <c r="J332" s="226">
        <f>BK332</f>
        <v>0</v>
      </c>
      <c r="K332" s="212"/>
      <c r="L332" s="217"/>
      <c r="M332" s="218"/>
      <c r="N332" s="219"/>
      <c r="O332" s="219"/>
      <c r="P332" s="220">
        <f>SUM(P333:P360)</f>
        <v>0</v>
      </c>
      <c r="Q332" s="219"/>
      <c r="R332" s="220">
        <f>SUM(R333:R360)</f>
        <v>0</v>
      </c>
      <c r="S332" s="219"/>
      <c r="T332" s="221">
        <f>SUM(T333:T360)</f>
        <v>0</v>
      </c>
      <c r="U332" s="12"/>
      <c r="V332" s="12"/>
      <c r="W332" s="12"/>
      <c r="X332" s="12"/>
      <c r="Y332" s="12"/>
      <c r="Z332" s="12"/>
      <c r="AA332" s="12"/>
      <c r="AB332" s="12"/>
      <c r="AC332" s="12"/>
      <c r="AD332" s="12"/>
      <c r="AE332" s="12"/>
      <c r="AR332" s="222" t="s">
        <v>89</v>
      </c>
      <c r="AT332" s="223" t="s">
        <v>80</v>
      </c>
      <c r="AU332" s="223" t="s">
        <v>89</v>
      </c>
      <c r="AY332" s="222" t="s">
        <v>161</v>
      </c>
      <c r="BK332" s="224">
        <f>SUM(BK333:BK360)</f>
        <v>0</v>
      </c>
    </row>
    <row r="333" s="2" customFormat="1" ht="24" customHeight="1">
      <c r="A333" s="39"/>
      <c r="B333" s="40"/>
      <c r="C333" s="227" t="s">
        <v>1539</v>
      </c>
      <c r="D333" s="227" t="s">
        <v>163</v>
      </c>
      <c r="E333" s="228" t="s">
        <v>1540</v>
      </c>
      <c r="F333" s="229" t="s">
        <v>1541</v>
      </c>
      <c r="G333" s="230" t="s">
        <v>196</v>
      </c>
      <c r="H333" s="231">
        <v>4</v>
      </c>
      <c r="I333" s="232"/>
      <c r="J333" s="233">
        <f>ROUND(I333*H333,2)</f>
        <v>0</v>
      </c>
      <c r="K333" s="229" t="s">
        <v>167</v>
      </c>
      <c r="L333" s="45"/>
      <c r="M333" s="234" t="s">
        <v>79</v>
      </c>
      <c r="N333" s="235" t="s">
        <v>51</v>
      </c>
      <c r="O333" s="85"/>
      <c r="P333" s="236">
        <f>O333*H333</f>
        <v>0</v>
      </c>
      <c r="Q333" s="236">
        <v>0</v>
      </c>
      <c r="R333" s="236">
        <f>Q333*H333</f>
        <v>0</v>
      </c>
      <c r="S333" s="236">
        <v>0</v>
      </c>
      <c r="T333" s="237">
        <f>S333*H333</f>
        <v>0</v>
      </c>
      <c r="U333" s="39"/>
      <c r="V333" s="39"/>
      <c r="W333" s="39"/>
      <c r="X333" s="39"/>
      <c r="Y333" s="39"/>
      <c r="Z333" s="39"/>
      <c r="AA333" s="39"/>
      <c r="AB333" s="39"/>
      <c r="AC333" s="39"/>
      <c r="AD333" s="39"/>
      <c r="AE333" s="39"/>
      <c r="AR333" s="238" t="s">
        <v>168</v>
      </c>
      <c r="AT333" s="238" t="s">
        <v>163</v>
      </c>
      <c r="AU333" s="238" t="s">
        <v>91</v>
      </c>
      <c r="AY333" s="17" t="s">
        <v>161</v>
      </c>
      <c r="BE333" s="239">
        <f>IF(N333="základní",J333,0)</f>
        <v>0</v>
      </c>
      <c r="BF333" s="239">
        <f>IF(N333="snížená",J333,0)</f>
        <v>0</v>
      </c>
      <c r="BG333" s="239">
        <f>IF(N333="zákl. přenesená",J333,0)</f>
        <v>0</v>
      </c>
      <c r="BH333" s="239">
        <f>IF(N333="sníž. přenesená",J333,0)</f>
        <v>0</v>
      </c>
      <c r="BI333" s="239">
        <f>IF(N333="nulová",J333,0)</f>
        <v>0</v>
      </c>
      <c r="BJ333" s="17" t="s">
        <v>89</v>
      </c>
      <c r="BK333" s="239">
        <f>ROUND(I333*H333,2)</f>
        <v>0</v>
      </c>
      <c r="BL333" s="17" t="s">
        <v>168</v>
      </c>
      <c r="BM333" s="238" t="s">
        <v>1542</v>
      </c>
    </row>
    <row r="334" s="13" customFormat="1">
      <c r="A334" s="13"/>
      <c r="B334" s="240"/>
      <c r="C334" s="241"/>
      <c r="D334" s="242" t="s">
        <v>170</v>
      </c>
      <c r="E334" s="243" t="s">
        <v>79</v>
      </c>
      <c r="F334" s="244" t="s">
        <v>1543</v>
      </c>
      <c r="G334" s="241"/>
      <c r="H334" s="245">
        <v>4</v>
      </c>
      <c r="I334" s="246"/>
      <c r="J334" s="241"/>
      <c r="K334" s="241"/>
      <c r="L334" s="247"/>
      <c r="M334" s="248"/>
      <c r="N334" s="249"/>
      <c r="O334" s="249"/>
      <c r="P334" s="249"/>
      <c r="Q334" s="249"/>
      <c r="R334" s="249"/>
      <c r="S334" s="249"/>
      <c r="T334" s="250"/>
      <c r="U334" s="13"/>
      <c r="V334" s="13"/>
      <c r="W334" s="13"/>
      <c r="X334" s="13"/>
      <c r="Y334" s="13"/>
      <c r="Z334" s="13"/>
      <c r="AA334" s="13"/>
      <c r="AB334" s="13"/>
      <c r="AC334" s="13"/>
      <c r="AD334" s="13"/>
      <c r="AE334" s="13"/>
      <c r="AT334" s="251" t="s">
        <v>170</v>
      </c>
      <c r="AU334" s="251" t="s">
        <v>91</v>
      </c>
      <c r="AV334" s="13" t="s">
        <v>91</v>
      </c>
      <c r="AW334" s="13" t="s">
        <v>42</v>
      </c>
      <c r="AX334" s="13" t="s">
        <v>89</v>
      </c>
      <c r="AY334" s="251" t="s">
        <v>161</v>
      </c>
    </row>
    <row r="335" s="2" customFormat="1" ht="24" customHeight="1">
      <c r="A335" s="39"/>
      <c r="B335" s="40"/>
      <c r="C335" s="227" t="s">
        <v>704</v>
      </c>
      <c r="D335" s="227" t="s">
        <v>163</v>
      </c>
      <c r="E335" s="228" t="s">
        <v>1544</v>
      </c>
      <c r="F335" s="229" t="s">
        <v>1545</v>
      </c>
      <c r="G335" s="230" t="s">
        <v>196</v>
      </c>
      <c r="H335" s="231">
        <v>3037.4400000000001</v>
      </c>
      <c r="I335" s="232"/>
      <c r="J335" s="233">
        <f>ROUND(I335*H335,2)</f>
        <v>0</v>
      </c>
      <c r="K335" s="229" t="s">
        <v>167</v>
      </c>
      <c r="L335" s="45"/>
      <c r="M335" s="234" t="s">
        <v>79</v>
      </c>
      <c r="N335" s="235" t="s">
        <v>51</v>
      </c>
      <c r="O335" s="85"/>
      <c r="P335" s="236">
        <f>O335*H335</f>
        <v>0</v>
      </c>
      <c r="Q335" s="236">
        <v>0</v>
      </c>
      <c r="R335" s="236">
        <f>Q335*H335</f>
        <v>0</v>
      </c>
      <c r="S335" s="236">
        <v>0</v>
      </c>
      <c r="T335" s="237">
        <f>S335*H335</f>
        <v>0</v>
      </c>
      <c r="U335" s="39"/>
      <c r="V335" s="39"/>
      <c r="W335" s="39"/>
      <c r="X335" s="39"/>
      <c r="Y335" s="39"/>
      <c r="Z335" s="39"/>
      <c r="AA335" s="39"/>
      <c r="AB335" s="39"/>
      <c r="AC335" s="39"/>
      <c r="AD335" s="39"/>
      <c r="AE335" s="39"/>
      <c r="AR335" s="238" t="s">
        <v>168</v>
      </c>
      <c r="AT335" s="238" t="s">
        <v>163</v>
      </c>
      <c r="AU335" s="238" t="s">
        <v>91</v>
      </c>
      <c r="AY335" s="17" t="s">
        <v>161</v>
      </c>
      <c r="BE335" s="239">
        <f>IF(N335="základní",J335,0)</f>
        <v>0</v>
      </c>
      <c r="BF335" s="239">
        <f>IF(N335="snížená",J335,0)</f>
        <v>0</v>
      </c>
      <c r="BG335" s="239">
        <f>IF(N335="zákl. přenesená",J335,0)</f>
        <v>0</v>
      </c>
      <c r="BH335" s="239">
        <f>IF(N335="sníž. přenesená",J335,0)</f>
        <v>0</v>
      </c>
      <c r="BI335" s="239">
        <f>IF(N335="nulová",J335,0)</f>
        <v>0</v>
      </c>
      <c r="BJ335" s="17" t="s">
        <v>89</v>
      </c>
      <c r="BK335" s="239">
        <f>ROUND(I335*H335,2)</f>
        <v>0</v>
      </c>
      <c r="BL335" s="17" t="s">
        <v>168</v>
      </c>
      <c r="BM335" s="238" t="s">
        <v>1546</v>
      </c>
    </row>
    <row r="336" s="13" customFormat="1">
      <c r="A336" s="13"/>
      <c r="B336" s="240"/>
      <c r="C336" s="241"/>
      <c r="D336" s="242" t="s">
        <v>170</v>
      </c>
      <c r="E336" s="243" t="s">
        <v>79</v>
      </c>
      <c r="F336" s="244" t="s">
        <v>1547</v>
      </c>
      <c r="G336" s="241"/>
      <c r="H336" s="245">
        <v>3037.4400000000001</v>
      </c>
      <c r="I336" s="246"/>
      <c r="J336" s="241"/>
      <c r="K336" s="241"/>
      <c r="L336" s="247"/>
      <c r="M336" s="248"/>
      <c r="N336" s="249"/>
      <c r="O336" s="249"/>
      <c r="P336" s="249"/>
      <c r="Q336" s="249"/>
      <c r="R336" s="249"/>
      <c r="S336" s="249"/>
      <c r="T336" s="250"/>
      <c r="U336" s="13"/>
      <c r="V336" s="13"/>
      <c r="W336" s="13"/>
      <c r="X336" s="13"/>
      <c r="Y336" s="13"/>
      <c r="Z336" s="13"/>
      <c r="AA336" s="13"/>
      <c r="AB336" s="13"/>
      <c r="AC336" s="13"/>
      <c r="AD336" s="13"/>
      <c r="AE336" s="13"/>
      <c r="AT336" s="251" t="s">
        <v>170</v>
      </c>
      <c r="AU336" s="251" t="s">
        <v>91</v>
      </c>
      <c r="AV336" s="13" t="s">
        <v>91</v>
      </c>
      <c r="AW336" s="13" t="s">
        <v>42</v>
      </c>
      <c r="AX336" s="13" t="s">
        <v>89</v>
      </c>
      <c r="AY336" s="251" t="s">
        <v>161</v>
      </c>
    </row>
    <row r="337" s="2" customFormat="1" ht="24" customHeight="1">
      <c r="A337" s="39"/>
      <c r="B337" s="40"/>
      <c r="C337" s="227" t="s">
        <v>1548</v>
      </c>
      <c r="D337" s="227" t="s">
        <v>163</v>
      </c>
      <c r="E337" s="228" t="s">
        <v>1549</v>
      </c>
      <c r="F337" s="229" t="s">
        <v>307</v>
      </c>
      <c r="G337" s="230" t="s">
        <v>196</v>
      </c>
      <c r="H337" s="231">
        <v>72898.559999999998</v>
      </c>
      <c r="I337" s="232"/>
      <c r="J337" s="233">
        <f>ROUND(I337*H337,2)</f>
        <v>0</v>
      </c>
      <c r="K337" s="229" t="s">
        <v>167</v>
      </c>
      <c r="L337" s="45"/>
      <c r="M337" s="234" t="s">
        <v>79</v>
      </c>
      <c r="N337" s="235" t="s">
        <v>51</v>
      </c>
      <c r="O337" s="85"/>
      <c r="P337" s="236">
        <f>O337*H337</f>
        <v>0</v>
      </c>
      <c r="Q337" s="236">
        <v>0</v>
      </c>
      <c r="R337" s="236">
        <f>Q337*H337</f>
        <v>0</v>
      </c>
      <c r="S337" s="236">
        <v>0</v>
      </c>
      <c r="T337" s="237">
        <f>S337*H337</f>
        <v>0</v>
      </c>
      <c r="U337" s="39"/>
      <c r="V337" s="39"/>
      <c r="W337" s="39"/>
      <c r="X337" s="39"/>
      <c r="Y337" s="39"/>
      <c r="Z337" s="39"/>
      <c r="AA337" s="39"/>
      <c r="AB337" s="39"/>
      <c r="AC337" s="39"/>
      <c r="AD337" s="39"/>
      <c r="AE337" s="39"/>
      <c r="AR337" s="238" t="s">
        <v>168</v>
      </c>
      <c r="AT337" s="238" t="s">
        <v>163</v>
      </c>
      <c r="AU337" s="238" t="s">
        <v>91</v>
      </c>
      <c r="AY337" s="17" t="s">
        <v>161</v>
      </c>
      <c r="BE337" s="239">
        <f>IF(N337="základní",J337,0)</f>
        <v>0</v>
      </c>
      <c r="BF337" s="239">
        <f>IF(N337="snížená",J337,0)</f>
        <v>0</v>
      </c>
      <c r="BG337" s="239">
        <f>IF(N337="zákl. přenesená",J337,0)</f>
        <v>0</v>
      </c>
      <c r="BH337" s="239">
        <f>IF(N337="sníž. přenesená",J337,0)</f>
        <v>0</v>
      </c>
      <c r="BI337" s="239">
        <f>IF(N337="nulová",J337,0)</f>
        <v>0</v>
      </c>
      <c r="BJ337" s="17" t="s">
        <v>89</v>
      </c>
      <c r="BK337" s="239">
        <f>ROUND(I337*H337,2)</f>
        <v>0</v>
      </c>
      <c r="BL337" s="17" t="s">
        <v>168</v>
      </c>
      <c r="BM337" s="238" t="s">
        <v>1550</v>
      </c>
    </row>
    <row r="338" s="13" customFormat="1">
      <c r="A338" s="13"/>
      <c r="B338" s="240"/>
      <c r="C338" s="241"/>
      <c r="D338" s="242" t="s">
        <v>170</v>
      </c>
      <c r="E338" s="241"/>
      <c r="F338" s="244" t="s">
        <v>1551</v>
      </c>
      <c r="G338" s="241"/>
      <c r="H338" s="245">
        <v>72898.559999999998</v>
      </c>
      <c r="I338" s="246"/>
      <c r="J338" s="241"/>
      <c r="K338" s="241"/>
      <c r="L338" s="247"/>
      <c r="M338" s="248"/>
      <c r="N338" s="249"/>
      <c r="O338" s="249"/>
      <c r="P338" s="249"/>
      <c r="Q338" s="249"/>
      <c r="R338" s="249"/>
      <c r="S338" s="249"/>
      <c r="T338" s="250"/>
      <c r="U338" s="13"/>
      <c r="V338" s="13"/>
      <c r="W338" s="13"/>
      <c r="X338" s="13"/>
      <c r="Y338" s="13"/>
      <c r="Z338" s="13"/>
      <c r="AA338" s="13"/>
      <c r="AB338" s="13"/>
      <c r="AC338" s="13"/>
      <c r="AD338" s="13"/>
      <c r="AE338" s="13"/>
      <c r="AT338" s="251" t="s">
        <v>170</v>
      </c>
      <c r="AU338" s="251" t="s">
        <v>91</v>
      </c>
      <c r="AV338" s="13" t="s">
        <v>91</v>
      </c>
      <c r="AW338" s="13" t="s">
        <v>4</v>
      </c>
      <c r="AX338" s="13" t="s">
        <v>89</v>
      </c>
      <c r="AY338" s="251" t="s">
        <v>161</v>
      </c>
    </row>
    <row r="339" s="2" customFormat="1" ht="24" customHeight="1">
      <c r="A339" s="39"/>
      <c r="B339" s="40"/>
      <c r="C339" s="227" t="s">
        <v>708</v>
      </c>
      <c r="D339" s="227" t="s">
        <v>163</v>
      </c>
      <c r="E339" s="228" t="s">
        <v>302</v>
      </c>
      <c r="F339" s="229" t="s">
        <v>303</v>
      </c>
      <c r="G339" s="230" t="s">
        <v>196</v>
      </c>
      <c r="H339" s="231">
        <v>716.70299999999997</v>
      </c>
      <c r="I339" s="232"/>
      <c r="J339" s="233">
        <f>ROUND(I339*H339,2)</f>
        <v>0</v>
      </c>
      <c r="K339" s="229" t="s">
        <v>167</v>
      </c>
      <c r="L339" s="45"/>
      <c r="M339" s="234" t="s">
        <v>79</v>
      </c>
      <c r="N339" s="235" t="s">
        <v>51</v>
      </c>
      <c r="O339" s="85"/>
      <c r="P339" s="236">
        <f>O339*H339</f>
        <v>0</v>
      </c>
      <c r="Q339" s="236">
        <v>0</v>
      </c>
      <c r="R339" s="236">
        <f>Q339*H339</f>
        <v>0</v>
      </c>
      <c r="S339" s="236">
        <v>0</v>
      </c>
      <c r="T339" s="237">
        <f>S339*H339</f>
        <v>0</v>
      </c>
      <c r="U339" s="39"/>
      <c r="V339" s="39"/>
      <c r="W339" s="39"/>
      <c r="X339" s="39"/>
      <c r="Y339" s="39"/>
      <c r="Z339" s="39"/>
      <c r="AA339" s="39"/>
      <c r="AB339" s="39"/>
      <c r="AC339" s="39"/>
      <c r="AD339" s="39"/>
      <c r="AE339" s="39"/>
      <c r="AR339" s="238" t="s">
        <v>168</v>
      </c>
      <c r="AT339" s="238" t="s">
        <v>163</v>
      </c>
      <c r="AU339" s="238" t="s">
        <v>91</v>
      </c>
      <c r="AY339" s="17" t="s">
        <v>161</v>
      </c>
      <c r="BE339" s="239">
        <f>IF(N339="základní",J339,0)</f>
        <v>0</v>
      </c>
      <c r="BF339" s="239">
        <f>IF(N339="snížená",J339,0)</f>
        <v>0</v>
      </c>
      <c r="BG339" s="239">
        <f>IF(N339="zákl. přenesená",J339,0)</f>
        <v>0</v>
      </c>
      <c r="BH339" s="239">
        <f>IF(N339="sníž. přenesená",J339,0)</f>
        <v>0</v>
      </c>
      <c r="BI339" s="239">
        <f>IF(N339="nulová",J339,0)</f>
        <v>0</v>
      </c>
      <c r="BJ339" s="17" t="s">
        <v>89</v>
      </c>
      <c r="BK339" s="239">
        <f>ROUND(I339*H339,2)</f>
        <v>0</v>
      </c>
      <c r="BL339" s="17" t="s">
        <v>168</v>
      </c>
      <c r="BM339" s="238" t="s">
        <v>1552</v>
      </c>
    </row>
    <row r="340" s="13" customFormat="1">
      <c r="A340" s="13"/>
      <c r="B340" s="240"/>
      <c r="C340" s="241"/>
      <c r="D340" s="242" t="s">
        <v>170</v>
      </c>
      <c r="E340" s="243" t="s">
        <v>79</v>
      </c>
      <c r="F340" s="244" t="s">
        <v>1553</v>
      </c>
      <c r="G340" s="241"/>
      <c r="H340" s="245">
        <v>304.48899999999998</v>
      </c>
      <c r="I340" s="246"/>
      <c r="J340" s="241"/>
      <c r="K340" s="241"/>
      <c r="L340" s="247"/>
      <c r="M340" s="248"/>
      <c r="N340" s="249"/>
      <c r="O340" s="249"/>
      <c r="P340" s="249"/>
      <c r="Q340" s="249"/>
      <c r="R340" s="249"/>
      <c r="S340" s="249"/>
      <c r="T340" s="250"/>
      <c r="U340" s="13"/>
      <c r="V340" s="13"/>
      <c r="W340" s="13"/>
      <c r="X340" s="13"/>
      <c r="Y340" s="13"/>
      <c r="Z340" s="13"/>
      <c r="AA340" s="13"/>
      <c r="AB340" s="13"/>
      <c r="AC340" s="13"/>
      <c r="AD340" s="13"/>
      <c r="AE340" s="13"/>
      <c r="AT340" s="251" t="s">
        <v>170</v>
      </c>
      <c r="AU340" s="251" t="s">
        <v>91</v>
      </c>
      <c r="AV340" s="13" t="s">
        <v>91</v>
      </c>
      <c r="AW340" s="13" t="s">
        <v>42</v>
      </c>
      <c r="AX340" s="13" t="s">
        <v>81</v>
      </c>
      <c r="AY340" s="251" t="s">
        <v>161</v>
      </c>
    </row>
    <row r="341" s="13" customFormat="1">
      <c r="A341" s="13"/>
      <c r="B341" s="240"/>
      <c r="C341" s="241"/>
      <c r="D341" s="242" t="s">
        <v>170</v>
      </c>
      <c r="E341" s="243" t="s">
        <v>79</v>
      </c>
      <c r="F341" s="244" t="s">
        <v>1554</v>
      </c>
      <c r="G341" s="241"/>
      <c r="H341" s="245">
        <v>102</v>
      </c>
      <c r="I341" s="246"/>
      <c r="J341" s="241"/>
      <c r="K341" s="241"/>
      <c r="L341" s="247"/>
      <c r="M341" s="248"/>
      <c r="N341" s="249"/>
      <c r="O341" s="249"/>
      <c r="P341" s="249"/>
      <c r="Q341" s="249"/>
      <c r="R341" s="249"/>
      <c r="S341" s="249"/>
      <c r="T341" s="250"/>
      <c r="U341" s="13"/>
      <c r="V341" s="13"/>
      <c r="W341" s="13"/>
      <c r="X341" s="13"/>
      <c r="Y341" s="13"/>
      <c r="Z341" s="13"/>
      <c r="AA341" s="13"/>
      <c r="AB341" s="13"/>
      <c r="AC341" s="13"/>
      <c r="AD341" s="13"/>
      <c r="AE341" s="13"/>
      <c r="AT341" s="251" t="s">
        <v>170</v>
      </c>
      <c r="AU341" s="251" t="s">
        <v>91</v>
      </c>
      <c r="AV341" s="13" t="s">
        <v>91</v>
      </c>
      <c r="AW341" s="13" t="s">
        <v>42</v>
      </c>
      <c r="AX341" s="13" t="s">
        <v>81</v>
      </c>
      <c r="AY341" s="251" t="s">
        <v>161</v>
      </c>
    </row>
    <row r="342" s="13" customFormat="1">
      <c r="A342" s="13"/>
      <c r="B342" s="240"/>
      <c r="C342" s="241"/>
      <c r="D342" s="242" t="s">
        <v>170</v>
      </c>
      <c r="E342" s="243" t="s">
        <v>79</v>
      </c>
      <c r="F342" s="244" t="s">
        <v>1555</v>
      </c>
      <c r="G342" s="241"/>
      <c r="H342" s="245">
        <v>0.60999999999999999</v>
      </c>
      <c r="I342" s="246"/>
      <c r="J342" s="241"/>
      <c r="K342" s="241"/>
      <c r="L342" s="247"/>
      <c r="M342" s="248"/>
      <c r="N342" s="249"/>
      <c r="O342" s="249"/>
      <c r="P342" s="249"/>
      <c r="Q342" s="249"/>
      <c r="R342" s="249"/>
      <c r="S342" s="249"/>
      <c r="T342" s="250"/>
      <c r="U342" s="13"/>
      <c r="V342" s="13"/>
      <c r="W342" s="13"/>
      <c r="X342" s="13"/>
      <c r="Y342" s="13"/>
      <c r="Z342" s="13"/>
      <c r="AA342" s="13"/>
      <c r="AB342" s="13"/>
      <c r="AC342" s="13"/>
      <c r="AD342" s="13"/>
      <c r="AE342" s="13"/>
      <c r="AT342" s="251" t="s">
        <v>170</v>
      </c>
      <c r="AU342" s="251" t="s">
        <v>91</v>
      </c>
      <c r="AV342" s="13" t="s">
        <v>91</v>
      </c>
      <c r="AW342" s="13" t="s">
        <v>42</v>
      </c>
      <c r="AX342" s="13" t="s">
        <v>81</v>
      </c>
      <c r="AY342" s="251" t="s">
        <v>161</v>
      </c>
    </row>
    <row r="343" s="13" customFormat="1">
      <c r="A343" s="13"/>
      <c r="B343" s="240"/>
      <c r="C343" s="241"/>
      <c r="D343" s="242" t="s">
        <v>170</v>
      </c>
      <c r="E343" s="243" t="s">
        <v>79</v>
      </c>
      <c r="F343" s="244" t="s">
        <v>1556</v>
      </c>
      <c r="G343" s="241"/>
      <c r="H343" s="245">
        <v>159.19999999999999</v>
      </c>
      <c r="I343" s="246"/>
      <c r="J343" s="241"/>
      <c r="K343" s="241"/>
      <c r="L343" s="247"/>
      <c r="M343" s="248"/>
      <c r="N343" s="249"/>
      <c r="O343" s="249"/>
      <c r="P343" s="249"/>
      <c r="Q343" s="249"/>
      <c r="R343" s="249"/>
      <c r="S343" s="249"/>
      <c r="T343" s="250"/>
      <c r="U343" s="13"/>
      <c r="V343" s="13"/>
      <c r="W343" s="13"/>
      <c r="X343" s="13"/>
      <c r="Y343" s="13"/>
      <c r="Z343" s="13"/>
      <c r="AA343" s="13"/>
      <c r="AB343" s="13"/>
      <c r="AC343" s="13"/>
      <c r="AD343" s="13"/>
      <c r="AE343" s="13"/>
      <c r="AT343" s="251" t="s">
        <v>170</v>
      </c>
      <c r="AU343" s="251" t="s">
        <v>91</v>
      </c>
      <c r="AV343" s="13" t="s">
        <v>91</v>
      </c>
      <c r="AW343" s="13" t="s">
        <v>42</v>
      </c>
      <c r="AX343" s="13" t="s">
        <v>81</v>
      </c>
      <c r="AY343" s="251" t="s">
        <v>161</v>
      </c>
    </row>
    <row r="344" s="13" customFormat="1">
      <c r="A344" s="13"/>
      <c r="B344" s="240"/>
      <c r="C344" s="241"/>
      <c r="D344" s="242" t="s">
        <v>170</v>
      </c>
      <c r="E344" s="243" t="s">
        <v>79</v>
      </c>
      <c r="F344" s="244" t="s">
        <v>1557</v>
      </c>
      <c r="G344" s="241"/>
      <c r="H344" s="245">
        <v>138.50399999999999</v>
      </c>
      <c r="I344" s="246"/>
      <c r="J344" s="241"/>
      <c r="K344" s="241"/>
      <c r="L344" s="247"/>
      <c r="M344" s="248"/>
      <c r="N344" s="249"/>
      <c r="O344" s="249"/>
      <c r="P344" s="249"/>
      <c r="Q344" s="249"/>
      <c r="R344" s="249"/>
      <c r="S344" s="249"/>
      <c r="T344" s="250"/>
      <c r="U344" s="13"/>
      <c r="V344" s="13"/>
      <c r="W344" s="13"/>
      <c r="X344" s="13"/>
      <c r="Y344" s="13"/>
      <c r="Z344" s="13"/>
      <c r="AA344" s="13"/>
      <c r="AB344" s="13"/>
      <c r="AC344" s="13"/>
      <c r="AD344" s="13"/>
      <c r="AE344" s="13"/>
      <c r="AT344" s="251" t="s">
        <v>170</v>
      </c>
      <c r="AU344" s="251" t="s">
        <v>91</v>
      </c>
      <c r="AV344" s="13" t="s">
        <v>91</v>
      </c>
      <c r="AW344" s="13" t="s">
        <v>42</v>
      </c>
      <c r="AX344" s="13" t="s">
        <v>81</v>
      </c>
      <c r="AY344" s="251" t="s">
        <v>161</v>
      </c>
    </row>
    <row r="345" s="13" customFormat="1">
      <c r="A345" s="13"/>
      <c r="B345" s="240"/>
      <c r="C345" s="241"/>
      <c r="D345" s="242" t="s">
        <v>170</v>
      </c>
      <c r="E345" s="243" t="s">
        <v>79</v>
      </c>
      <c r="F345" s="244" t="s">
        <v>1558</v>
      </c>
      <c r="G345" s="241"/>
      <c r="H345" s="245">
        <v>11.9</v>
      </c>
      <c r="I345" s="246"/>
      <c r="J345" s="241"/>
      <c r="K345" s="241"/>
      <c r="L345" s="247"/>
      <c r="M345" s="248"/>
      <c r="N345" s="249"/>
      <c r="O345" s="249"/>
      <c r="P345" s="249"/>
      <c r="Q345" s="249"/>
      <c r="R345" s="249"/>
      <c r="S345" s="249"/>
      <c r="T345" s="250"/>
      <c r="U345" s="13"/>
      <c r="V345" s="13"/>
      <c r="W345" s="13"/>
      <c r="X345" s="13"/>
      <c r="Y345" s="13"/>
      <c r="Z345" s="13"/>
      <c r="AA345" s="13"/>
      <c r="AB345" s="13"/>
      <c r="AC345" s="13"/>
      <c r="AD345" s="13"/>
      <c r="AE345" s="13"/>
      <c r="AT345" s="251" t="s">
        <v>170</v>
      </c>
      <c r="AU345" s="251" t="s">
        <v>91</v>
      </c>
      <c r="AV345" s="13" t="s">
        <v>91</v>
      </c>
      <c r="AW345" s="13" t="s">
        <v>42</v>
      </c>
      <c r="AX345" s="13" t="s">
        <v>81</v>
      </c>
      <c r="AY345" s="251" t="s">
        <v>161</v>
      </c>
    </row>
    <row r="346" s="15" customFormat="1">
      <c r="A346" s="15"/>
      <c r="B346" s="277"/>
      <c r="C346" s="278"/>
      <c r="D346" s="242" t="s">
        <v>170</v>
      </c>
      <c r="E346" s="279" t="s">
        <v>79</v>
      </c>
      <c r="F346" s="280" t="s">
        <v>345</v>
      </c>
      <c r="G346" s="278"/>
      <c r="H346" s="281">
        <v>716.70299999999997</v>
      </c>
      <c r="I346" s="282"/>
      <c r="J346" s="278"/>
      <c r="K346" s="278"/>
      <c r="L346" s="283"/>
      <c r="M346" s="284"/>
      <c r="N346" s="285"/>
      <c r="O346" s="285"/>
      <c r="P346" s="285"/>
      <c r="Q346" s="285"/>
      <c r="R346" s="285"/>
      <c r="S346" s="285"/>
      <c r="T346" s="286"/>
      <c r="U346" s="15"/>
      <c r="V346" s="15"/>
      <c r="W346" s="15"/>
      <c r="X346" s="15"/>
      <c r="Y346" s="15"/>
      <c r="Z346" s="15"/>
      <c r="AA346" s="15"/>
      <c r="AB346" s="15"/>
      <c r="AC346" s="15"/>
      <c r="AD346" s="15"/>
      <c r="AE346" s="15"/>
      <c r="AT346" s="287" t="s">
        <v>170</v>
      </c>
      <c r="AU346" s="287" t="s">
        <v>91</v>
      </c>
      <c r="AV346" s="15" t="s">
        <v>168</v>
      </c>
      <c r="AW346" s="15" t="s">
        <v>42</v>
      </c>
      <c r="AX346" s="15" t="s">
        <v>89</v>
      </c>
      <c r="AY346" s="287" t="s">
        <v>161</v>
      </c>
    </row>
    <row r="347" s="2" customFormat="1" ht="24" customHeight="1">
      <c r="A347" s="39"/>
      <c r="B347" s="40"/>
      <c r="C347" s="227" t="s">
        <v>1559</v>
      </c>
      <c r="D347" s="227" t="s">
        <v>163</v>
      </c>
      <c r="E347" s="228" t="s">
        <v>306</v>
      </c>
      <c r="F347" s="229" t="s">
        <v>307</v>
      </c>
      <c r="G347" s="230" t="s">
        <v>196</v>
      </c>
      <c r="H347" s="231">
        <v>17200.871999999999</v>
      </c>
      <c r="I347" s="232"/>
      <c r="J347" s="233">
        <f>ROUND(I347*H347,2)</f>
        <v>0</v>
      </c>
      <c r="K347" s="229" t="s">
        <v>167</v>
      </c>
      <c r="L347" s="45"/>
      <c r="M347" s="234" t="s">
        <v>79</v>
      </c>
      <c r="N347" s="235" t="s">
        <v>51</v>
      </c>
      <c r="O347" s="85"/>
      <c r="P347" s="236">
        <f>O347*H347</f>
        <v>0</v>
      </c>
      <c r="Q347" s="236">
        <v>0</v>
      </c>
      <c r="R347" s="236">
        <f>Q347*H347</f>
        <v>0</v>
      </c>
      <c r="S347" s="236">
        <v>0</v>
      </c>
      <c r="T347" s="237">
        <f>S347*H347</f>
        <v>0</v>
      </c>
      <c r="U347" s="39"/>
      <c r="V347" s="39"/>
      <c r="W347" s="39"/>
      <c r="X347" s="39"/>
      <c r="Y347" s="39"/>
      <c r="Z347" s="39"/>
      <c r="AA347" s="39"/>
      <c r="AB347" s="39"/>
      <c r="AC347" s="39"/>
      <c r="AD347" s="39"/>
      <c r="AE347" s="39"/>
      <c r="AR347" s="238" t="s">
        <v>168</v>
      </c>
      <c r="AT347" s="238" t="s">
        <v>163</v>
      </c>
      <c r="AU347" s="238" t="s">
        <v>91</v>
      </c>
      <c r="AY347" s="17" t="s">
        <v>161</v>
      </c>
      <c r="BE347" s="239">
        <f>IF(N347="základní",J347,0)</f>
        <v>0</v>
      </c>
      <c r="BF347" s="239">
        <f>IF(N347="snížená",J347,0)</f>
        <v>0</v>
      </c>
      <c r="BG347" s="239">
        <f>IF(N347="zákl. přenesená",J347,0)</f>
        <v>0</v>
      </c>
      <c r="BH347" s="239">
        <f>IF(N347="sníž. přenesená",J347,0)</f>
        <v>0</v>
      </c>
      <c r="BI347" s="239">
        <f>IF(N347="nulová",J347,0)</f>
        <v>0</v>
      </c>
      <c r="BJ347" s="17" t="s">
        <v>89</v>
      </c>
      <c r="BK347" s="239">
        <f>ROUND(I347*H347,2)</f>
        <v>0</v>
      </c>
      <c r="BL347" s="17" t="s">
        <v>168</v>
      </c>
      <c r="BM347" s="238" t="s">
        <v>1560</v>
      </c>
    </row>
    <row r="348" s="13" customFormat="1">
      <c r="A348" s="13"/>
      <c r="B348" s="240"/>
      <c r="C348" s="241"/>
      <c r="D348" s="242" t="s">
        <v>170</v>
      </c>
      <c r="E348" s="241"/>
      <c r="F348" s="244" t="s">
        <v>1561</v>
      </c>
      <c r="G348" s="241"/>
      <c r="H348" s="245">
        <v>17200.871999999999</v>
      </c>
      <c r="I348" s="246"/>
      <c r="J348" s="241"/>
      <c r="K348" s="241"/>
      <c r="L348" s="247"/>
      <c r="M348" s="248"/>
      <c r="N348" s="249"/>
      <c r="O348" s="249"/>
      <c r="P348" s="249"/>
      <c r="Q348" s="249"/>
      <c r="R348" s="249"/>
      <c r="S348" s="249"/>
      <c r="T348" s="250"/>
      <c r="U348" s="13"/>
      <c r="V348" s="13"/>
      <c r="W348" s="13"/>
      <c r="X348" s="13"/>
      <c r="Y348" s="13"/>
      <c r="Z348" s="13"/>
      <c r="AA348" s="13"/>
      <c r="AB348" s="13"/>
      <c r="AC348" s="13"/>
      <c r="AD348" s="13"/>
      <c r="AE348" s="13"/>
      <c r="AT348" s="251" t="s">
        <v>170</v>
      </c>
      <c r="AU348" s="251" t="s">
        <v>91</v>
      </c>
      <c r="AV348" s="13" t="s">
        <v>91</v>
      </c>
      <c r="AW348" s="13" t="s">
        <v>4</v>
      </c>
      <c r="AX348" s="13" t="s">
        <v>89</v>
      </c>
      <c r="AY348" s="251" t="s">
        <v>161</v>
      </c>
    </row>
    <row r="349" s="2" customFormat="1" ht="24" customHeight="1">
      <c r="A349" s="39"/>
      <c r="B349" s="40"/>
      <c r="C349" s="227" t="s">
        <v>713</v>
      </c>
      <c r="D349" s="227" t="s">
        <v>163</v>
      </c>
      <c r="E349" s="228" t="s">
        <v>1562</v>
      </c>
      <c r="F349" s="229" t="s">
        <v>1563</v>
      </c>
      <c r="G349" s="230" t="s">
        <v>196</v>
      </c>
      <c r="H349" s="231">
        <v>304.48899999999998</v>
      </c>
      <c r="I349" s="232"/>
      <c r="J349" s="233">
        <f>ROUND(I349*H349,2)</f>
        <v>0</v>
      </c>
      <c r="K349" s="229" t="s">
        <v>167</v>
      </c>
      <c r="L349" s="45"/>
      <c r="M349" s="234" t="s">
        <v>79</v>
      </c>
      <c r="N349" s="235" t="s">
        <v>51</v>
      </c>
      <c r="O349" s="85"/>
      <c r="P349" s="236">
        <f>O349*H349</f>
        <v>0</v>
      </c>
      <c r="Q349" s="236">
        <v>0</v>
      </c>
      <c r="R349" s="236">
        <f>Q349*H349</f>
        <v>0</v>
      </c>
      <c r="S349" s="236">
        <v>0</v>
      </c>
      <c r="T349" s="237">
        <f>S349*H349</f>
        <v>0</v>
      </c>
      <c r="U349" s="39"/>
      <c r="V349" s="39"/>
      <c r="W349" s="39"/>
      <c r="X349" s="39"/>
      <c r="Y349" s="39"/>
      <c r="Z349" s="39"/>
      <c r="AA349" s="39"/>
      <c r="AB349" s="39"/>
      <c r="AC349" s="39"/>
      <c r="AD349" s="39"/>
      <c r="AE349" s="39"/>
      <c r="AR349" s="238" t="s">
        <v>168</v>
      </c>
      <c r="AT349" s="238" t="s">
        <v>163</v>
      </c>
      <c r="AU349" s="238" t="s">
        <v>91</v>
      </c>
      <c r="AY349" s="17" t="s">
        <v>161</v>
      </c>
      <c r="BE349" s="239">
        <f>IF(N349="základní",J349,0)</f>
        <v>0</v>
      </c>
      <c r="BF349" s="239">
        <f>IF(N349="snížená",J349,0)</f>
        <v>0</v>
      </c>
      <c r="BG349" s="239">
        <f>IF(N349="zákl. přenesená",J349,0)</f>
        <v>0</v>
      </c>
      <c r="BH349" s="239">
        <f>IF(N349="sníž. přenesená",J349,0)</f>
        <v>0</v>
      </c>
      <c r="BI349" s="239">
        <f>IF(N349="nulová",J349,0)</f>
        <v>0</v>
      </c>
      <c r="BJ349" s="17" t="s">
        <v>89</v>
      </c>
      <c r="BK349" s="239">
        <f>ROUND(I349*H349,2)</f>
        <v>0</v>
      </c>
      <c r="BL349" s="17" t="s">
        <v>168</v>
      </c>
      <c r="BM349" s="238" t="s">
        <v>1564</v>
      </c>
    </row>
    <row r="350" s="13" customFormat="1">
      <c r="A350" s="13"/>
      <c r="B350" s="240"/>
      <c r="C350" s="241"/>
      <c r="D350" s="242" t="s">
        <v>170</v>
      </c>
      <c r="E350" s="243" t="s">
        <v>79</v>
      </c>
      <c r="F350" s="244" t="s">
        <v>1553</v>
      </c>
      <c r="G350" s="241"/>
      <c r="H350" s="245">
        <v>304.48899999999998</v>
      </c>
      <c r="I350" s="246"/>
      <c r="J350" s="241"/>
      <c r="K350" s="241"/>
      <c r="L350" s="247"/>
      <c r="M350" s="248"/>
      <c r="N350" s="249"/>
      <c r="O350" s="249"/>
      <c r="P350" s="249"/>
      <c r="Q350" s="249"/>
      <c r="R350" s="249"/>
      <c r="S350" s="249"/>
      <c r="T350" s="250"/>
      <c r="U350" s="13"/>
      <c r="V350" s="13"/>
      <c r="W350" s="13"/>
      <c r="X350" s="13"/>
      <c r="Y350" s="13"/>
      <c r="Z350" s="13"/>
      <c r="AA350" s="13"/>
      <c r="AB350" s="13"/>
      <c r="AC350" s="13"/>
      <c r="AD350" s="13"/>
      <c r="AE350" s="13"/>
      <c r="AT350" s="251" t="s">
        <v>170</v>
      </c>
      <c r="AU350" s="251" t="s">
        <v>91</v>
      </c>
      <c r="AV350" s="13" t="s">
        <v>91</v>
      </c>
      <c r="AW350" s="13" t="s">
        <v>42</v>
      </c>
      <c r="AX350" s="13" t="s">
        <v>89</v>
      </c>
      <c r="AY350" s="251" t="s">
        <v>161</v>
      </c>
    </row>
    <row r="351" s="2" customFormat="1" ht="24" customHeight="1">
      <c r="A351" s="39"/>
      <c r="B351" s="40"/>
      <c r="C351" s="227" t="s">
        <v>1565</v>
      </c>
      <c r="D351" s="227" t="s">
        <v>163</v>
      </c>
      <c r="E351" s="228" t="s">
        <v>1566</v>
      </c>
      <c r="F351" s="229" t="s">
        <v>1567</v>
      </c>
      <c r="G351" s="230" t="s">
        <v>196</v>
      </c>
      <c r="H351" s="231">
        <v>159.19999999999999</v>
      </c>
      <c r="I351" s="232"/>
      <c r="J351" s="233">
        <f>ROUND(I351*H351,2)</f>
        <v>0</v>
      </c>
      <c r="K351" s="229" t="s">
        <v>167</v>
      </c>
      <c r="L351" s="45"/>
      <c r="M351" s="234" t="s">
        <v>79</v>
      </c>
      <c r="N351" s="235" t="s">
        <v>51</v>
      </c>
      <c r="O351" s="85"/>
      <c r="P351" s="236">
        <f>O351*H351</f>
        <v>0</v>
      </c>
      <c r="Q351" s="236">
        <v>0</v>
      </c>
      <c r="R351" s="236">
        <f>Q351*H351</f>
        <v>0</v>
      </c>
      <c r="S351" s="236">
        <v>0</v>
      </c>
      <c r="T351" s="237">
        <f>S351*H351</f>
        <v>0</v>
      </c>
      <c r="U351" s="39"/>
      <c r="V351" s="39"/>
      <c r="W351" s="39"/>
      <c r="X351" s="39"/>
      <c r="Y351" s="39"/>
      <c r="Z351" s="39"/>
      <c r="AA351" s="39"/>
      <c r="AB351" s="39"/>
      <c r="AC351" s="39"/>
      <c r="AD351" s="39"/>
      <c r="AE351" s="39"/>
      <c r="AR351" s="238" t="s">
        <v>168</v>
      </c>
      <c r="AT351" s="238" t="s">
        <v>163</v>
      </c>
      <c r="AU351" s="238" t="s">
        <v>91</v>
      </c>
      <c r="AY351" s="17" t="s">
        <v>161</v>
      </c>
      <c r="BE351" s="239">
        <f>IF(N351="základní",J351,0)</f>
        <v>0</v>
      </c>
      <c r="BF351" s="239">
        <f>IF(N351="snížená",J351,0)</f>
        <v>0</v>
      </c>
      <c r="BG351" s="239">
        <f>IF(N351="zákl. přenesená",J351,0)</f>
        <v>0</v>
      </c>
      <c r="BH351" s="239">
        <f>IF(N351="sníž. přenesená",J351,0)</f>
        <v>0</v>
      </c>
      <c r="BI351" s="239">
        <f>IF(N351="nulová",J351,0)</f>
        <v>0</v>
      </c>
      <c r="BJ351" s="17" t="s">
        <v>89</v>
      </c>
      <c r="BK351" s="239">
        <f>ROUND(I351*H351,2)</f>
        <v>0</v>
      </c>
      <c r="BL351" s="17" t="s">
        <v>168</v>
      </c>
      <c r="BM351" s="238" t="s">
        <v>1568</v>
      </c>
    </row>
    <row r="352" s="13" customFormat="1">
      <c r="A352" s="13"/>
      <c r="B352" s="240"/>
      <c r="C352" s="241"/>
      <c r="D352" s="242" t="s">
        <v>170</v>
      </c>
      <c r="E352" s="243" t="s">
        <v>79</v>
      </c>
      <c r="F352" s="244" t="s">
        <v>1556</v>
      </c>
      <c r="G352" s="241"/>
      <c r="H352" s="245">
        <v>159.19999999999999</v>
      </c>
      <c r="I352" s="246"/>
      <c r="J352" s="241"/>
      <c r="K352" s="241"/>
      <c r="L352" s="247"/>
      <c r="M352" s="248"/>
      <c r="N352" s="249"/>
      <c r="O352" s="249"/>
      <c r="P352" s="249"/>
      <c r="Q352" s="249"/>
      <c r="R352" s="249"/>
      <c r="S352" s="249"/>
      <c r="T352" s="250"/>
      <c r="U352" s="13"/>
      <c r="V352" s="13"/>
      <c r="W352" s="13"/>
      <c r="X352" s="13"/>
      <c r="Y352" s="13"/>
      <c r="Z352" s="13"/>
      <c r="AA352" s="13"/>
      <c r="AB352" s="13"/>
      <c r="AC352" s="13"/>
      <c r="AD352" s="13"/>
      <c r="AE352" s="13"/>
      <c r="AT352" s="251" t="s">
        <v>170</v>
      </c>
      <c r="AU352" s="251" t="s">
        <v>91</v>
      </c>
      <c r="AV352" s="13" t="s">
        <v>91</v>
      </c>
      <c r="AW352" s="13" t="s">
        <v>42</v>
      </c>
      <c r="AX352" s="13" t="s">
        <v>89</v>
      </c>
      <c r="AY352" s="251" t="s">
        <v>161</v>
      </c>
    </row>
    <row r="353" s="2" customFormat="1" ht="24" customHeight="1">
      <c r="A353" s="39"/>
      <c r="B353" s="40"/>
      <c r="C353" s="227" t="s">
        <v>717</v>
      </c>
      <c r="D353" s="227" t="s">
        <v>163</v>
      </c>
      <c r="E353" s="228" t="s">
        <v>1569</v>
      </c>
      <c r="F353" s="229" t="s">
        <v>1570</v>
      </c>
      <c r="G353" s="230" t="s">
        <v>196</v>
      </c>
      <c r="H353" s="231">
        <v>0.60999999999999999</v>
      </c>
      <c r="I353" s="232"/>
      <c r="J353" s="233">
        <f>ROUND(I353*H353,2)</f>
        <v>0</v>
      </c>
      <c r="K353" s="229" t="s">
        <v>167</v>
      </c>
      <c r="L353" s="45"/>
      <c r="M353" s="234" t="s">
        <v>79</v>
      </c>
      <c r="N353" s="235" t="s">
        <v>51</v>
      </c>
      <c r="O353" s="85"/>
      <c r="P353" s="236">
        <f>O353*H353</f>
        <v>0</v>
      </c>
      <c r="Q353" s="236">
        <v>0</v>
      </c>
      <c r="R353" s="236">
        <f>Q353*H353</f>
        <v>0</v>
      </c>
      <c r="S353" s="236">
        <v>0</v>
      </c>
      <c r="T353" s="237">
        <f>S353*H353</f>
        <v>0</v>
      </c>
      <c r="U353" s="39"/>
      <c r="V353" s="39"/>
      <c r="W353" s="39"/>
      <c r="X353" s="39"/>
      <c r="Y353" s="39"/>
      <c r="Z353" s="39"/>
      <c r="AA353" s="39"/>
      <c r="AB353" s="39"/>
      <c r="AC353" s="39"/>
      <c r="AD353" s="39"/>
      <c r="AE353" s="39"/>
      <c r="AR353" s="238" t="s">
        <v>168</v>
      </c>
      <c r="AT353" s="238" t="s">
        <v>163</v>
      </c>
      <c r="AU353" s="238" t="s">
        <v>91</v>
      </c>
      <c r="AY353" s="17" t="s">
        <v>161</v>
      </c>
      <c r="BE353" s="239">
        <f>IF(N353="základní",J353,0)</f>
        <v>0</v>
      </c>
      <c r="BF353" s="239">
        <f>IF(N353="snížená",J353,0)</f>
        <v>0</v>
      </c>
      <c r="BG353" s="239">
        <f>IF(N353="zákl. přenesená",J353,0)</f>
        <v>0</v>
      </c>
      <c r="BH353" s="239">
        <f>IF(N353="sníž. přenesená",J353,0)</f>
        <v>0</v>
      </c>
      <c r="BI353" s="239">
        <f>IF(N353="nulová",J353,0)</f>
        <v>0</v>
      </c>
      <c r="BJ353" s="17" t="s">
        <v>89</v>
      </c>
      <c r="BK353" s="239">
        <f>ROUND(I353*H353,2)</f>
        <v>0</v>
      </c>
      <c r="BL353" s="17" t="s">
        <v>168</v>
      </c>
      <c r="BM353" s="238" t="s">
        <v>1571</v>
      </c>
    </row>
    <row r="354" s="13" customFormat="1">
      <c r="A354" s="13"/>
      <c r="B354" s="240"/>
      <c r="C354" s="241"/>
      <c r="D354" s="242" t="s">
        <v>170</v>
      </c>
      <c r="E354" s="243" t="s">
        <v>79</v>
      </c>
      <c r="F354" s="244" t="s">
        <v>1572</v>
      </c>
      <c r="G354" s="241"/>
      <c r="H354" s="245">
        <v>0.20000000000000001</v>
      </c>
      <c r="I354" s="246"/>
      <c r="J354" s="241"/>
      <c r="K354" s="241"/>
      <c r="L354" s="247"/>
      <c r="M354" s="248"/>
      <c r="N354" s="249"/>
      <c r="O354" s="249"/>
      <c r="P354" s="249"/>
      <c r="Q354" s="249"/>
      <c r="R354" s="249"/>
      <c r="S354" s="249"/>
      <c r="T354" s="250"/>
      <c r="U354" s="13"/>
      <c r="V354" s="13"/>
      <c r="W354" s="13"/>
      <c r="X354" s="13"/>
      <c r="Y354" s="13"/>
      <c r="Z354" s="13"/>
      <c r="AA354" s="13"/>
      <c r="AB354" s="13"/>
      <c r="AC354" s="13"/>
      <c r="AD354" s="13"/>
      <c r="AE354" s="13"/>
      <c r="AT354" s="251" t="s">
        <v>170</v>
      </c>
      <c r="AU354" s="251" t="s">
        <v>91</v>
      </c>
      <c r="AV354" s="13" t="s">
        <v>91</v>
      </c>
      <c r="AW354" s="13" t="s">
        <v>42</v>
      </c>
      <c r="AX354" s="13" t="s">
        <v>81</v>
      </c>
      <c r="AY354" s="251" t="s">
        <v>161</v>
      </c>
    </row>
    <row r="355" s="13" customFormat="1">
      <c r="A355" s="13"/>
      <c r="B355" s="240"/>
      <c r="C355" s="241"/>
      <c r="D355" s="242" t="s">
        <v>170</v>
      </c>
      <c r="E355" s="243" t="s">
        <v>79</v>
      </c>
      <c r="F355" s="244" t="s">
        <v>1573</v>
      </c>
      <c r="G355" s="241"/>
      <c r="H355" s="245">
        <v>0.40999999999999998</v>
      </c>
      <c r="I355" s="246"/>
      <c r="J355" s="241"/>
      <c r="K355" s="241"/>
      <c r="L355" s="247"/>
      <c r="M355" s="248"/>
      <c r="N355" s="249"/>
      <c r="O355" s="249"/>
      <c r="P355" s="249"/>
      <c r="Q355" s="249"/>
      <c r="R355" s="249"/>
      <c r="S355" s="249"/>
      <c r="T355" s="250"/>
      <c r="U355" s="13"/>
      <c r="V355" s="13"/>
      <c r="W355" s="13"/>
      <c r="X355" s="13"/>
      <c r="Y355" s="13"/>
      <c r="Z355" s="13"/>
      <c r="AA355" s="13"/>
      <c r="AB355" s="13"/>
      <c r="AC355" s="13"/>
      <c r="AD355" s="13"/>
      <c r="AE355" s="13"/>
      <c r="AT355" s="251" t="s">
        <v>170</v>
      </c>
      <c r="AU355" s="251" t="s">
        <v>91</v>
      </c>
      <c r="AV355" s="13" t="s">
        <v>91</v>
      </c>
      <c r="AW355" s="13" t="s">
        <v>42</v>
      </c>
      <c r="AX355" s="13" t="s">
        <v>81</v>
      </c>
      <c r="AY355" s="251" t="s">
        <v>161</v>
      </c>
    </row>
    <row r="356" s="15" customFormat="1">
      <c r="A356" s="15"/>
      <c r="B356" s="277"/>
      <c r="C356" s="278"/>
      <c r="D356" s="242" t="s">
        <v>170</v>
      </c>
      <c r="E356" s="279" t="s">
        <v>79</v>
      </c>
      <c r="F356" s="280" t="s">
        <v>345</v>
      </c>
      <c r="G356" s="278"/>
      <c r="H356" s="281">
        <v>0.60999999999999999</v>
      </c>
      <c r="I356" s="282"/>
      <c r="J356" s="278"/>
      <c r="K356" s="278"/>
      <c r="L356" s="283"/>
      <c r="M356" s="284"/>
      <c r="N356" s="285"/>
      <c r="O356" s="285"/>
      <c r="P356" s="285"/>
      <c r="Q356" s="285"/>
      <c r="R356" s="285"/>
      <c r="S356" s="285"/>
      <c r="T356" s="286"/>
      <c r="U356" s="15"/>
      <c r="V356" s="15"/>
      <c r="W356" s="15"/>
      <c r="X356" s="15"/>
      <c r="Y356" s="15"/>
      <c r="Z356" s="15"/>
      <c r="AA356" s="15"/>
      <c r="AB356" s="15"/>
      <c r="AC356" s="15"/>
      <c r="AD356" s="15"/>
      <c r="AE356" s="15"/>
      <c r="AT356" s="287" t="s">
        <v>170</v>
      </c>
      <c r="AU356" s="287" t="s">
        <v>91</v>
      </c>
      <c r="AV356" s="15" t="s">
        <v>168</v>
      </c>
      <c r="AW356" s="15" t="s">
        <v>42</v>
      </c>
      <c r="AX356" s="15" t="s">
        <v>89</v>
      </c>
      <c r="AY356" s="287" t="s">
        <v>161</v>
      </c>
    </row>
    <row r="357" s="2" customFormat="1" ht="24" customHeight="1">
      <c r="A357" s="39"/>
      <c r="B357" s="40"/>
      <c r="C357" s="227" t="s">
        <v>1574</v>
      </c>
      <c r="D357" s="227" t="s">
        <v>163</v>
      </c>
      <c r="E357" s="228" t="s">
        <v>311</v>
      </c>
      <c r="F357" s="229" t="s">
        <v>312</v>
      </c>
      <c r="G357" s="230" t="s">
        <v>196</v>
      </c>
      <c r="H357" s="231">
        <v>3175.944</v>
      </c>
      <c r="I357" s="232"/>
      <c r="J357" s="233">
        <f>ROUND(I357*H357,2)</f>
        <v>0</v>
      </c>
      <c r="K357" s="229" t="s">
        <v>167</v>
      </c>
      <c r="L357" s="45"/>
      <c r="M357" s="234" t="s">
        <v>79</v>
      </c>
      <c r="N357" s="235" t="s">
        <v>51</v>
      </c>
      <c r="O357" s="85"/>
      <c r="P357" s="236">
        <f>O357*H357</f>
        <v>0</v>
      </c>
      <c r="Q357" s="236">
        <v>0</v>
      </c>
      <c r="R357" s="236">
        <f>Q357*H357</f>
        <v>0</v>
      </c>
      <c r="S357" s="236">
        <v>0</v>
      </c>
      <c r="T357" s="237">
        <f>S357*H357</f>
        <v>0</v>
      </c>
      <c r="U357" s="39"/>
      <c r="V357" s="39"/>
      <c r="W357" s="39"/>
      <c r="X357" s="39"/>
      <c r="Y357" s="39"/>
      <c r="Z357" s="39"/>
      <c r="AA357" s="39"/>
      <c r="AB357" s="39"/>
      <c r="AC357" s="39"/>
      <c r="AD357" s="39"/>
      <c r="AE357" s="39"/>
      <c r="AR357" s="238" t="s">
        <v>168</v>
      </c>
      <c r="AT357" s="238" t="s">
        <v>163</v>
      </c>
      <c r="AU357" s="238" t="s">
        <v>91</v>
      </c>
      <c r="AY357" s="17" t="s">
        <v>161</v>
      </c>
      <c r="BE357" s="239">
        <f>IF(N357="základní",J357,0)</f>
        <v>0</v>
      </c>
      <c r="BF357" s="239">
        <f>IF(N357="snížená",J357,0)</f>
        <v>0</v>
      </c>
      <c r="BG357" s="239">
        <f>IF(N357="zákl. přenesená",J357,0)</f>
        <v>0</v>
      </c>
      <c r="BH357" s="239">
        <f>IF(N357="sníž. přenesená",J357,0)</f>
        <v>0</v>
      </c>
      <c r="BI357" s="239">
        <f>IF(N357="nulová",J357,0)</f>
        <v>0</v>
      </c>
      <c r="BJ357" s="17" t="s">
        <v>89</v>
      </c>
      <c r="BK357" s="239">
        <f>ROUND(I357*H357,2)</f>
        <v>0</v>
      </c>
      <c r="BL357" s="17" t="s">
        <v>168</v>
      </c>
      <c r="BM357" s="238" t="s">
        <v>1575</v>
      </c>
    </row>
    <row r="358" s="13" customFormat="1">
      <c r="A358" s="13"/>
      <c r="B358" s="240"/>
      <c r="C358" s="241"/>
      <c r="D358" s="242" t="s">
        <v>170</v>
      </c>
      <c r="E358" s="243" t="s">
        <v>79</v>
      </c>
      <c r="F358" s="244" t="s">
        <v>1576</v>
      </c>
      <c r="G358" s="241"/>
      <c r="H358" s="245">
        <v>138.50399999999999</v>
      </c>
      <c r="I358" s="246"/>
      <c r="J358" s="241"/>
      <c r="K358" s="241"/>
      <c r="L358" s="247"/>
      <c r="M358" s="248"/>
      <c r="N358" s="249"/>
      <c r="O358" s="249"/>
      <c r="P358" s="249"/>
      <c r="Q358" s="249"/>
      <c r="R358" s="249"/>
      <c r="S358" s="249"/>
      <c r="T358" s="250"/>
      <c r="U358" s="13"/>
      <c r="V358" s="13"/>
      <c r="W358" s="13"/>
      <c r="X358" s="13"/>
      <c r="Y358" s="13"/>
      <c r="Z358" s="13"/>
      <c r="AA358" s="13"/>
      <c r="AB358" s="13"/>
      <c r="AC358" s="13"/>
      <c r="AD358" s="13"/>
      <c r="AE358" s="13"/>
      <c r="AT358" s="251" t="s">
        <v>170</v>
      </c>
      <c r="AU358" s="251" t="s">
        <v>91</v>
      </c>
      <c r="AV358" s="13" t="s">
        <v>91</v>
      </c>
      <c r="AW358" s="13" t="s">
        <v>42</v>
      </c>
      <c r="AX358" s="13" t="s">
        <v>81</v>
      </c>
      <c r="AY358" s="251" t="s">
        <v>161</v>
      </c>
    </row>
    <row r="359" s="13" customFormat="1">
      <c r="A359" s="13"/>
      <c r="B359" s="240"/>
      <c r="C359" s="241"/>
      <c r="D359" s="242" t="s">
        <v>170</v>
      </c>
      <c r="E359" s="243" t="s">
        <v>79</v>
      </c>
      <c r="F359" s="244" t="s">
        <v>1547</v>
      </c>
      <c r="G359" s="241"/>
      <c r="H359" s="245">
        <v>3037.4400000000001</v>
      </c>
      <c r="I359" s="246"/>
      <c r="J359" s="241"/>
      <c r="K359" s="241"/>
      <c r="L359" s="247"/>
      <c r="M359" s="248"/>
      <c r="N359" s="249"/>
      <c r="O359" s="249"/>
      <c r="P359" s="249"/>
      <c r="Q359" s="249"/>
      <c r="R359" s="249"/>
      <c r="S359" s="249"/>
      <c r="T359" s="250"/>
      <c r="U359" s="13"/>
      <c r="V359" s="13"/>
      <c r="W359" s="13"/>
      <c r="X359" s="13"/>
      <c r="Y359" s="13"/>
      <c r="Z359" s="13"/>
      <c r="AA359" s="13"/>
      <c r="AB359" s="13"/>
      <c r="AC359" s="13"/>
      <c r="AD359" s="13"/>
      <c r="AE359" s="13"/>
      <c r="AT359" s="251" t="s">
        <v>170</v>
      </c>
      <c r="AU359" s="251" t="s">
        <v>91</v>
      </c>
      <c r="AV359" s="13" t="s">
        <v>91</v>
      </c>
      <c r="AW359" s="13" t="s">
        <v>42</v>
      </c>
      <c r="AX359" s="13" t="s">
        <v>81</v>
      </c>
      <c r="AY359" s="251" t="s">
        <v>161</v>
      </c>
    </row>
    <row r="360" s="15" customFormat="1">
      <c r="A360" s="15"/>
      <c r="B360" s="277"/>
      <c r="C360" s="278"/>
      <c r="D360" s="242" t="s">
        <v>170</v>
      </c>
      <c r="E360" s="279" t="s">
        <v>79</v>
      </c>
      <c r="F360" s="280" t="s">
        <v>345</v>
      </c>
      <c r="G360" s="278"/>
      <c r="H360" s="281">
        <v>3175.944</v>
      </c>
      <c r="I360" s="282"/>
      <c r="J360" s="278"/>
      <c r="K360" s="278"/>
      <c r="L360" s="283"/>
      <c r="M360" s="284"/>
      <c r="N360" s="285"/>
      <c r="O360" s="285"/>
      <c r="P360" s="285"/>
      <c r="Q360" s="285"/>
      <c r="R360" s="285"/>
      <c r="S360" s="285"/>
      <c r="T360" s="286"/>
      <c r="U360" s="15"/>
      <c r="V360" s="15"/>
      <c r="W360" s="15"/>
      <c r="X360" s="15"/>
      <c r="Y360" s="15"/>
      <c r="Z360" s="15"/>
      <c r="AA360" s="15"/>
      <c r="AB360" s="15"/>
      <c r="AC360" s="15"/>
      <c r="AD360" s="15"/>
      <c r="AE360" s="15"/>
      <c r="AT360" s="287" t="s">
        <v>170</v>
      </c>
      <c r="AU360" s="287" t="s">
        <v>91</v>
      </c>
      <c r="AV360" s="15" t="s">
        <v>168</v>
      </c>
      <c r="AW360" s="15" t="s">
        <v>42</v>
      </c>
      <c r="AX360" s="15" t="s">
        <v>89</v>
      </c>
      <c r="AY360" s="287" t="s">
        <v>161</v>
      </c>
    </row>
    <row r="361" s="12" customFormat="1" ht="22.8" customHeight="1">
      <c r="A361" s="12"/>
      <c r="B361" s="211"/>
      <c r="C361" s="212"/>
      <c r="D361" s="213" t="s">
        <v>80</v>
      </c>
      <c r="E361" s="225" t="s">
        <v>315</v>
      </c>
      <c r="F361" s="225" t="s">
        <v>316</v>
      </c>
      <c r="G361" s="212"/>
      <c r="H361" s="212"/>
      <c r="I361" s="215"/>
      <c r="J361" s="226">
        <f>BK361</f>
        <v>0</v>
      </c>
      <c r="K361" s="212"/>
      <c r="L361" s="217"/>
      <c r="M361" s="218"/>
      <c r="N361" s="219"/>
      <c r="O361" s="219"/>
      <c r="P361" s="220">
        <f>P362</f>
        <v>0</v>
      </c>
      <c r="Q361" s="219"/>
      <c r="R361" s="220">
        <f>R362</f>
        <v>0</v>
      </c>
      <c r="S361" s="219"/>
      <c r="T361" s="221">
        <f>T362</f>
        <v>0</v>
      </c>
      <c r="U361" s="12"/>
      <c r="V361" s="12"/>
      <c r="W361" s="12"/>
      <c r="X361" s="12"/>
      <c r="Y361" s="12"/>
      <c r="Z361" s="12"/>
      <c r="AA361" s="12"/>
      <c r="AB361" s="12"/>
      <c r="AC361" s="12"/>
      <c r="AD361" s="12"/>
      <c r="AE361" s="12"/>
      <c r="AR361" s="222" t="s">
        <v>89</v>
      </c>
      <c r="AT361" s="223" t="s">
        <v>80</v>
      </c>
      <c r="AU361" s="223" t="s">
        <v>89</v>
      </c>
      <c r="AY361" s="222" t="s">
        <v>161</v>
      </c>
      <c r="BK361" s="224">
        <f>BK362</f>
        <v>0</v>
      </c>
    </row>
    <row r="362" s="2" customFormat="1" ht="24" customHeight="1">
      <c r="A362" s="39"/>
      <c r="B362" s="40"/>
      <c r="C362" s="227" t="s">
        <v>722</v>
      </c>
      <c r="D362" s="227" t="s">
        <v>163</v>
      </c>
      <c r="E362" s="228" t="s">
        <v>1577</v>
      </c>
      <c r="F362" s="229" t="s">
        <v>1578</v>
      </c>
      <c r="G362" s="230" t="s">
        <v>196</v>
      </c>
      <c r="H362" s="231">
        <v>930.98599999999999</v>
      </c>
      <c r="I362" s="232"/>
      <c r="J362" s="233">
        <f>ROUND(I362*H362,2)</f>
        <v>0</v>
      </c>
      <c r="K362" s="229" t="s">
        <v>167</v>
      </c>
      <c r="L362" s="45"/>
      <c r="M362" s="262" t="s">
        <v>79</v>
      </c>
      <c r="N362" s="263" t="s">
        <v>51</v>
      </c>
      <c r="O362" s="264"/>
      <c r="P362" s="265">
        <f>O362*H362</f>
        <v>0</v>
      </c>
      <c r="Q362" s="265">
        <v>0</v>
      </c>
      <c r="R362" s="265">
        <f>Q362*H362</f>
        <v>0</v>
      </c>
      <c r="S362" s="265">
        <v>0</v>
      </c>
      <c r="T362" s="266">
        <f>S362*H362</f>
        <v>0</v>
      </c>
      <c r="U362" s="39"/>
      <c r="V362" s="39"/>
      <c r="W362" s="39"/>
      <c r="X362" s="39"/>
      <c r="Y362" s="39"/>
      <c r="Z362" s="39"/>
      <c r="AA362" s="39"/>
      <c r="AB362" s="39"/>
      <c r="AC362" s="39"/>
      <c r="AD362" s="39"/>
      <c r="AE362" s="39"/>
      <c r="AR362" s="238" t="s">
        <v>168</v>
      </c>
      <c r="AT362" s="238" t="s">
        <v>163</v>
      </c>
      <c r="AU362" s="238" t="s">
        <v>91</v>
      </c>
      <c r="AY362" s="17" t="s">
        <v>161</v>
      </c>
      <c r="BE362" s="239">
        <f>IF(N362="základní",J362,0)</f>
        <v>0</v>
      </c>
      <c r="BF362" s="239">
        <f>IF(N362="snížená",J362,0)</f>
        <v>0</v>
      </c>
      <c r="BG362" s="239">
        <f>IF(N362="zákl. přenesená",J362,0)</f>
        <v>0</v>
      </c>
      <c r="BH362" s="239">
        <f>IF(N362="sníž. přenesená",J362,0)</f>
        <v>0</v>
      </c>
      <c r="BI362" s="239">
        <f>IF(N362="nulová",J362,0)</f>
        <v>0</v>
      </c>
      <c r="BJ362" s="17" t="s">
        <v>89</v>
      </c>
      <c r="BK362" s="239">
        <f>ROUND(I362*H362,2)</f>
        <v>0</v>
      </c>
      <c r="BL362" s="17" t="s">
        <v>168</v>
      </c>
      <c r="BM362" s="238" t="s">
        <v>1579</v>
      </c>
    </row>
    <row r="363" s="2" customFormat="1" ht="6.96" customHeight="1">
      <c r="A363" s="39"/>
      <c r="B363" s="60"/>
      <c r="C363" s="61"/>
      <c r="D363" s="61"/>
      <c r="E363" s="61"/>
      <c r="F363" s="61"/>
      <c r="G363" s="61"/>
      <c r="H363" s="61"/>
      <c r="I363" s="176"/>
      <c r="J363" s="61"/>
      <c r="K363" s="61"/>
      <c r="L363" s="45"/>
      <c r="M363" s="39"/>
      <c r="O363" s="39"/>
      <c r="P363" s="39"/>
      <c r="Q363" s="39"/>
      <c r="R363" s="39"/>
      <c r="S363" s="39"/>
      <c r="T363" s="39"/>
      <c r="U363" s="39"/>
      <c r="V363" s="39"/>
      <c r="W363" s="39"/>
      <c r="X363" s="39"/>
      <c r="Y363" s="39"/>
      <c r="Z363" s="39"/>
      <c r="AA363" s="39"/>
      <c r="AB363" s="39"/>
      <c r="AC363" s="39"/>
      <c r="AD363" s="39"/>
      <c r="AE363" s="39"/>
    </row>
  </sheetData>
  <sheetProtection sheet="1" autoFilter="0" formatColumns="0" formatRows="0" objects="1" scenarios="1" spinCount="100000" saltValue="1s2d9u8JTUMRJsOMAZnruWx/fnejJ3NsGwqkN+QXeq/caO/FDg66EsnHtlYZM0M/1Lf3cwfp3h8GgbQbVzfxTw==" hashValue="Y6ejoRYnc+Mrp3K2p7vvp0TQ08uCBKCIDXOOsQCsb26CSOR/y7R9vHvM3OjXmc5jSyAn3NiFXBdpr5z/6Z5sxQ==" algorithmName="SHA-512" password="CC35"/>
  <autoFilter ref="C87:K362"/>
  <mergeCells count="9">
    <mergeCell ref="E7:H7"/>
    <mergeCell ref="E9:H9"/>
    <mergeCell ref="E18:H18"/>
    <mergeCell ref="E27:H27"/>
    <mergeCell ref="E48:H48"/>
    <mergeCell ref="E50:H50"/>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125</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1580</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1068</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ROUND(J88,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ROUND((SUM(BE88:BE134)),  2)</f>
        <v>0</v>
      </c>
      <c r="G33" s="39"/>
      <c r="H33" s="39"/>
      <c r="I33" s="165">
        <v>0.20999999999999999</v>
      </c>
      <c r="J33" s="164">
        <f>ROUND(((SUM(BE88:BE134))*I33),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ROUND((SUM(BF88:BF134)),  2)</f>
        <v>0</v>
      </c>
      <c r="G34" s="39"/>
      <c r="H34" s="39"/>
      <c r="I34" s="165">
        <v>0.14999999999999999</v>
      </c>
      <c r="J34" s="164">
        <f>ROUND(((SUM(BF88:BF134))*I34),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ROUND((SUM(BG88:BG134)),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ROUND((SUM(BH88:BH134)),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ROUND((SUM(BI88:BI134)),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662 - Elektroobjekty DPO</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15.15" customHeight="1">
      <c r="A55" s="39"/>
      <c r="B55" s="40"/>
      <c r="C55" s="32" t="s">
        <v>36</v>
      </c>
      <c r="D55" s="41"/>
      <c r="E55" s="41"/>
      <c r="F55" s="27" t="str">
        <f>IF(E18="","",E18)</f>
        <v>Vyplň údaj</v>
      </c>
      <c r="G55" s="41"/>
      <c r="H55" s="41"/>
      <c r="I55" s="150" t="s">
        <v>43</v>
      </c>
      <c r="J55" s="37" t="str">
        <f>E24</f>
        <v>ALMAPRO s.r.o.</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J88</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J89</f>
        <v>0</v>
      </c>
      <c r="K60" s="187"/>
      <c r="L60" s="192"/>
      <c r="S60" s="9"/>
      <c r="T60" s="9"/>
      <c r="U60" s="9"/>
      <c r="V60" s="9"/>
      <c r="W60" s="9"/>
      <c r="X60" s="9"/>
      <c r="Y60" s="9"/>
      <c r="Z60" s="9"/>
      <c r="AA60" s="9"/>
      <c r="AB60" s="9"/>
      <c r="AC60" s="9"/>
      <c r="AD60" s="9"/>
      <c r="AE60" s="9"/>
    </row>
    <row r="61" s="10" customFormat="1" ht="19.92" customHeight="1">
      <c r="A61" s="10"/>
      <c r="B61" s="193"/>
      <c r="C61" s="126"/>
      <c r="D61" s="194" t="s">
        <v>144</v>
      </c>
      <c r="E61" s="195"/>
      <c r="F61" s="195"/>
      <c r="G61" s="195"/>
      <c r="H61" s="195"/>
      <c r="I61" s="196"/>
      <c r="J61" s="197">
        <f>J90</f>
        <v>0</v>
      </c>
      <c r="K61" s="126"/>
      <c r="L61" s="198"/>
      <c r="S61" s="10"/>
      <c r="T61" s="10"/>
      <c r="U61" s="10"/>
      <c r="V61" s="10"/>
      <c r="W61" s="10"/>
      <c r="X61" s="10"/>
      <c r="Y61" s="10"/>
      <c r="Z61" s="10"/>
      <c r="AA61" s="10"/>
      <c r="AB61" s="10"/>
      <c r="AC61" s="10"/>
      <c r="AD61" s="10"/>
      <c r="AE61" s="10"/>
    </row>
    <row r="62" s="9" customFormat="1" ht="24.96" customHeight="1">
      <c r="A62" s="9"/>
      <c r="B62" s="186"/>
      <c r="C62" s="187"/>
      <c r="D62" s="188" t="s">
        <v>1581</v>
      </c>
      <c r="E62" s="189"/>
      <c r="F62" s="189"/>
      <c r="G62" s="189"/>
      <c r="H62" s="189"/>
      <c r="I62" s="190"/>
      <c r="J62" s="191">
        <f>J98</f>
        <v>0</v>
      </c>
      <c r="K62" s="187"/>
      <c r="L62" s="192"/>
      <c r="S62" s="9"/>
      <c r="T62" s="9"/>
      <c r="U62" s="9"/>
      <c r="V62" s="9"/>
      <c r="W62" s="9"/>
      <c r="X62" s="9"/>
      <c r="Y62" s="9"/>
      <c r="Z62" s="9"/>
      <c r="AA62" s="9"/>
      <c r="AB62" s="9"/>
      <c r="AC62" s="9"/>
      <c r="AD62" s="9"/>
      <c r="AE62" s="9"/>
    </row>
    <row r="63" s="10" customFormat="1" ht="19.92" customHeight="1">
      <c r="A63" s="10"/>
      <c r="B63" s="193"/>
      <c r="C63" s="126"/>
      <c r="D63" s="194" t="s">
        <v>1582</v>
      </c>
      <c r="E63" s="195"/>
      <c r="F63" s="195"/>
      <c r="G63" s="195"/>
      <c r="H63" s="195"/>
      <c r="I63" s="196"/>
      <c r="J63" s="197">
        <f>J99</f>
        <v>0</v>
      </c>
      <c r="K63" s="126"/>
      <c r="L63" s="198"/>
      <c r="S63" s="10"/>
      <c r="T63" s="10"/>
      <c r="U63" s="10"/>
      <c r="V63" s="10"/>
      <c r="W63" s="10"/>
      <c r="X63" s="10"/>
      <c r="Y63" s="10"/>
      <c r="Z63" s="10"/>
      <c r="AA63" s="10"/>
      <c r="AB63" s="10"/>
      <c r="AC63" s="10"/>
      <c r="AD63" s="10"/>
      <c r="AE63" s="10"/>
    </row>
    <row r="64" s="9" customFormat="1" ht="24.96" customHeight="1">
      <c r="A64" s="9"/>
      <c r="B64" s="186"/>
      <c r="C64" s="187"/>
      <c r="D64" s="188" t="s">
        <v>324</v>
      </c>
      <c r="E64" s="189"/>
      <c r="F64" s="189"/>
      <c r="G64" s="189"/>
      <c r="H64" s="189"/>
      <c r="I64" s="190"/>
      <c r="J64" s="191">
        <f>J106</f>
        <v>0</v>
      </c>
      <c r="K64" s="187"/>
      <c r="L64" s="192"/>
      <c r="S64" s="9"/>
      <c r="T64" s="9"/>
      <c r="U64" s="9"/>
      <c r="V64" s="9"/>
      <c r="W64" s="9"/>
      <c r="X64" s="9"/>
      <c r="Y64" s="9"/>
      <c r="Z64" s="9"/>
      <c r="AA64" s="9"/>
      <c r="AB64" s="9"/>
      <c r="AC64" s="9"/>
      <c r="AD64" s="9"/>
      <c r="AE64" s="9"/>
    </row>
    <row r="65" s="10" customFormat="1" ht="19.92" customHeight="1">
      <c r="A65" s="10"/>
      <c r="B65" s="193"/>
      <c r="C65" s="126"/>
      <c r="D65" s="194" t="s">
        <v>843</v>
      </c>
      <c r="E65" s="195"/>
      <c r="F65" s="195"/>
      <c r="G65" s="195"/>
      <c r="H65" s="195"/>
      <c r="I65" s="196"/>
      <c r="J65" s="197">
        <f>J107</f>
        <v>0</v>
      </c>
      <c r="K65" s="126"/>
      <c r="L65" s="198"/>
      <c r="S65" s="10"/>
      <c r="T65" s="10"/>
      <c r="U65" s="10"/>
      <c r="V65" s="10"/>
      <c r="W65" s="10"/>
      <c r="X65" s="10"/>
      <c r="Y65" s="10"/>
      <c r="Z65" s="10"/>
      <c r="AA65" s="10"/>
      <c r="AB65" s="10"/>
      <c r="AC65" s="10"/>
      <c r="AD65" s="10"/>
      <c r="AE65" s="10"/>
    </row>
    <row r="66" s="10" customFormat="1" ht="19.92" customHeight="1">
      <c r="A66" s="10"/>
      <c r="B66" s="193"/>
      <c r="C66" s="126"/>
      <c r="D66" s="194" t="s">
        <v>1583</v>
      </c>
      <c r="E66" s="195"/>
      <c r="F66" s="195"/>
      <c r="G66" s="195"/>
      <c r="H66" s="195"/>
      <c r="I66" s="196"/>
      <c r="J66" s="197">
        <f>J109</f>
        <v>0</v>
      </c>
      <c r="K66" s="126"/>
      <c r="L66" s="198"/>
      <c r="S66" s="10"/>
      <c r="T66" s="10"/>
      <c r="U66" s="10"/>
      <c r="V66" s="10"/>
      <c r="W66" s="10"/>
      <c r="X66" s="10"/>
      <c r="Y66" s="10"/>
      <c r="Z66" s="10"/>
      <c r="AA66" s="10"/>
      <c r="AB66" s="10"/>
      <c r="AC66" s="10"/>
      <c r="AD66" s="10"/>
      <c r="AE66" s="10"/>
    </row>
    <row r="67" s="10" customFormat="1" ht="19.92" customHeight="1">
      <c r="A67" s="10"/>
      <c r="B67" s="193"/>
      <c r="C67" s="126"/>
      <c r="D67" s="194" t="s">
        <v>846</v>
      </c>
      <c r="E67" s="195"/>
      <c r="F67" s="195"/>
      <c r="G67" s="195"/>
      <c r="H67" s="195"/>
      <c r="I67" s="196"/>
      <c r="J67" s="197">
        <f>J113</f>
        <v>0</v>
      </c>
      <c r="K67" s="126"/>
      <c r="L67" s="198"/>
      <c r="S67" s="10"/>
      <c r="T67" s="10"/>
      <c r="U67" s="10"/>
      <c r="V67" s="10"/>
      <c r="W67" s="10"/>
      <c r="X67" s="10"/>
      <c r="Y67" s="10"/>
      <c r="Z67" s="10"/>
      <c r="AA67" s="10"/>
      <c r="AB67" s="10"/>
      <c r="AC67" s="10"/>
      <c r="AD67" s="10"/>
      <c r="AE67" s="10"/>
    </row>
    <row r="68" s="9" customFormat="1" ht="24.96" customHeight="1">
      <c r="A68" s="9"/>
      <c r="B68" s="186"/>
      <c r="C68" s="187"/>
      <c r="D68" s="188" t="s">
        <v>1069</v>
      </c>
      <c r="E68" s="189"/>
      <c r="F68" s="189"/>
      <c r="G68" s="189"/>
      <c r="H68" s="189"/>
      <c r="I68" s="190"/>
      <c r="J68" s="191">
        <f>J131</f>
        <v>0</v>
      </c>
      <c r="K68" s="187"/>
      <c r="L68" s="192"/>
      <c r="S68" s="9"/>
      <c r="T68" s="9"/>
      <c r="U68" s="9"/>
      <c r="V68" s="9"/>
      <c r="W68" s="9"/>
      <c r="X68" s="9"/>
      <c r="Y68" s="9"/>
      <c r="Z68" s="9"/>
      <c r="AA68" s="9"/>
      <c r="AB68" s="9"/>
      <c r="AC68" s="9"/>
      <c r="AD68" s="9"/>
      <c r="AE68" s="9"/>
    </row>
    <row r="69" s="2" customFormat="1" ht="21.84" customHeight="1">
      <c r="A69" s="39"/>
      <c r="B69" s="40"/>
      <c r="C69" s="41"/>
      <c r="D69" s="41"/>
      <c r="E69" s="41"/>
      <c r="F69" s="41"/>
      <c r="G69" s="41"/>
      <c r="H69" s="41"/>
      <c r="I69" s="147"/>
      <c r="J69" s="41"/>
      <c r="K69" s="41"/>
      <c r="L69" s="148"/>
      <c r="S69" s="39"/>
      <c r="T69" s="39"/>
      <c r="U69" s="39"/>
      <c r="V69" s="39"/>
      <c r="W69" s="39"/>
      <c r="X69" s="39"/>
      <c r="Y69" s="39"/>
      <c r="Z69" s="39"/>
      <c r="AA69" s="39"/>
      <c r="AB69" s="39"/>
      <c r="AC69" s="39"/>
      <c r="AD69" s="39"/>
      <c r="AE69" s="39"/>
    </row>
    <row r="70" s="2" customFormat="1" ht="6.96" customHeight="1">
      <c r="A70" s="39"/>
      <c r="B70" s="60"/>
      <c r="C70" s="61"/>
      <c r="D70" s="61"/>
      <c r="E70" s="61"/>
      <c r="F70" s="61"/>
      <c r="G70" s="61"/>
      <c r="H70" s="61"/>
      <c r="I70" s="176"/>
      <c r="J70" s="61"/>
      <c r="K70" s="61"/>
      <c r="L70" s="148"/>
      <c r="S70" s="39"/>
      <c r="T70" s="39"/>
      <c r="U70" s="39"/>
      <c r="V70" s="39"/>
      <c r="W70" s="39"/>
      <c r="X70" s="39"/>
      <c r="Y70" s="39"/>
      <c r="Z70" s="39"/>
      <c r="AA70" s="39"/>
      <c r="AB70" s="39"/>
      <c r="AC70" s="39"/>
      <c r="AD70" s="39"/>
      <c r="AE70" s="39"/>
    </row>
    <row r="74" s="2" customFormat="1" ht="6.96" customHeight="1">
      <c r="A74" s="39"/>
      <c r="B74" s="62"/>
      <c r="C74" s="63"/>
      <c r="D74" s="63"/>
      <c r="E74" s="63"/>
      <c r="F74" s="63"/>
      <c r="G74" s="63"/>
      <c r="H74" s="63"/>
      <c r="I74" s="179"/>
      <c r="J74" s="63"/>
      <c r="K74" s="63"/>
      <c r="L74" s="148"/>
      <c r="S74" s="39"/>
      <c r="T74" s="39"/>
      <c r="U74" s="39"/>
      <c r="V74" s="39"/>
      <c r="W74" s="39"/>
      <c r="X74" s="39"/>
      <c r="Y74" s="39"/>
      <c r="Z74" s="39"/>
      <c r="AA74" s="39"/>
      <c r="AB74" s="39"/>
      <c r="AC74" s="39"/>
      <c r="AD74" s="39"/>
      <c r="AE74" s="39"/>
    </row>
    <row r="75" s="2" customFormat="1" ht="24.96" customHeight="1">
      <c r="A75" s="39"/>
      <c r="B75" s="40"/>
      <c r="C75" s="23" t="s">
        <v>146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16</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180" t="str">
        <f>E7</f>
        <v>PJD na ul. Výškovická - 2. úsek (ul. Pavlovova - ul. Čujkovova)</v>
      </c>
      <c r="F78" s="32"/>
      <c r="G78" s="32"/>
      <c r="H78" s="32"/>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133</v>
      </c>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6.5" customHeight="1">
      <c r="A80" s="39"/>
      <c r="B80" s="40"/>
      <c r="C80" s="41"/>
      <c r="D80" s="41"/>
      <c r="E80" s="70" t="str">
        <f>E9</f>
        <v>SO 662 - Elektroobjekty DPO</v>
      </c>
      <c r="F80" s="41"/>
      <c r="G80" s="41"/>
      <c r="H80" s="41"/>
      <c r="I80" s="147"/>
      <c r="J80" s="41"/>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2" customHeight="1">
      <c r="A82" s="39"/>
      <c r="B82" s="40"/>
      <c r="C82" s="32" t="s">
        <v>22</v>
      </c>
      <c r="D82" s="41"/>
      <c r="E82" s="41"/>
      <c r="F82" s="27" t="str">
        <f>F12</f>
        <v>Ostrava</v>
      </c>
      <c r="G82" s="41"/>
      <c r="H82" s="41"/>
      <c r="I82" s="150" t="s">
        <v>24</v>
      </c>
      <c r="J82" s="73" t="str">
        <f>IF(J12="","",J12)</f>
        <v>13. 11. 2019</v>
      </c>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27.9" customHeight="1">
      <c r="A84" s="39"/>
      <c r="B84" s="40"/>
      <c r="C84" s="32" t="s">
        <v>30</v>
      </c>
      <c r="D84" s="41"/>
      <c r="E84" s="41"/>
      <c r="F84" s="27" t="str">
        <f>E15</f>
        <v>Dopravní podnik Ostrava a.s.</v>
      </c>
      <c r="G84" s="41"/>
      <c r="H84" s="41"/>
      <c r="I84" s="150" t="s">
        <v>38</v>
      </c>
      <c r="J84" s="37" t="str">
        <f>E21</f>
        <v>METROPROJEKT Praha a.s.</v>
      </c>
      <c r="K84" s="41"/>
      <c r="L84" s="148"/>
      <c r="S84" s="39"/>
      <c r="T84" s="39"/>
      <c r="U84" s="39"/>
      <c r="V84" s="39"/>
      <c r="W84" s="39"/>
      <c r="X84" s="39"/>
      <c r="Y84" s="39"/>
      <c r="Z84" s="39"/>
      <c r="AA84" s="39"/>
      <c r="AB84" s="39"/>
      <c r="AC84" s="39"/>
      <c r="AD84" s="39"/>
      <c r="AE84" s="39"/>
    </row>
    <row r="85" s="2" customFormat="1" ht="15.15" customHeight="1">
      <c r="A85" s="39"/>
      <c r="B85" s="40"/>
      <c r="C85" s="32" t="s">
        <v>36</v>
      </c>
      <c r="D85" s="41"/>
      <c r="E85" s="41"/>
      <c r="F85" s="27" t="str">
        <f>IF(E18="","",E18)</f>
        <v>Vyplň údaj</v>
      </c>
      <c r="G85" s="41"/>
      <c r="H85" s="41"/>
      <c r="I85" s="150" t="s">
        <v>43</v>
      </c>
      <c r="J85" s="37" t="str">
        <f>E24</f>
        <v>ALMAPRO s.r.o.</v>
      </c>
      <c r="K85" s="41"/>
      <c r="L85" s="148"/>
      <c r="S85" s="39"/>
      <c r="T85" s="39"/>
      <c r="U85" s="39"/>
      <c r="V85" s="39"/>
      <c r="W85" s="39"/>
      <c r="X85" s="39"/>
      <c r="Y85" s="39"/>
      <c r="Z85" s="39"/>
      <c r="AA85" s="39"/>
      <c r="AB85" s="39"/>
      <c r="AC85" s="39"/>
      <c r="AD85" s="39"/>
      <c r="AE85" s="39"/>
    </row>
    <row r="86" s="2" customFormat="1" ht="10.32" customHeight="1">
      <c r="A86" s="39"/>
      <c r="B86" s="40"/>
      <c r="C86" s="41"/>
      <c r="D86" s="41"/>
      <c r="E86" s="41"/>
      <c r="F86" s="41"/>
      <c r="G86" s="41"/>
      <c r="H86" s="41"/>
      <c r="I86" s="147"/>
      <c r="J86" s="41"/>
      <c r="K86" s="41"/>
      <c r="L86" s="148"/>
      <c r="S86" s="39"/>
      <c r="T86" s="39"/>
      <c r="U86" s="39"/>
      <c r="V86" s="39"/>
      <c r="W86" s="39"/>
      <c r="X86" s="39"/>
      <c r="Y86" s="39"/>
      <c r="Z86" s="39"/>
      <c r="AA86" s="39"/>
      <c r="AB86" s="39"/>
      <c r="AC86" s="39"/>
      <c r="AD86" s="39"/>
      <c r="AE86" s="39"/>
    </row>
    <row r="87" s="11" customFormat="1" ht="29.28" customHeight="1">
      <c r="A87" s="199"/>
      <c r="B87" s="200"/>
      <c r="C87" s="201" t="s">
        <v>147</v>
      </c>
      <c r="D87" s="202" t="s">
        <v>65</v>
      </c>
      <c r="E87" s="202" t="s">
        <v>61</v>
      </c>
      <c r="F87" s="202" t="s">
        <v>62</v>
      </c>
      <c r="G87" s="202" t="s">
        <v>148</v>
      </c>
      <c r="H87" s="202" t="s">
        <v>149</v>
      </c>
      <c r="I87" s="203" t="s">
        <v>150</v>
      </c>
      <c r="J87" s="202" t="s">
        <v>137</v>
      </c>
      <c r="K87" s="204" t="s">
        <v>151</v>
      </c>
      <c r="L87" s="205"/>
      <c r="M87" s="93" t="s">
        <v>79</v>
      </c>
      <c r="N87" s="94" t="s">
        <v>50</v>
      </c>
      <c r="O87" s="94" t="s">
        <v>152</v>
      </c>
      <c r="P87" s="94" t="s">
        <v>153</v>
      </c>
      <c r="Q87" s="94" t="s">
        <v>154</v>
      </c>
      <c r="R87" s="94" t="s">
        <v>155</v>
      </c>
      <c r="S87" s="94" t="s">
        <v>156</v>
      </c>
      <c r="T87" s="95" t="s">
        <v>157</v>
      </c>
      <c r="U87" s="199"/>
      <c r="V87" s="199"/>
      <c r="W87" s="199"/>
      <c r="X87" s="199"/>
      <c r="Y87" s="199"/>
      <c r="Z87" s="199"/>
      <c r="AA87" s="199"/>
      <c r="AB87" s="199"/>
      <c r="AC87" s="199"/>
      <c r="AD87" s="199"/>
      <c r="AE87" s="199"/>
    </row>
    <row r="88" s="2" customFormat="1" ht="22.8" customHeight="1">
      <c r="A88" s="39"/>
      <c r="B88" s="40"/>
      <c r="C88" s="100" t="s">
        <v>158</v>
      </c>
      <c r="D88" s="41"/>
      <c r="E88" s="41"/>
      <c r="F88" s="41"/>
      <c r="G88" s="41"/>
      <c r="H88" s="41"/>
      <c r="I88" s="147"/>
      <c r="J88" s="206">
        <f>BK88</f>
        <v>0</v>
      </c>
      <c r="K88" s="41"/>
      <c r="L88" s="45"/>
      <c r="M88" s="96"/>
      <c r="N88" s="207"/>
      <c r="O88" s="97"/>
      <c r="P88" s="208">
        <f>P89+P98+P106+P131</f>
        <v>0</v>
      </c>
      <c r="Q88" s="97"/>
      <c r="R88" s="208">
        <f>R89+R98+R106+R131</f>
        <v>4.8580899999999998</v>
      </c>
      <c r="S88" s="97"/>
      <c r="T88" s="209">
        <f>T89+T98+T106+T131</f>
        <v>0</v>
      </c>
      <c r="U88" s="39"/>
      <c r="V88" s="39"/>
      <c r="W88" s="39"/>
      <c r="X88" s="39"/>
      <c r="Y88" s="39"/>
      <c r="Z88" s="39"/>
      <c r="AA88" s="39"/>
      <c r="AB88" s="39"/>
      <c r="AC88" s="39"/>
      <c r="AD88" s="39"/>
      <c r="AE88" s="39"/>
      <c r="AT88" s="17" t="s">
        <v>80</v>
      </c>
      <c r="AU88" s="17" t="s">
        <v>138</v>
      </c>
      <c r="BK88" s="210">
        <f>BK89+BK98+BK106+BK131</f>
        <v>0</v>
      </c>
    </row>
    <row r="89" s="12" customFormat="1" ht="25.92" customHeight="1">
      <c r="A89" s="12"/>
      <c r="B89" s="211"/>
      <c r="C89" s="212"/>
      <c r="D89" s="213" t="s">
        <v>80</v>
      </c>
      <c r="E89" s="214" t="s">
        <v>159</v>
      </c>
      <c r="F89" s="214" t="s">
        <v>160</v>
      </c>
      <c r="G89" s="212"/>
      <c r="H89" s="212"/>
      <c r="I89" s="215"/>
      <c r="J89" s="216">
        <f>BK89</f>
        <v>0</v>
      </c>
      <c r="K89" s="212"/>
      <c r="L89" s="217"/>
      <c r="M89" s="218"/>
      <c r="N89" s="219"/>
      <c r="O89" s="219"/>
      <c r="P89" s="220">
        <f>P90</f>
        <v>0</v>
      </c>
      <c r="Q89" s="219"/>
      <c r="R89" s="220">
        <f>R90</f>
        <v>0</v>
      </c>
      <c r="S89" s="219"/>
      <c r="T89" s="221">
        <f>T90</f>
        <v>0</v>
      </c>
      <c r="U89" s="12"/>
      <c r="V89" s="12"/>
      <c r="W89" s="12"/>
      <c r="X89" s="12"/>
      <c r="Y89" s="12"/>
      <c r="Z89" s="12"/>
      <c r="AA89" s="12"/>
      <c r="AB89" s="12"/>
      <c r="AC89" s="12"/>
      <c r="AD89" s="12"/>
      <c r="AE89" s="12"/>
      <c r="AR89" s="222" t="s">
        <v>89</v>
      </c>
      <c r="AT89" s="223" t="s">
        <v>80</v>
      </c>
      <c r="AU89" s="223" t="s">
        <v>81</v>
      </c>
      <c r="AY89" s="222" t="s">
        <v>161</v>
      </c>
      <c r="BK89" s="224">
        <f>BK90</f>
        <v>0</v>
      </c>
    </row>
    <row r="90" s="12" customFormat="1" ht="22.8" customHeight="1">
      <c r="A90" s="12"/>
      <c r="B90" s="211"/>
      <c r="C90" s="212"/>
      <c r="D90" s="213" t="s">
        <v>80</v>
      </c>
      <c r="E90" s="225" t="s">
        <v>299</v>
      </c>
      <c r="F90" s="225" t="s">
        <v>300</v>
      </c>
      <c r="G90" s="212"/>
      <c r="H90" s="212"/>
      <c r="I90" s="215"/>
      <c r="J90" s="226">
        <f>BK90</f>
        <v>0</v>
      </c>
      <c r="K90" s="212"/>
      <c r="L90" s="217"/>
      <c r="M90" s="218"/>
      <c r="N90" s="219"/>
      <c r="O90" s="219"/>
      <c r="P90" s="220">
        <f>SUM(P91:P97)</f>
        <v>0</v>
      </c>
      <c r="Q90" s="219"/>
      <c r="R90" s="220">
        <f>SUM(R91:R97)</f>
        <v>0</v>
      </c>
      <c r="S90" s="219"/>
      <c r="T90" s="221">
        <f>SUM(T91:T97)</f>
        <v>0</v>
      </c>
      <c r="U90" s="12"/>
      <c r="V90" s="12"/>
      <c r="W90" s="12"/>
      <c r="X90" s="12"/>
      <c r="Y90" s="12"/>
      <c r="Z90" s="12"/>
      <c r="AA90" s="12"/>
      <c r="AB90" s="12"/>
      <c r="AC90" s="12"/>
      <c r="AD90" s="12"/>
      <c r="AE90" s="12"/>
      <c r="AR90" s="222" t="s">
        <v>89</v>
      </c>
      <c r="AT90" s="223" t="s">
        <v>80</v>
      </c>
      <c r="AU90" s="223" t="s">
        <v>89</v>
      </c>
      <c r="AY90" s="222" t="s">
        <v>161</v>
      </c>
      <c r="BK90" s="224">
        <f>SUM(BK91:BK97)</f>
        <v>0</v>
      </c>
    </row>
    <row r="91" s="2" customFormat="1" ht="24" customHeight="1">
      <c r="A91" s="39"/>
      <c r="B91" s="40"/>
      <c r="C91" s="227" t="s">
        <v>89</v>
      </c>
      <c r="D91" s="227" t="s">
        <v>163</v>
      </c>
      <c r="E91" s="228" t="s">
        <v>302</v>
      </c>
      <c r="F91" s="229" t="s">
        <v>303</v>
      </c>
      <c r="G91" s="230" t="s">
        <v>196</v>
      </c>
      <c r="H91" s="231">
        <v>15.669000000000001</v>
      </c>
      <c r="I91" s="232"/>
      <c r="J91" s="233">
        <f>ROUND(I91*H91,2)</f>
        <v>0</v>
      </c>
      <c r="K91" s="229" t="s">
        <v>167</v>
      </c>
      <c r="L91" s="45"/>
      <c r="M91" s="234" t="s">
        <v>79</v>
      </c>
      <c r="N91" s="235" t="s">
        <v>51</v>
      </c>
      <c r="O91" s="85"/>
      <c r="P91" s="236">
        <f>O91*H91</f>
        <v>0</v>
      </c>
      <c r="Q91" s="236">
        <v>0</v>
      </c>
      <c r="R91" s="236">
        <f>Q91*H91</f>
        <v>0</v>
      </c>
      <c r="S91" s="236">
        <v>0</v>
      </c>
      <c r="T91" s="237">
        <f>S91*H91</f>
        <v>0</v>
      </c>
      <c r="U91" s="39"/>
      <c r="V91" s="39"/>
      <c r="W91" s="39"/>
      <c r="X91" s="39"/>
      <c r="Y91" s="39"/>
      <c r="Z91" s="39"/>
      <c r="AA91" s="39"/>
      <c r="AB91" s="39"/>
      <c r="AC91" s="39"/>
      <c r="AD91" s="39"/>
      <c r="AE91" s="39"/>
      <c r="AR91" s="238" t="s">
        <v>168</v>
      </c>
      <c r="AT91" s="238" t="s">
        <v>163</v>
      </c>
      <c r="AU91" s="238" t="s">
        <v>91</v>
      </c>
      <c r="AY91" s="17" t="s">
        <v>161</v>
      </c>
      <c r="BE91" s="239">
        <f>IF(N91="základní",J91,0)</f>
        <v>0</v>
      </c>
      <c r="BF91" s="239">
        <f>IF(N91="snížená",J91,0)</f>
        <v>0</v>
      </c>
      <c r="BG91" s="239">
        <f>IF(N91="zákl. přenesená",J91,0)</f>
        <v>0</v>
      </c>
      <c r="BH91" s="239">
        <f>IF(N91="sníž. přenesená",J91,0)</f>
        <v>0</v>
      </c>
      <c r="BI91" s="239">
        <f>IF(N91="nulová",J91,0)</f>
        <v>0</v>
      </c>
      <c r="BJ91" s="17" t="s">
        <v>89</v>
      </c>
      <c r="BK91" s="239">
        <f>ROUND(I91*H91,2)</f>
        <v>0</v>
      </c>
      <c r="BL91" s="17" t="s">
        <v>168</v>
      </c>
      <c r="BM91" s="238" t="s">
        <v>1584</v>
      </c>
    </row>
    <row r="92" s="13" customFormat="1">
      <c r="A92" s="13"/>
      <c r="B92" s="240"/>
      <c r="C92" s="241"/>
      <c r="D92" s="242" t="s">
        <v>170</v>
      </c>
      <c r="E92" s="243" t="s">
        <v>79</v>
      </c>
      <c r="F92" s="244" t="s">
        <v>1585</v>
      </c>
      <c r="G92" s="241"/>
      <c r="H92" s="245">
        <v>15.669000000000001</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2" customFormat="1" ht="24" customHeight="1">
      <c r="A93" s="39"/>
      <c r="B93" s="40"/>
      <c r="C93" s="227" t="s">
        <v>91</v>
      </c>
      <c r="D93" s="227" t="s">
        <v>163</v>
      </c>
      <c r="E93" s="228" t="s">
        <v>306</v>
      </c>
      <c r="F93" s="229" t="s">
        <v>307</v>
      </c>
      <c r="G93" s="230" t="s">
        <v>196</v>
      </c>
      <c r="H93" s="231">
        <v>376.05599999999998</v>
      </c>
      <c r="I93" s="232"/>
      <c r="J93" s="233">
        <f>ROUND(I93*H93,2)</f>
        <v>0</v>
      </c>
      <c r="K93" s="229" t="s">
        <v>167</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1586</v>
      </c>
    </row>
    <row r="94" s="13" customFormat="1">
      <c r="A94" s="13"/>
      <c r="B94" s="240"/>
      <c r="C94" s="241"/>
      <c r="D94" s="242" t="s">
        <v>170</v>
      </c>
      <c r="E94" s="241"/>
      <c r="F94" s="244" t="s">
        <v>1587</v>
      </c>
      <c r="G94" s="241"/>
      <c r="H94" s="245">
        <v>376.05599999999998</v>
      </c>
      <c r="I94" s="246"/>
      <c r="J94" s="241"/>
      <c r="K94" s="241"/>
      <c r="L94" s="247"/>
      <c r="M94" s="248"/>
      <c r="N94" s="249"/>
      <c r="O94" s="249"/>
      <c r="P94" s="249"/>
      <c r="Q94" s="249"/>
      <c r="R94" s="249"/>
      <c r="S94" s="249"/>
      <c r="T94" s="250"/>
      <c r="U94" s="13"/>
      <c r="V94" s="13"/>
      <c r="W94" s="13"/>
      <c r="X94" s="13"/>
      <c r="Y94" s="13"/>
      <c r="Z94" s="13"/>
      <c r="AA94" s="13"/>
      <c r="AB94" s="13"/>
      <c r="AC94" s="13"/>
      <c r="AD94" s="13"/>
      <c r="AE94" s="13"/>
      <c r="AT94" s="251" t="s">
        <v>170</v>
      </c>
      <c r="AU94" s="251" t="s">
        <v>91</v>
      </c>
      <c r="AV94" s="13" t="s">
        <v>91</v>
      </c>
      <c r="AW94" s="13" t="s">
        <v>4</v>
      </c>
      <c r="AX94" s="13" t="s">
        <v>89</v>
      </c>
      <c r="AY94" s="251" t="s">
        <v>161</v>
      </c>
    </row>
    <row r="95" s="2" customFormat="1" ht="16.5" customHeight="1">
      <c r="A95" s="39"/>
      <c r="B95" s="40"/>
      <c r="C95" s="227" t="s">
        <v>177</v>
      </c>
      <c r="D95" s="227" t="s">
        <v>163</v>
      </c>
      <c r="E95" s="228" t="s">
        <v>1125</v>
      </c>
      <c r="F95" s="229" t="s">
        <v>1126</v>
      </c>
      <c r="G95" s="230" t="s">
        <v>196</v>
      </c>
      <c r="H95" s="231">
        <v>15.669000000000001</v>
      </c>
      <c r="I95" s="232"/>
      <c r="J95" s="233">
        <f>ROUND(I95*H95,2)</f>
        <v>0</v>
      </c>
      <c r="K95" s="229" t="s">
        <v>167</v>
      </c>
      <c r="L95" s="45"/>
      <c r="M95" s="234" t="s">
        <v>79</v>
      </c>
      <c r="N95" s="235" t="s">
        <v>51</v>
      </c>
      <c r="O95" s="85"/>
      <c r="P95" s="236">
        <f>O95*H95</f>
        <v>0</v>
      </c>
      <c r="Q95" s="236">
        <v>0</v>
      </c>
      <c r="R95" s="236">
        <f>Q95*H95</f>
        <v>0</v>
      </c>
      <c r="S95" s="236">
        <v>0</v>
      </c>
      <c r="T95" s="237">
        <f>S95*H95</f>
        <v>0</v>
      </c>
      <c r="U95" s="39"/>
      <c r="V95" s="39"/>
      <c r="W95" s="39"/>
      <c r="X95" s="39"/>
      <c r="Y95" s="39"/>
      <c r="Z95" s="39"/>
      <c r="AA95" s="39"/>
      <c r="AB95" s="39"/>
      <c r="AC95" s="39"/>
      <c r="AD95" s="39"/>
      <c r="AE95" s="39"/>
      <c r="AR95" s="238" t="s">
        <v>168</v>
      </c>
      <c r="AT95" s="238" t="s">
        <v>163</v>
      </c>
      <c r="AU95" s="238" t="s">
        <v>91</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168</v>
      </c>
      <c r="BM95" s="238" t="s">
        <v>1588</v>
      </c>
    </row>
    <row r="96" s="13" customFormat="1">
      <c r="A96" s="13"/>
      <c r="B96" s="240"/>
      <c r="C96" s="241"/>
      <c r="D96" s="242" t="s">
        <v>170</v>
      </c>
      <c r="E96" s="243" t="s">
        <v>79</v>
      </c>
      <c r="F96" s="244" t="s">
        <v>1589</v>
      </c>
      <c r="G96" s="241"/>
      <c r="H96" s="245">
        <v>15.669000000000001</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91</v>
      </c>
      <c r="AV96" s="13" t="s">
        <v>91</v>
      </c>
      <c r="AW96" s="13" t="s">
        <v>42</v>
      </c>
      <c r="AX96" s="13" t="s">
        <v>89</v>
      </c>
      <c r="AY96" s="251" t="s">
        <v>161</v>
      </c>
    </row>
    <row r="97" s="2" customFormat="1" ht="24" customHeight="1">
      <c r="A97" s="39"/>
      <c r="B97" s="40"/>
      <c r="C97" s="227" t="s">
        <v>168</v>
      </c>
      <c r="D97" s="227" t="s">
        <v>163</v>
      </c>
      <c r="E97" s="228" t="s">
        <v>1129</v>
      </c>
      <c r="F97" s="229" t="s">
        <v>1130</v>
      </c>
      <c r="G97" s="230" t="s">
        <v>196</v>
      </c>
      <c r="H97" s="231">
        <v>15.669000000000001</v>
      </c>
      <c r="I97" s="232"/>
      <c r="J97" s="233">
        <f>ROUND(I97*H97,2)</f>
        <v>0</v>
      </c>
      <c r="K97" s="229" t="s">
        <v>167</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1590</v>
      </c>
    </row>
    <row r="98" s="12" customFormat="1" ht="25.92" customHeight="1">
      <c r="A98" s="12"/>
      <c r="B98" s="211"/>
      <c r="C98" s="212"/>
      <c r="D98" s="213" t="s">
        <v>80</v>
      </c>
      <c r="E98" s="214" t="s">
        <v>1591</v>
      </c>
      <c r="F98" s="214" t="s">
        <v>1592</v>
      </c>
      <c r="G98" s="212"/>
      <c r="H98" s="212"/>
      <c r="I98" s="215"/>
      <c r="J98" s="216">
        <f>BK98</f>
        <v>0</v>
      </c>
      <c r="K98" s="212"/>
      <c r="L98" s="217"/>
      <c r="M98" s="218"/>
      <c r="N98" s="219"/>
      <c r="O98" s="219"/>
      <c r="P98" s="220">
        <f>P99</f>
        <v>0</v>
      </c>
      <c r="Q98" s="219"/>
      <c r="R98" s="220">
        <f>R99</f>
        <v>0</v>
      </c>
      <c r="S98" s="219"/>
      <c r="T98" s="221">
        <f>T99</f>
        <v>0</v>
      </c>
      <c r="U98" s="12"/>
      <c r="V98" s="12"/>
      <c r="W98" s="12"/>
      <c r="X98" s="12"/>
      <c r="Y98" s="12"/>
      <c r="Z98" s="12"/>
      <c r="AA98" s="12"/>
      <c r="AB98" s="12"/>
      <c r="AC98" s="12"/>
      <c r="AD98" s="12"/>
      <c r="AE98" s="12"/>
      <c r="AR98" s="222" t="s">
        <v>91</v>
      </c>
      <c r="AT98" s="223" t="s">
        <v>80</v>
      </c>
      <c r="AU98" s="223" t="s">
        <v>81</v>
      </c>
      <c r="AY98" s="222" t="s">
        <v>161</v>
      </c>
      <c r="BK98" s="224">
        <f>BK99</f>
        <v>0</v>
      </c>
    </row>
    <row r="99" s="12" customFormat="1" ht="22.8" customHeight="1">
      <c r="A99" s="12"/>
      <c r="B99" s="211"/>
      <c r="C99" s="212"/>
      <c r="D99" s="213" t="s">
        <v>80</v>
      </c>
      <c r="E99" s="225" t="s">
        <v>1593</v>
      </c>
      <c r="F99" s="225" t="s">
        <v>1594</v>
      </c>
      <c r="G99" s="212"/>
      <c r="H99" s="212"/>
      <c r="I99" s="215"/>
      <c r="J99" s="226">
        <f>BK99</f>
        <v>0</v>
      </c>
      <c r="K99" s="212"/>
      <c r="L99" s="217"/>
      <c r="M99" s="218"/>
      <c r="N99" s="219"/>
      <c r="O99" s="219"/>
      <c r="P99" s="220">
        <f>SUM(P100:P105)</f>
        <v>0</v>
      </c>
      <c r="Q99" s="219"/>
      <c r="R99" s="220">
        <f>SUM(R100:R105)</f>
        <v>0</v>
      </c>
      <c r="S99" s="219"/>
      <c r="T99" s="221">
        <f>SUM(T100:T105)</f>
        <v>0</v>
      </c>
      <c r="U99" s="12"/>
      <c r="V99" s="12"/>
      <c r="W99" s="12"/>
      <c r="X99" s="12"/>
      <c r="Y99" s="12"/>
      <c r="Z99" s="12"/>
      <c r="AA99" s="12"/>
      <c r="AB99" s="12"/>
      <c r="AC99" s="12"/>
      <c r="AD99" s="12"/>
      <c r="AE99" s="12"/>
      <c r="AR99" s="222" t="s">
        <v>91</v>
      </c>
      <c r="AT99" s="223" t="s">
        <v>80</v>
      </c>
      <c r="AU99" s="223" t="s">
        <v>89</v>
      </c>
      <c r="AY99" s="222" t="s">
        <v>161</v>
      </c>
      <c r="BK99" s="224">
        <f>SUM(BK100:BK105)</f>
        <v>0</v>
      </c>
    </row>
    <row r="100" s="2" customFormat="1" ht="24" customHeight="1">
      <c r="A100" s="39"/>
      <c r="B100" s="40"/>
      <c r="C100" s="227" t="s">
        <v>187</v>
      </c>
      <c r="D100" s="227" t="s">
        <v>163</v>
      </c>
      <c r="E100" s="228" t="s">
        <v>1595</v>
      </c>
      <c r="F100" s="229" t="s">
        <v>1596</v>
      </c>
      <c r="G100" s="230" t="s">
        <v>174</v>
      </c>
      <c r="H100" s="231">
        <v>409.19999999999999</v>
      </c>
      <c r="I100" s="232"/>
      <c r="J100" s="233">
        <f>ROUND(I100*H100,2)</f>
        <v>0</v>
      </c>
      <c r="K100" s="229" t="s">
        <v>167</v>
      </c>
      <c r="L100" s="45"/>
      <c r="M100" s="234" t="s">
        <v>79</v>
      </c>
      <c r="N100" s="235" t="s">
        <v>51</v>
      </c>
      <c r="O100" s="85"/>
      <c r="P100" s="236">
        <f>O100*H100</f>
        <v>0</v>
      </c>
      <c r="Q100" s="236">
        <v>0</v>
      </c>
      <c r="R100" s="236">
        <f>Q100*H100</f>
        <v>0</v>
      </c>
      <c r="S100" s="236">
        <v>0</v>
      </c>
      <c r="T100" s="237">
        <f>S100*H100</f>
        <v>0</v>
      </c>
      <c r="U100" s="39"/>
      <c r="V100" s="39"/>
      <c r="W100" s="39"/>
      <c r="X100" s="39"/>
      <c r="Y100" s="39"/>
      <c r="Z100" s="39"/>
      <c r="AA100" s="39"/>
      <c r="AB100" s="39"/>
      <c r="AC100" s="39"/>
      <c r="AD100" s="39"/>
      <c r="AE100" s="39"/>
      <c r="AR100" s="238" t="s">
        <v>244</v>
      </c>
      <c r="AT100" s="238" t="s">
        <v>163</v>
      </c>
      <c r="AU100" s="238" t="s">
        <v>91</v>
      </c>
      <c r="AY100" s="17" t="s">
        <v>161</v>
      </c>
      <c r="BE100" s="239">
        <f>IF(N100="základní",J100,0)</f>
        <v>0</v>
      </c>
      <c r="BF100" s="239">
        <f>IF(N100="snížená",J100,0)</f>
        <v>0</v>
      </c>
      <c r="BG100" s="239">
        <f>IF(N100="zákl. přenesená",J100,0)</f>
        <v>0</v>
      </c>
      <c r="BH100" s="239">
        <f>IF(N100="sníž. přenesená",J100,0)</f>
        <v>0</v>
      </c>
      <c r="BI100" s="239">
        <f>IF(N100="nulová",J100,0)</f>
        <v>0</v>
      </c>
      <c r="BJ100" s="17" t="s">
        <v>89</v>
      </c>
      <c r="BK100" s="239">
        <f>ROUND(I100*H100,2)</f>
        <v>0</v>
      </c>
      <c r="BL100" s="17" t="s">
        <v>244</v>
      </c>
      <c r="BM100" s="238" t="s">
        <v>1597</v>
      </c>
    </row>
    <row r="101" s="2" customFormat="1" ht="16.5" customHeight="1">
      <c r="A101" s="39"/>
      <c r="B101" s="40"/>
      <c r="C101" s="252" t="s">
        <v>192</v>
      </c>
      <c r="D101" s="252" t="s">
        <v>193</v>
      </c>
      <c r="E101" s="253" t="s">
        <v>1598</v>
      </c>
      <c r="F101" s="254" t="s">
        <v>1599</v>
      </c>
      <c r="G101" s="255" t="s">
        <v>174</v>
      </c>
      <c r="H101" s="256">
        <v>409.19999999999999</v>
      </c>
      <c r="I101" s="257"/>
      <c r="J101" s="258">
        <f>ROUND(I101*H101,2)</f>
        <v>0</v>
      </c>
      <c r="K101" s="254" t="s">
        <v>79</v>
      </c>
      <c r="L101" s="259"/>
      <c r="M101" s="260" t="s">
        <v>79</v>
      </c>
      <c r="N101" s="261" t="s">
        <v>51</v>
      </c>
      <c r="O101" s="85"/>
      <c r="P101" s="236">
        <f>O101*H101</f>
        <v>0</v>
      </c>
      <c r="Q101" s="236">
        <v>0</v>
      </c>
      <c r="R101" s="236">
        <f>Q101*H101</f>
        <v>0</v>
      </c>
      <c r="S101" s="236">
        <v>0</v>
      </c>
      <c r="T101" s="237">
        <f>S101*H101</f>
        <v>0</v>
      </c>
      <c r="U101" s="39"/>
      <c r="V101" s="39"/>
      <c r="W101" s="39"/>
      <c r="X101" s="39"/>
      <c r="Y101" s="39"/>
      <c r="Z101" s="39"/>
      <c r="AA101" s="39"/>
      <c r="AB101" s="39"/>
      <c r="AC101" s="39"/>
      <c r="AD101" s="39"/>
      <c r="AE101" s="39"/>
      <c r="AR101" s="238" t="s">
        <v>454</v>
      </c>
      <c r="AT101" s="238" t="s">
        <v>193</v>
      </c>
      <c r="AU101" s="238" t="s">
        <v>91</v>
      </c>
      <c r="AY101" s="17" t="s">
        <v>161</v>
      </c>
      <c r="BE101" s="239">
        <f>IF(N101="základní",J101,0)</f>
        <v>0</v>
      </c>
      <c r="BF101" s="239">
        <f>IF(N101="snížená",J101,0)</f>
        <v>0</v>
      </c>
      <c r="BG101" s="239">
        <f>IF(N101="zákl. přenesená",J101,0)</f>
        <v>0</v>
      </c>
      <c r="BH101" s="239">
        <f>IF(N101="sníž. přenesená",J101,0)</f>
        <v>0</v>
      </c>
      <c r="BI101" s="239">
        <f>IF(N101="nulová",J101,0)</f>
        <v>0</v>
      </c>
      <c r="BJ101" s="17" t="s">
        <v>89</v>
      </c>
      <c r="BK101" s="239">
        <f>ROUND(I101*H101,2)</f>
        <v>0</v>
      </c>
      <c r="BL101" s="17" t="s">
        <v>244</v>
      </c>
      <c r="BM101" s="238" t="s">
        <v>1600</v>
      </c>
    </row>
    <row r="102" s="13" customFormat="1">
      <c r="A102" s="13"/>
      <c r="B102" s="240"/>
      <c r="C102" s="241"/>
      <c r="D102" s="242" t="s">
        <v>170</v>
      </c>
      <c r="E102" s="243" t="s">
        <v>79</v>
      </c>
      <c r="F102" s="244" t="s">
        <v>1601</v>
      </c>
      <c r="G102" s="241"/>
      <c r="H102" s="245">
        <v>409.19999999999999</v>
      </c>
      <c r="I102" s="246"/>
      <c r="J102" s="241"/>
      <c r="K102" s="241"/>
      <c r="L102" s="247"/>
      <c r="M102" s="248"/>
      <c r="N102" s="249"/>
      <c r="O102" s="249"/>
      <c r="P102" s="249"/>
      <c r="Q102" s="249"/>
      <c r="R102" s="249"/>
      <c r="S102" s="249"/>
      <c r="T102" s="250"/>
      <c r="U102" s="13"/>
      <c r="V102" s="13"/>
      <c r="W102" s="13"/>
      <c r="X102" s="13"/>
      <c r="Y102" s="13"/>
      <c r="Z102" s="13"/>
      <c r="AA102" s="13"/>
      <c r="AB102" s="13"/>
      <c r="AC102" s="13"/>
      <c r="AD102" s="13"/>
      <c r="AE102" s="13"/>
      <c r="AT102" s="251" t="s">
        <v>170</v>
      </c>
      <c r="AU102" s="251" t="s">
        <v>91</v>
      </c>
      <c r="AV102" s="13" t="s">
        <v>91</v>
      </c>
      <c r="AW102" s="13" t="s">
        <v>42</v>
      </c>
      <c r="AX102" s="13" t="s">
        <v>89</v>
      </c>
      <c r="AY102" s="251" t="s">
        <v>161</v>
      </c>
    </row>
    <row r="103" s="2" customFormat="1" ht="16.5" customHeight="1">
      <c r="A103" s="39"/>
      <c r="B103" s="40"/>
      <c r="C103" s="227" t="s">
        <v>200</v>
      </c>
      <c r="D103" s="227" t="s">
        <v>163</v>
      </c>
      <c r="E103" s="228" t="s">
        <v>1602</v>
      </c>
      <c r="F103" s="229" t="s">
        <v>1603</v>
      </c>
      <c r="G103" s="230" t="s">
        <v>431</v>
      </c>
      <c r="H103" s="231">
        <v>16</v>
      </c>
      <c r="I103" s="232"/>
      <c r="J103" s="233">
        <f>ROUND(I103*H103,2)</f>
        <v>0</v>
      </c>
      <c r="K103" s="229" t="s">
        <v>167</v>
      </c>
      <c r="L103" s="45"/>
      <c r="M103" s="234" t="s">
        <v>79</v>
      </c>
      <c r="N103" s="235" t="s">
        <v>51</v>
      </c>
      <c r="O103" s="85"/>
      <c r="P103" s="236">
        <f>O103*H103</f>
        <v>0</v>
      </c>
      <c r="Q103" s="236">
        <v>0</v>
      </c>
      <c r="R103" s="236">
        <f>Q103*H103</f>
        <v>0</v>
      </c>
      <c r="S103" s="236">
        <v>0</v>
      </c>
      <c r="T103" s="237">
        <f>S103*H103</f>
        <v>0</v>
      </c>
      <c r="U103" s="39"/>
      <c r="V103" s="39"/>
      <c r="W103" s="39"/>
      <c r="X103" s="39"/>
      <c r="Y103" s="39"/>
      <c r="Z103" s="39"/>
      <c r="AA103" s="39"/>
      <c r="AB103" s="39"/>
      <c r="AC103" s="39"/>
      <c r="AD103" s="39"/>
      <c r="AE103" s="39"/>
      <c r="AR103" s="238" t="s">
        <v>244</v>
      </c>
      <c r="AT103" s="238" t="s">
        <v>163</v>
      </c>
      <c r="AU103" s="238" t="s">
        <v>91</v>
      </c>
      <c r="AY103" s="17" t="s">
        <v>161</v>
      </c>
      <c r="BE103" s="239">
        <f>IF(N103="základní",J103,0)</f>
        <v>0</v>
      </c>
      <c r="BF103" s="239">
        <f>IF(N103="snížená",J103,0)</f>
        <v>0</v>
      </c>
      <c r="BG103" s="239">
        <f>IF(N103="zákl. přenesená",J103,0)</f>
        <v>0</v>
      </c>
      <c r="BH103" s="239">
        <f>IF(N103="sníž. přenesená",J103,0)</f>
        <v>0</v>
      </c>
      <c r="BI103" s="239">
        <f>IF(N103="nulová",J103,0)</f>
        <v>0</v>
      </c>
      <c r="BJ103" s="17" t="s">
        <v>89</v>
      </c>
      <c r="BK103" s="239">
        <f>ROUND(I103*H103,2)</f>
        <v>0</v>
      </c>
      <c r="BL103" s="17" t="s">
        <v>244</v>
      </c>
      <c r="BM103" s="238" t="s">
        <v>1604</v>
      </c>
    </row>
    <row r="104" s="2" customFormat="1" ht="16.5" customHeight="1">
      <c r="A104" s="39"/>
      <c r="B104" s="40"/>
      <c r="C104" s="252" t="s">
        <v>197</v>
      </c>
      <c r="D104" s="252" t="s">
        <v>193</v>
      </c>
      <c r="E104" s="253" t="s">
        <v>1605</v>
      </c>
      <c r="F104" s="254" t="s">
        <v>1606</v>
      </c>
      <c r="G104" s="255" t="s">
        <v>431</v>
      </c>
      <c r="H104" s="256">
        <v>16</v>
      </c>
      <c r="I104" s="257"/>
      <c r="J104" s="258">
        <f>ROUND(I104*H104,2)</f>
        <v>0</v>
      </c>
      <c r="K104" s="254" t="s">
        <v>79</v>
      </c>
      <c r="L104" s="259"/>
      <c r="M104" s="260" t="s">
        <v>79</v>
      </c>
      <c r="N104" s="261"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454</v>
      </c>
      <c r="AT104" s="238" t="s">
        <v>193</v>
      </c>
      <c r="AU104" s="238" t="s">
        <v>91</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244</v>
      </c>
      <c r="BM104" s="238" t="s">
        <v>1607</v>
      </c>
    </row>
    <row r="105" s="13" customFormat="1">
      <c r="A105" s="13"/>
      <c r="B105" s="240"/>
      <c r="C105" s="241"/>
      <c r="D105" s="242" t="s">
        <v>170</v>
      </c>
      <c r="E105" s="243" t="s">
        <v>79</v>
      </c>
      <c r="F105" s="244" t="s">
        <v>244</v>
      </c>
      <c r="G105" s="241"/>
      <c r="H105" s="245">
        <v>16</v>
      </c>
      <c r="I105" s="246"/>
      <c r="J105" s="241"/>
      <c r="K105" s="241"/>
      <c r="L105" s="247"/>
      <c r="M105" s="248"/>
      <c r="N105" s="249"/>
      <c r="O105" s="249"/>
      <c r="P105" s="249"/>
      <c r="Q105" s="249"/>
      <c r="R105" s="249"/>
      <c r="S105" s="249"/>
      <c r="T105" s="250"/>
      <c r="U105" s="13"/>
      <c r="V105" s="13"/>
      <c r="W105" s="13"/>
      <c r="X105" s="13"/>
      <c r="Y105" s="13"/>
      <c r="Z105" s="13"/>
      <c r="AA105" s="13"/>
      <c r="AB105" s="13"/>
      <c r="AC105" s="13"/>
      <c r="AD105" s="13"/>
      <c r="AE105" s="13"/>
      <c r="AT105" s="251" t="s">
        <v>170</v>
      </c>
      <c r="AU105" s="251" t="s">
        <v>91</v>
      </c>
      <c r="AV105" s="13" t="s">
        <v>91</v>
      </c>
      <c r="AW105" s="13" t="s">
        <v>42</v>
      </c>
      <c r="AX105" s="13" t="s">
        <v>89</v>
      </c>
      <c r="AY105" s="251" t="s">
        <v>161</v>
      </c>
    </row>
    <row r="106" s="12" customFormat="1" ht="25.92" customHeight="1">
      <c r="A106" s="12"/>
      <c r="B106" s="211"/>
      <c r="C106" s="212"/>
      <c r="D106" s="213" t="s">
        <v>80</v>
      </c>
      <c r="E106" s="214" t="s">
        <v>193</v>
      </c>
      <c r="F106" s="214" t="s">
        <v>513</v>
      </c>
      <c r="G106" s="212"/>
      <c r="H106" s="212"/>
      <c r="I106" s="215"/>
      <c r="J106" s="216">
        <f>BK106</f>
        <v>0</v>
      </c>
      <c r="K106" s="212"/>
      <c r="L106" s="217"/>
      <c r="M106" s="218"/>
      <c r="N106" s="219"/>
      <c r="O106" s="219"/>
      <c r="P106" s="220">
        <f>P107+P109+P113</f>
        <v>0</v>
      </c>
      <c r="Q106" s="219"/>
      <c r="R106" s="220">
        <f>R107+R109+R113</f>
        <v>4.8580899999999998</v>
      </c>
      <c r="S106" s="219"/>
      <c r="T106" s="221">
        <f>T107+T109+T113</f>
        <v>0</v>
      </c>
      <c r="U106" s="12"/>
      <c r="V106" s="12"/>
      <c r="W106" s="12"/>
      <c r="X106" s="12"/>
      <c r="Y106" s="12"/>
      <c r="Z106" s="12"/>
      <c r="AA106" s="12"/>
      <c r="AB106" s="12"/>
      <c r="AC106" s="12"/>
      <c r="AD106" s="12"/>
      <c r="AE106" s="12"/>
      <c r="AR106" s="222" t="s">
        <v>177</v>
      </c>
      <c r="AT106" s="223" t="s">
        <v>80</v>
      </c>
      <c r="AU106" s="223" t="s">
        <v>81</v>
      </c>
      <c r="AY106" s="222" t="s">
        <v>161</v>
      </c>
      <c r="BK106" s="224">
        <f>BK107+BK109+BK113</f>
        <v>0</v>
      </c>
    </row>
    <row r="107" s="12" customFormat="1" ht="22.8" customHeight="1">
      <c r="A107" s="12"/>
      <c r="B107" s="211"/>
      <c r="C107" s="212"/>
      <c r="D107" s="213" t="s">
        <v>80</v>
      </c>
      <c r="E107" s="225" t="s">
        <v>847</v>
      </c>
      <c r="F107" s="225" t="s">
        <v>848</v>
      </c>
      <c r="G107" s="212"/>
      <c r="H107" s="212"/>
      <c r="I107" s="215"/>
      <c r="J107" s="226">
        <f>BK107</f>
        <v>0</v>
      </c>
      <c r="K107" s="212"/>
      <c r="L107" s="217"/>
      <c r="M107" s="218"/>
      <c r="N107" s="219"/>
      <c r="O107" s="219"/>
      <c r="P107" s="220">
        <f>P108</f>
        <v>0</v>
      </c>
      <c r="Q107" s="219"/>
      <c r="R107" s="220">
        <f>R108</f>
        <v>0</v>
      </c>
      <c r="S107" s="219"/>
      <c r="T107" s="221">
        <f>T108</f>
        <v>0</v>
      </c>
      <c r="U107" s="12"/>
      <c r="V107" s="12"/>
      <c r="W107" s="12"/>
      <c r="X107" s="12"/>
      <c r="Y107" s="12"/>
      <c r="Z107" s="12"/>
      <c r="AA107" s="12"/>
      <c r="AB107" s="12"/>
      <c r="AC107" s="12"/>
      <c r="AD107" s="12"/>
      <c r="AE107" s="12"/>
      <c r="AR107" s="222" t="s">
        <v>177</v>
      </c>
      <c r="AT107" s="223" t="s">
        <v>80</v>
      </c>
      <c r="AU107" s="223" t="s">
        <v>89</v>
      </c>
      <c r="AY107" s="222" t="s">
        <v>161</v>
      </c>
      <c r="BK107" s="224">
        <f>BK108</f>
        <v>0</v>
      </c>
    </row>
    <row r="108" s="2" customFormat="1" ht="24" customHeight="1">
      <c r="A108" s="39"/>
      <c r="B108" s="40"/>
      <c r="C108" s="227" t="s">
        <v>208</v>
      </c>
      <c r="D108" s="227" t="s">
        <v>163</v>
      </c>
      <c r="E108" s="228" t="s">
        <v>1132</v>
      </c>
      <c r="F108" s="229" t="s">
        <v>1133</v>
      </c>
      <c r="G108" s="230" t="s">
        <v>431</v>
      </c>
      <c r="H108" s="231">
        <v>1</v>
      </c>
      <c r="I108" s="232"/>
      <c r="J108" s="233">
        <f>ROUND(I108*H108,2)</f>
        <v>0</v>
      </c>
      <c r="K108" s="229" t="s">
        <v>167</v>
      </c>
      <c r="L108" s="45"/>
      <c r="M108" s="234" t="s">
        <v>79</v>
      </c>
      <c r="N108" s="235" t="s">
        <v>51</v>
      </c>
      <c r="O108" s="85"/>
      <c r="P108" s="236">
        <f>O108*H108</f>
        <v>0</v>
      </c>
      <c r="Q108" s="236">
        <v>0</v>
      </c>
      <c r="R108" s="236">
        <f>Q108*H108</f>
        <v>0</v>
      </c>
      <c r="S108" s="236">
        <v>0</v>
      </c>
      <c r="T108" s="237">
        <f>S108*H108</f>
        <v>0</v>
      </c>
      <c r="U108" s="39"/>
      <c r="V108" s="39"/>
      <c r="W108" s="39"/>
      <c r="X108" s="39"/>
      <c r="Y108" s="39"/>
      <c r="Z108" s="39"/>
      <c r="AA108" s="39"/>
      <c r="AB108" s="39"/>
      <c r="AC108" s="39"/>
      <c r="AD108" s="39"/>
      <c r="AE108" s="39"/>
      <c r="AR108" s="238" t="s">
        <v>476</v>
      </c>
      <c r="AT108" s="238" t="s">
        <v>163</v>
      </c>
      <c r="AU108" s="238" t="s">
        <v>91</v>
      </c>
      <c r="AY108" s="17" t="s">
        <v>161</v>
      </c>
      <c r="BE108" s="239">
        <f>IF(N108="základní",J108,0)</f>
        <v>0</v>
      </c>
      <c r="BF108" s="239">
        <f>IF(N108="snížená",J108,0)</f>
        <v>0</v>
      </c>
      <c r="BG108" s="239">
        <f>IF(N108="zákl. přenesená",J108,0)</f>
        <v>0</v>
      </c>
      <c r="BH108" s="239">
        <f>IF(N108="sníž. přenesená",J108,0)</f>
        <v>0</v>
      </c>
      <c r="BI108" s="239">
        <f>IF(N108="nulová",J108,0)</f>
        <v>0</v>
      </c>
      <c r="BJ108" s="17" t="s">
        <v>89</v>
      </c>
      <c r="BK108" s="239">
        <f>ROUND(I108*H108,2)</f>
        <v>0</v>
      </c>
      <c r="BL108" s="17" t="s">
        <v>476</v>
      </c>
      <c r="BM108" s="238" t="s">
        <v>1608</v>
      </c>
    </row>
    <row r="109" s="12" customFormat="1" ht="22.8" customHeight="1">
      <c r="A109" s="12"/>
      <c r="B109" s="211"/>
      <c r="C109" s="212"/>
      <c r="D109" s="213" t="s">
        <v>80</v>
      </c>
      <c r="E109" s="225" t="s">
        <v>1609</v>
      </c>
      <c r="F109" s="225" t="s">
        <v>1610</v>
      </c>
      <c r="G109" s="212"/>
      <c r="H109" s="212"/>
      <c r="I109" s="215"/>
      <c r="J109" s="226">
        <f>BK109</f>
        <v>0</v>
      </c>
      <c r="K109" s="212"/>
      <c r="L109" s="217"/>
      <c r="M109" s="218"/>
      <c r="N109" s="219"/>
      <c r="O109" s="219"/>
      <c r="P109" s="220">
        <f>SUM(P110:P112)</f>
        <v>0</v>
      </c>
      <c r="Q109" s="219"/>
      <c r="R109" s="220">
        <f>SUM(R110:R112)</f>
        <v>0</v>
      </c>
      <c r="S109" s="219"/>
      <c r="T109" s="221">
        <f>SUM(T110:T112)</f>
        <v>0</v>
      </c>
      <c r="U109" s="12"/>
      <c r="V109" s="12"/>
      <c r="W109" s="12"/>
      <c r="X109" s="12"/>
      <c r="Y109" s="12"/>
      <c r="Z109" s="12"/>
      <c r="AA109" s="12"/>
      <c r="AB109" s="12"/>
      <c r="AC109" s="12"/>
      <c r="AD109" s="12"/>
      <c r="AE109" s="12"/>
      <c r="AR109" s="222" t="s">
        <v>177</v>
      </c>
      <c r="AT109" s="223" t="s">
        <v>80</v>
      </c>
      <c r="AU109" s="223" t="s">
        <v>89</v>
      </c>
      <c r="AY109" s="222" t="s">
        <v>161</v>
      </c>
      <c r="BK109" s="224">
        <f>SUM(BK110:BK112)</f>
        <v>0</v>
      </c>
    </row>
    <row r="110" s="2" customFormat="1" ht="48" customHeight="1">
      <c r="A110" s="39"/>
      <c r="B110" s="40"/>
      <c r="C110" s="227" t="s">
        <v>214</v>
      </c>
      <c r="D110" s="227" t="s">
        <v>163</v>
      </c>
      <c r="E110" s="228" t="s">
        <v>1611</v>
      </c>
      <c r="F110" s="229" t="s">
        <v>1612</v>
      </c>
      <c r="G110" s="230" t="s">
        <v>174</v>
      </c>
      <c r="H110" s="231">
        <v>18</v>
      </c>
      <c r="I110" s="232"/>
      <c r="J110" s="233">
        <f>ROUND(I110*H110,2)</f>
        <v>0</v>
      </c>
      <c r="K110" s="229" t="s">
        <v>167</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476</v>
      </c>
      <c r="AT110" s="238" t="s">
        <v>163</v>
      </c>
      <c r="AU110" s="238" t="s">
        <v>91</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476</v>
      </c>
      <c r="BM110" s="238" t="s">
        <v>1613</v>
      </c>
    </row>
    <row r="111" s="2" customFormat="1" ht="16.5" customHeight="1">
      <c r="A111" s="39"/>
      <c r="B111" s="40"/>
      <c r="C111" s="252" t="s">
        <v>219</v>
      </c>
      <c r="D111" s="252" t="s">
        <v>193</v>
      </c>
      <c r="E111" s="253" t="s">
        <v>1614</v>
      </c>
      <c r="F111" s="254" t="s">
        <v>1615</v>
      </c>
      <c r="G111" s="255" t="s">
        <v>174</v>
      </c>
      <c r="H111" s="256">
        <v>18</v>
      </c>
      <c r="I111" s="257"/>
      <c r="J111" s="258">
        <f>ROUND(I111*H111,2)</f>
        <v>0</v>
      </c>
      <c r="K111" s="254" t="s">
        <v>79</v>
      </c>
      <c r="L111" s="259"/>
      <c r="M111" s="260" t="s">
        <v>79</v>
      </c>
      <c r="N111" s="261" t="s">
        <v>51</v>
      </c>
      <c r="O111" s="85"/>
      <c r="P111" s="236">
        <f>O111*H111</f>
        <v>0</v>
      </c>
      <c r="Q111" s="236">
        <v>0</v>
      </c>
      <c r="R111" s="236">
        <f>Q111*H111</f>
        <v>0</v>
      </c>
      <c r="S111" s="236">
        <v>0</v>
      </c>
      <c r="T111" s="237">
        <f>S111*H111</f>
        <v>0</v>
      </c>
      <c r="U111" s="39"/>
      <c r="V111" s="39"/>
      <c r="W111" s="39"/>
      <c r="X111" s="39"/>
      <c r="Y111" s="39"/>
      <c r="Z111" s="39"/>
      <c r="AA111" s="39"/>
      <c r="AB111" s="39"/>
      <c r="AC111" s="39"/>
      <c r="AD111" s="39"/>
      <c r="AE111" s="39"/>
      <c r="AR111" s="238" t="s">
        <v>475</v>
      </c>
      <c r="AT111" s="238" t="s">
        <v>193</v>
      </c>
      <c r="AU111" s="238" t="s">
        <v>91</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476</v>
      </c>
      <c r="BM111" s="238" t="s">
        <v>1616</v>
      </c>
    </row>
    <row r="112" s="13" customFormat="1">
      <c r="A112" s="13"/>
      <c r="B112" s="240"/>
      <c r="C112" s="241"/>
      <c r="D112" s="242" t="s">
        <v>170</v>
      </c>
      <c r="E112" s="243" t="s">
        <v>79</v>
      </c>
      <c r="F112" s="244" t="s">
        <v>253</v>
      </c>
      <c r="G112" s="241"/>
      <c r="H112" s="245">
        <v>18</v>
      </c>
      <c r="I112" s="246"/>
      <c r="J112" s="241"/>
      <c r="K112" s="241"/>
      <c r="L112" s="247"/>
      <c r="M112" s="248"/>
      <c r="N112" s="249"/>
      <c r="O112" s="249"/>
      <c r="P112" s="249"/>
      <c r="Q112" s="249"/>
      <c r="R112" s="249"/>
      <c r="S112" s="249"/>
      <c r="T112" s="250"/>
      <c r="U112" s="13"/>
      <c r="V112" s="13"/>
      <c r="W112" s="13"/>
      <c r="X112" s="13"/>
      <c r="Y112" s="13"/>
      <c r="Z112" s="13"/>
      <c r="AA112" s="13"/>
      <c r="AB112" s="13"/>
      <c r="AC112" s="13"/>
      <c r="AD112" s="13"/>
      <c r="AE112" s="13"/>
      <c r="AT112" s="251" t="s">
        <v>170</v>
      </c>
      <c r="AU112" s="251" t="s">
        <v>91</v>
      </c>
      <c r="AV112" s="13" t="s">
        <v>91</v>
      </c>
      <c r="AW112" s="13" t="s">
        <v>42</v>
      </c>
      <c r="AX112" s="13" t="s">
        <v>89</v>
      </c>
      <c r="AY112" s="251" t="s">
        <v>161</v>
      </c>
    </row>
    <row r="113" s="12" customFormat="1" ht="22.8" customHeight="1">
      <c r="A113" s="12"/>
      <c r="B113" s="211"/>
      <c r="C113" s="212"/>
      <c r="D113" s="213" t="s">
        <v>80</v>
      </c>
      <c r="E113" s="225" t="s">
        <v>870</v>
      </c>
      <c r="F113" s="225" t="s">
        <v>871</v>
      </c>
      <c r="G113" s="212"/>
      <c r="H113" s="212"/>
      <c r="I113" s="215"/>
      <c r="J113" s="226">
        <f>BK113</f>
        <v>0</v>
      </c>
      <c r="K113" s="212"/>
      <c r="L113" s="217"/>
      <c r="M113" s="218"/>
      <c r="N113" s="219"/>
      <c r="O113" s="219"/>
      <c r="P113" s="220">
        <f>SUM(P114:P130)</f>
        <v>0</v>
      </c>
      <c r="Q113" s="219"/>
      <c r="R113" s="220">
        <f>SUM(R114:R130)</f>
        <v>4.8580899999999998</v>
      </c>
      <c r="S113" s="219"/>
      <c r="T113" s="221">
        <f>SUM(T114:T130)</f>
        <v>0</v>
      </c>
      <c r="U113" s="12"/>
      <c r="V113" s="12"/>
      <c r="W113" s="12"/>
      <c r="X113" s="12"/>
      <c r="Y113" s="12"/>
      <c r="Z113" s="12"/>
      <c r="AA113" s="12"/>
      <c r="AB113" s="12"/>
      <c r="AC113" s="12"/>
      <c r="AD113" s="12"/>
      <c r="AE113" s="12"/>
      <c r="AR113" s="222" t="s">
        <v>177</v>
      </c>
      <c r="AT113" s="223" t="s">
        <v>80</v>
      </c>
      <c r="AU113" s="223" t="s">
        <v>89</v>
      </c>
      <c r="AY113" s="222" t="s">
        <v>161</v>
      </c>
      <c r="BK113" s="224">
        <f>SUM(BK114:BK130)</f>
        <v>0</v>
      </c>
    </row>
    <row r="114" s="2" customFormat="1" ht="16.5" customHeight="1">
      <c r="A114" s="39"/>
      <c r="B114" s="40"/>
      <c r="C114" s="227" t="s">
        <v>225</v>
      </c>
      <c r="D114" s="227" t="s">
        <v>163</v>
      </c>
      <c r="E114" s="228" t="s">
        <v>1617</v>
      </c>
      <c r="F114" s="229" t="s">
        <v>1618</v>
      </c>
      <c r="G114" s="230" t="s">
        <v>174</v>
      </c>
      <c r="H114" s="231">
        <v>125</v>
      </c>
      <c r="I114" s="232"/>
      <c r="J114" s="233">
        <f>ROUND(I114*H114,2)</f>
        <v>0</v>
      </c>
      <c r="K114" s="229" t="s">
        <v>167</v>
      </c>
      <c r="L114" s="45"/>
      <c r="M114" s="234" t="s">
        <v>79</v>
      </c>
      <c r="N114" s="235" t="s">
        <v>51</v>
      </c>
      <c r="O114" s="85"/>
      <c r="P114" s="236">
        <f>O114*H114</f>
        <v>0</v>
      </c>
      <c r="Q114" s="236">
        <v>8.0000000000000007E-05</v>
      </c>
      <c r="R114" s="236">
        <f>Q114*H114</f>
        <v>0.01</v>
      </c>
      <c r="S114" s="236">
        <v>0</v>
      </c>
      <c r="T114" s="237">
        <f>S114*H114</f>
        <v>0</v>
      </c>
      <c r="U114" s="39"/>
      <c r="V114" s="39"/>
      <c r="W114" s="39"/>
      <c r="X114" s="39"/>
      <c r="Y114" s="39"/>
      <c r="Z114" s="39"/>
      <c r="AA114" s="39"/>
      <c r="AB114" s="39"/>
      <c r="AC114" s="39"/>
      <c r="AD114" s="39"/>
      <c r="AE114" s="39"/>
      <c r="AR114" s="238" t="s">
        <v>476</v>
      </c>
      <c r="AT114" s="238" t="s">
        <v>163</v>
      </c>
      <c r="AU114" s="238" t="s">
        <v>91</v>
      </c>
      <c r="AY114" s="17" t="s">
        <v>161</v>
      </c>
      <c r="BE114" s="239">
        <f>IF(N114="základní",J114,0)</f>
        <v>0</v>
      </c>
      <c r="BF114" s="239">
        <f>IF(N114="snížená",J114,0)</f>
        <v>0</v>
      </c>
      <c r="BG114" s="239">
        <f>IF(N114="zákl. přenesená",J114,0)</f>
        <v>0</v>
      </c>
      <c r="BH114" s="239">
        <f>IF(N114="sníž. přenesená",J114,0)</f>
        <v>0</v>
      </c>
      <c r="BI114" s="239">
        <f>IF(N114="nulová",J114,0)</f>
        <v>0</v>
      </c>
      <c r="BJ114" s="17" t="s">
        <v>89</v>
      </c>
      <c r="BK114" s="239">
        <f>ROUND(I114*H114,2)</f>
        <v>0</v>
      </c>
      <c r="BL114" s="17" t="s">
        <v>476</v>
      </c>
      <c r="BM114" s="238" t="s">
        <v>1619</v>
      </c>
    </row>
    <row r="115" s="2" customFormat="1" ht="36" customHeight="1">
      <c r="A115" s="39"/>
      <c r="B115" s="40"/>
      <c r="C115" s="227" t="s">
        <v>230</v>
      </c>
      <c r="D115" s="227" t="s">
        <v>163</v>
      </c>
      <c r="E115" s="228" t="s">
        <v>1620</v>
      </c>
      <c r="F115" s="229" t="s">
        <v>1621</v>
      </c>
      <c r="G115" s="230" t="s">
        <v>174</v>
      </c>
      <c r="H115" s="231">
        <v>305</v>
      </c>
      <c r="I115" s="232"/>
      <c r="J115" s="233">
        <f>ROUND(I115*H115,2)</f>
        <v>0</v>
      </c>
      <c r="K115" s="229" t="s">
        <v>167</v>
      </c>
      <c r="L115" s="45"/>
      <c r="M115" s="234" t="s">
        <v>79</v>
      </c>
      <c r="N115" s="235" t="s">
        <v>51</v>
      </c>
      <c r="O115" s="85"/>
      <c r="P115" s="236">
        <f>O115*H115</f>
        <v>0</v>
      </c>
      <c r="Q115" s="236">
        <v>0</v>
      </c>
      <c r="R115" s="236">
        <f>Q115*H115</f>
        <v>0</v>
      </c>
      <c r="S115" s="236">
        <v>0</v>
      </c>
      <c r="T115" s="237">
        <f>S115*H115</f>
        <v>0</v>
      </c>
      <c r="U115" s="39"/>
      <c r="V115" s="39"/>
      <c r="W115" s="39"/>
      <c r="X115" s="39"/>
      <c r="Y115" s="39"/>
      <c r="Z115" s="39"/>
      <c r="AA115" s="39"/>
      <c r="AB115" s="39"/>
      <c r="AC115" s="39"/>
      <c r="AD115" s="39"/>
      <c r="AE115" s="39"/>
      <c r="AR115" s="238" t="s">
        <v>476</v>
      </c>
      <c r="AT115" s="238" t="s">
        <v>163</v>
      </c>
      <c r="AU115" s="238" t="s">
        <v>91</v>
      </c>
      <c r="AY115" s="17" t="s">
        <v>161</v>
      </c>
      <c r="BE115" s="239">
        <f>IF(N115="základní",J115,0)</f>
        <v>0</v>
      </c>
      <c r="BF115" s="239">
        <f>IF(N115="snížená",J115,0)</f>
        <v>0</v>
      </c>
      <c r="BG115" s="239">
        <f>IF(N115="zákl. přenesená",J115,0)</f>
        <v>0</v>
      </c>
      <c r="BH115" s="239">
        <f>IF(N115="sníž. přenesená",J115,0)</f>
        <v>0</v>
      </c>
      <c r="BI115" s="239">
        <f>IF(N115="nulová",J115,0)</f>
        <v>0</v>
      </c>
      <c r="BJ115" s="17" t="s">
        <v>89</v>
      </c>
      <c r="BK115" s="239">
        <f>ROUND(I115*H115,2)</f>
        <v>0</v>
      </c>
      <c r="BL115" s="17" t="s">
        <v>476</v>
      </c>
      <c r="BM115" s="238" t="s">
        <v>1622</v>
      </c>
    </row>
    <row r="116" s="13" customFormat="1">
      <c r="A116" s="13"/>
      <c r="B116" s="240"/>
      <c r="C116" s="241"/>
      <c r="D116" s="242" t="s">
        <v>170</v>
      </c>
      <c r="E116" s="243" t="s">
        <v>79</v>
      </c>
      <c r="F116" s="244" t="s">
        <v>1623</v>
      </c>
      <c r="G116" s="241"/>
      <c r="H116" s="245">
        <v>305</v>
      </c>
      <c r="I116" s="246"/>
      <c r="J116" s="241"/>
      <c r="K116" s="241"/>
      <c r="L116" s="247"/>
      <c r="M116" s="248"/>
      <c r="N116" s="249"/>
      <c r="O116" s="249"/>
      <c r="P116" s="249"/>
      <c r="Q116" s="249"/>
      <c r="R116" s="249"/>
      <c r="S116" s="249"/>
      <c r="T116" s="250"/>
      <c r="U116" s="13"/>
      <c r="V116" s="13"/>
      <c r="W116" s="13"/>
      <c r="X116" s="13"/>
      <c r="Y116" s="13"/>
      <c r="Z116" s="13"/>
      <c r="AA116" s="13"/>
      <c r="AB116" s="13"/>
      <c r="AC116" s="13"/>
      <c r="AD116" s="13"/>
      <c r="AE116" s="13"/>
      <c r="AT116" s="251" t="s">
        <v>170</v>
      </c>
      <c r="AU116" s="251" t="s">
        <v>91</v>
      </c>
      <c r="AV116" s="13" t="s">
        <v>91</v>
      </c>
      <c r="AW116" s="13" t="s">
        <v>42</v>
      </c>
      <c r="AX116" s="13" t="s">
        <v>89</v>
      </c>
      <c r="AY116" s="251" t="s">
        <v>161</v>
      </c>
    </row>
    <row r="117" s="2" customFormat="1" ht="36" customHeight="1">
      <c r="A117" s="39"/>
      <c r="B117" s="40"/>
      <c r="C117" s="227" t="s">
        <v>236</v>
      </c>
      <c r="D117" s="227" t="s">
        <v>163</v>
      </c>
      <c r="E117" s="228" t="s">
        <v>1624</v>
      </c>
      <c r="F117" s="229" t="s">
        <v>1625</v>
      </c>
      <c r="G117" s="230" t="s">
        <v>174</v>
      </c>
      <c r="H117" s="231">
        <v>21</v>
      </c>
      <c r="I117" s="232"/>
      <c r="J117" s="233">
        <f>ROUND(I117*H117,2)</f>
        <v>0</v>
      </c>
      <c r="K117" s="229" t="s">
        <v>167</v>
      </c>
      <c r="L117" s="45"/>
      <c r="M117" s="234" t="s">
        <v>79</v>
      </c>
      <c r="N117" s="235" t="s">
        <v>51</v>
      </c>
      <c r="O117" s="85"/>
      <c r="P117" s="236">
        <f>O117*H117</f>
        <v>0</v>
      </c>
      <c r="Q117" s="236">
        <v>0</v>
      </c>
      <c r="R117" s="236">
        <f>Q117*H117</f>
        <v>0</v>
      </c>
      <c r="S117" s="236">
        <v>0</v>
      </c>
      <c r="T117" s="237">
        <f>S117*H117</f>
        <v>0</v>
      </c>
      <c r="U117" s="39"/>
      <c r="V117" s="39"/>
      <c r="W117" s="39"/>
      <c r="X117" s="39"/>
      <c r="Y117" s="39"/>
      <c r="Z117" s="39"/>
      <c r="AA117" s="39"/>
      <c r="AB117" s="39"/>
      <c r="AC117" s="39"/>
      <c r="AD117" s="39"/>
      <c r="AE117" s="39"/>
      <c r="AR117" s="238" t="s">
        <v>476</v>
      </c>
      <c r="AT117" s="238" t="s">
        <v>163</v>
      </c>
      <c r="AU117" s="238" t="s">
        <v>91</v>
      </c>
      <c r="AY117" s="17" t="s">
        <v>161</v>
      </c>
      <c r="BE117" s="239">
        <f>IF(N117="základní",J117,0)</f>
        <v>0</v>
      </c>
      <c r="BF117" s="239">
        <f>IF(N117="snížená",J117,0)</f>
        <v>0</v>
      </c>
      <c r="BG117" s="239">
        <f>IF(N117="zákl. přenesená",J117,0)</f>
        <v>0</v>
      </c>
      <c r="BH117" s="239">
        <f>IF(N117="sníž. přenesená",J117,0)</f>
        <v>0</v>
      </c>
      <c r="BI117" s="239">
        <f>IF(N117="nulová",J117,0)</f>
        <v>0</v>
      </c>
      <c r="BJ117" s="17" t="s">
        <v>89</v>
      </c>
      <c r="BK117" s="239">
        <f>ROUND(I117*H117,2)</f>
        <v>0</v>
      </c>
      <c r="BL117" s="17" t="s">
        <v>476</v>
      </c>
      <c r="BM117" s="238" t="s">
        <v>1626</v>
      </c>
    </row>
    <row r="118" s="13" customFormat="1">
      <c r="A118" s="13"/>
      <c r="B118" s="240"/>
      <c r="C118" s="241"/>
      <c r="D118" s="242" t="s">
        <v>170</v>
      </c>
      <c r="E118" s="243" t="s">
        <v>79</v>
      </c>
      <c r="F118" s="244" t="s">
        <v>1627</v>
      </c>
      <c r="G118" s="241"/>
      <c r="H118" s="245">
        <v>21</v>
      </c>
      <c r="I118" s="246"/>
      <c r="J118" s="241"/>
      <c r="K118" s="241"/>
      <c r="L118" s="247"/>
      <c r="M118" s="248"/>
      <c r="N118" s="249"/>
      <c r="O118" s="249"/>
      <c r="P118" s="249"/>
      <c r="Q118" s="249"/>
      <c r="R118" s="249"/>
      <c r="S118" s="249"/>
      <c r="T118" s="250"/>
      <c r="U118" s="13"/>
      <c r="V118" s="13"/>
      <c r="W118" s="13"/>
      <c r="X118" s="13"/>
      <c r="Y118" s="13"/>
      <c r="Z118" s="13"/>
      <c r="AA118" s="13"/>
      <c r="AB118" s="13"/>
      <c r="AC118" s="13"/>
      <c r="AD118" s="13"/>
      <c r="AE118" s="13"/>
      <c r="AT118" s="251" t="s">
        <v>170</v>
      </c>
      <c r="AU118" s="251" t="s">
        <v>91</v>
      </c>
      <c r="AV118" s="13" t="s">
        <v>91</v>
      </c>
      <c r="AW118" s="13" t="s">
        <v>42</v>
      </c>
      <c r="AX118" s="13" t="s">
        <v>89</v>
      </c>
      <c r="AY118" s="251" t="s">
        <v>161</v>
      </c>
    </row>
    <row r="119" s="2" customFormat="1" ht="16.5" customHeight="1">
      <c r="A119" s="39"/>
      <c r="B119" s="40"/>
      <c r="C119" s="227" t="s">
        <v>8</v>
      </c>
      <c r="D119" s="227" t="s">
        <v>163</v>
      </c>
      <c r="E119" s="228" t="s">
        <v>1140</v>
      </c>
      <c r="F119" s="229" t="s">
        <v>1141</v>
      </c>
      <c r="G119" s="230" t="s">
        <v>184</v>
      </c>
      <c r="H119" s="231">
        <v>92.753</v>
      </c>
      <c r="I119" s="232"/>
      <c r="J119" s="233">
        <f>ROUND(I119*H119,2)</f>
        <v>0</v>
      </c>
      <c r="K119" s="229" t="s">
        <v>167</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476</v>
      </c>
      <c r="AT119" s="238" t="s">
        <v>163</v>
      </c>
      <c r="AU119" s="238" t="s">
        <v>91</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476</v>
      </c>
      <c r="BM119" s="238" t="s">
        <v>1628</v>
      </c>
    </row>
    <row r="120" s="13" customFormat="1">
      <c r="A120" s="13"/>
      <c r="B120" s="240"/>
      <c r="C120" s="241"/>
      <c r="D120" s="242" t="s">
        <v>170</v>
      </c>
      <c r="E120" s="243" t="s">
        <v>79</v>
      </c>
      <c r="F120" s="244" t="s">
        <v>1629</v>
      </c>
      <c r="G120" s="241"/>
      <c r="H120" s="245">
        <v>92.753</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42</v>
      </c>
      <c r="AX120" s="13" t="s">
        <v>89</v>
      </c>
      <c r="AY120" s="251" t="s">
        <v>161</v>
      </c>
    </row>
    <row r="121" s="2" customFormat="1" ht="16.5" customHeight="1">
      <c r="A121" s="39"/>
      <c r="B121" s="40"/>
      <c r="C121" s="252" t="s">
        <v>244</v>
      </c>
      <c r="D121" s="252" t="s">
        <v>193</v>
      </c>
      <c r="E121" s="253" t="s">
        <v>1150</v>
      </c>
      <c r="F121" s="254" t="s">
        <v>1630</v>
      </c>
      <c r="G121" s="255" t="s">
        <v>174</v>
      </c>
      <c r="H121" s="256">
        <v>16</v>
      </c>
      <c r="I121" s="257"/>
      <c r="J121" s="258">
        <f>ROUND(I121*H121,2)</f>
        <v>0</v>
      </c>
      <c r="K121" s="254" t="s">
        <v>79</v>
      </c>
      <c r="L121" s="259"/>
      <c r="M121" s="260" t="s">
        <v>79</v>
      </c>
      <c r="N121" s="261"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475</v>
      </c>
      <c r="AT121" s="238" t="s">
        <v>193</v>
      </c>
      <c r="AU121" s="238" t="s">
        <v>91</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476</v>
      </c>
      <c r="BM121" s="238" t="s">
        <v>1631</v>
      </c>
    </row>
    <row r="122" s="13" customFormat="1">
      <c r="A122" s="13"/>
      <c r="B122" s="240"/>
      <c r="C122" s="241"/>
      <c r="D122" s="242" t="s">
        <v>170</v>
      </c>
      <c r="E122" s="243" t="s">
        <v>79</v>
      </c>
      <c r="F122" s="244" t="s">
        <v>244</v>
      </c>
      <c r="G122" s="241"/>
      <c r="H122" s="245">
        <v>16</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91</v>
      </c>
      <c r="AV122" s="13" t="s">
        <v>91</v>
      </c>
      <c r="AW122" s="13" t="s">
        <v>42</v>
      </c>
      <c r="AX122" s="13" t="s">
        <v>89</v>
      </c>
      <c r="AY122" s="251" t="s">
        <v>161</v>
      </c>
    </row>
    <row r="123" s="2" customFormat="1" ht="24" customHeight="1">
      <c r="A123" s="39"/>
      <c r="B123" s="40"/>
      <c r="C123" s="227" t="s">
        <v>248</v>
      </c>
      <c r="D123" s="227" t="s">
        <v>163</v>
      </c>
      <c r="E123" s="228" t="s">
        <v>1144</v>
      </c>
      <c r="F123" s="229" t="s">
        <v>1145</v>
      </c>
      <c r="G123" s="230" t="s">
        <v>174</v>
      </c>
      <c r="H123" s="231">
        <v>21</v>
      </c>
      <c r="I123" s="232"/>
      <c r="J123" s="233">
        <f>ROUND(I123*H123,2)</f>
        <v>0</v>
      </c>
      <c r="K123" s="229" t="s">
        <v>167</v>
      </c>
      <c r="L123" s="45"/>
      <c r="M123" s="234" t="s">
        <v>79</v>
      </c>
      <c r="N123" s="235" t="s">
        <v>51</v>
      </c>
      <c r="O123" s="85"/>
      <c r="P123" s="236">
        <f>O123*H123</f>
        <v>0</v>
      </c>
      <c r="Q123" s="236">
        <v>0.22563</v>
      </c>
      <c r="R123" s="236">
        <f>Q123*H123</f>
        <v>4.7382299999999997</v>
      </c>
      <c r="S123" s="236">
        <v>0</v>
      </c>
      <c r="T123" s="237">
        <f>S123*H123</f>
        <v>0</v>
      </c>
      <c r="U123" s="39"/>
      <c r="V123" s="39"/>
      <c r="W123" s="39"/>
      <c r="X123" s="39"/>
      <c r="Y123" s="39"/>
      <c r="Z123" s="39"/>
      <c r="AA123" s="39"/>
      <c r="AB123" s="39"/>
      <c r="AC123" s="39"/>
      <c r="AD123" s="39"/>
      <c r="AE123" s="39"/>
      <c r="AR123" s="238" t="s">
        <v>476</v>
      </c>
      <c r="AT123" s="238" t="s">
        <v>163</v>
      </c>
      <c r="AU123" s="238" t="s">
        <v>91</v>
      </c>
      <c r="AY123" s="17" t="s">
        <v>161</v>
      </c>
      <c r="BE123" s="239">
        <f>IF(N123="základní",J123,0)</f>
        <v>0</v>
      </c>
      <c r="BF123" s="239">
        <f>IF(N123="snížená",J123,0)</f>
        <v>0</v>
      </c>
      <c r="BG123" s="239">
        <f>IF(N123="zákl. přenesená",J123,0)</f>
        <v>0</v>
      </c>
      <c r="BH123" s="239">
        <f>IF(N123="sníž. přenesená",J123,0)</f>
        <v>0</v>
      </c>
      <c r="BI123" s="239">
        <f>IF(N123="nulová",J123,0)</f>
        <v>0</v>
      </c>
      <c r="BJ123" s="17" t="s">
        <v>89</v>
      </c>
      <c r="BK123" s="239">
        <f>ROUND(I123*H123,2)</f>
        <v>0</v>
      </c>
      <c r="BL123" s="17" t="s">
        <v>476</v>
      </c>
      <c r="BM123" s="238" t="s">
        <v>1632</v>
      </c>
    </row>
    <row r="124" s="13" customFormat="1">
      <c r="A124" s="13"/>
      <c r="B124" s="240"/>
      <c r="C124" s="241"/>
      <c r="D124" s="242" t="s">
        <v>170</v>
      </c>
      <c r="E124" s="243" t="s">
        <v>79</v>
      </c>
      <c r="F124" s="244" t="s">
        <v>1627</v>
      </c>
      <c r="G124" s="241"/>
      <c r="H124" s="245">
        <v>21</v>
      </c>
      <c r="I124" s="246"/>
      <c r="J124" s="241"/>
      <c r="K124" s="241"/>
      <c r="L124" s="247"/>
      <c r="M124" s="248"/>
      <c r="N124" s="249"/>
      <c r="O124" s="249"/>
      <c r="P124" s="249"/>
      <c r="Q124" s="249"/>
      <c r="R124" s="249"/>
      <c r="S124" s="249"/>
      <c r="T124" s="250"/>
      <c r="U124" s="13"/>
      <c r="V124" s="13"/>
      <c r="W124" s="13"/>
      <c r="X124" s="13"/>
      <c r="Y124" s="13"/>
      <c r="Z124" s="13"/>
      <c r="AA124" s="13"/>
      <c r="AB124" s="13"/>
      <c r="AC124" s="13"/>
      <c r="AD124" s="13"/>
      <c r="AE124" s="13"/>
      <c r="AT124" s="251" t="s">
        <v>170</v>
      </c>
      <c r="AU124" s="251" t="s">
        <v>91</v>
      </c>
      <c r="AV124" s="13" t="s">
        <v>91</v>
      </c>
      <c r="AW124" s="13" t="s">
        <v>42</v>
      </c>
      <c r="AX124" s="13" t="s">
        <v>89</v>
      </c>
      <c r="AY124" s="251" t="s">
        <v>161</v>
      </c>
    </row>
    <row r="125" s="2" customFormat="1" ht="16.5" customHeight="1">
      <c r="A125" s="39"/>
      <c r="B125" s="40"/>
      <c r="C125" s="227" t="s">
        <v>253</v>
      </c>
      <c r="D125" s="227" t="s">
        <v>163</v>
      </c>
      <c r="E125" s="228" t="s">
        <v>1633</v>
      </c>
      <c r="F125" s="229" t="s">
        <v>1634</v>
      </c>
      <c r="G125" s="230" t="s">
        <v>174</v>
      </c>
      <c r="H125" s="231">
        <v>255</v>
      </c>
      <c r="I125" s="232"/>
      <c r="J125" s="233">
        <f>ROUND(I125*H125,2)</f>
        <v>0</v>
      </c>
      <c r="K125" s="229" t="s">
        <v>167</v>
      </c>
      <c r="L125" s="45"/>
      <c r="M125" s="234" t="s">
        <v>79</v>
      </c>
      <c r="N125" s="235" t="s">
        <v>51</v>
      </c>
      <c r="O125" s="85"/>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476</v>
      </c>
      <c r="AT125" s="238" t="s">
        <v>163</v>
      </c>
      <c r="AU125" s="238" t="s">
        <v>91</v>
      </c>
      <c r="AY125" s="17" t="s">
        <v>161</v>
      </c>
      <c r="BE125" s="239">
        <f>IF(N125="základní",J125,0)</f>
        <v>0</v>
      </c>
      <c r="BF125" s="239">
        <f>IF(N125="snížená",J125,0)</f>
        <v>0</v>
      </c>
      <c r="BG125" s="239">
        <f>IF(N125="zákl. přenesená",J125,0)</f>
        <v>0</v>
      </c>
      <c r="BH125" s="239">
        <f>IF(N125="sníž. přenesená",J125,0)</f>
        <v>0</v>
      </c>
      <c r="BI125" s="239">
        <f>IF(N125="nulová",J125,0)</f>
        <v>0</v>
      </c>
      <c r="BJ125" s="17" t="s">
        <v>89</v>
      </c>
      <c r="BK125" s="239">
        <f>ROUND(I125*H125,2)</f>
        <v>0</v>
      </c>
      <c r="BL125" s="17" t="s">
        <v>476</v>
      </c>
      <c r="BM125" s="238" t="s">
        <v>1635</v>
      </c>
    </row>
    <row r="126" s="2" customFormat="1" ht="16.5" customHeight="1">
      <c r="A126" s="39"/>
      <c r="B126" s="40"/>
      <c r="C126" s="252" t="s">
        <v>258</v>
      </c>
      <c r="D126" s="252" t="s">
        <v>193</v>
      </c>
      <c r="E126" s="253" t="s">
        <v>1636</v>
      </c>
      <c r="F126" s="254" t="s">
        <v>1637</v>
      </c>
      <c r="G126" s="255" t="s">
        <v>174</v>
      </c>
      <c r="H126" s="256">
        <v>255</v>
      </c>
      <c r="I126" s="257"/>
      <c r="J126" s="258">
        <f>ROUND(I126*H126,2)</f>
        <v>0</v>
      </c>
      <c r="K126" s="254" t="s">
        <v>167</v>
      </c>
      <c r="L126" s="259"/>
      <c r="M126" s="260" t="s">
        <v>79</v>
      </c>
      <c r="N126" s="261" t="s">
        <v>51</v>
      </c>
      <c r="O126" s="85"/>
      <c r="P126" s="236">
        <f>O126*H126</f>
        <v>0</v>
      </c>
      <c r="Q126" s="236">
        <v>0.00019000000000000001</v>
      </c>
      <c r="R126" s="236">
        <f>Q126*H126</f>
        <v>0.04845</v>
      </c>
      <c r="S126" s="236">
        <v>0</v>
      </c>
      <c r="T126" s="237">
        <f>S126*H126</f>
        <v>0</v>
      </c>
      <c r="U126" s="39"/>
      <c r="V126" s="39"/>
      <c r="W126" s="39"/>
      <c r="X126" s="39"/>
      <c r="Y126" s="39"/>
      <c r="Z126" s="39"/>
      <c r="AA126" s="39"/>
      <c r="AB126" s="39"/>
      <c r="AC126" s="39"/>
      <c r="AD126" s="39"/>
      <c r="AE126" s="39"/>
      <c r="AR126" s="238" t="s">
        <v>475</v>
      </c>
      <c r="AT126" s="238" t="s">
        <v>193</v>
      </c>
      <c r="AU126" s="238" t="s">
        <v>91</v>
      </c>
      <c r="AY126" s="17" t="s">
        <v>161</v>
      </c>
      <c r="BE126" s="239">
        <f>IF(N126="základní",J126,0)</f>
        <v>0</v>
      </c>
      <c r="BF126" s="239">
        <f>IF(N126="snížená",J126,0)</f>
        <v>0</v>
      </c>
      <c r="BG126" s="239">
        <f>IF(N126="zákl. přenesená",J126,0)</f>
        <v>0</v>
      </c>
      <c r="BH126" s="239">
        <f>IF(N126="sníž. přenesená",J126,0)</f>
        <v>0</v>
      </c>
      <c r="BI126" s="239">
        <f>IF(N126="nulová",J126,0)</f>
        <v>0</v>
      </c>
      <c r="BJ126" s="17" t="s">
        <v>89</v>
      </c>
      <c r="BK126" s="239">
        <f>ROUND(I126*H126,2)</f>
        <v>0</v>
      </c>
      <c r="BL126" s="17" t="s">
        <v>476</v>
      </c>
      <c r="BM126" s="238" t="s">
        <v>1638</v>
      </c>
    </row>
    <row r="127" s="13" customFormat="1">
      <c r="A127" s="13"/>
      <c r="B127" s="240"/>
      <c r="C127" s="241"/>
      <c r="D127" s="242" t="s">
        <v>170</v>
      </c>
      <c r="E127" s="243" t="s">
        <v>79</v>
      </c>
      <c r="F127" s="244" t="s">
        <v>1639</v>
      </c>
      <c r="G127" s="241"/>
      <c r="H127" s="245">
        <v>255</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170</v>
      </c>
      <c r="AU127" s="251" t="s">
        <v>91</v>
      </c>
      <c r="AV127" s="13" t="s">
        <v>91</v>
      </c>
      <c r="AW127" s="13" t="s">
        <v>42</v>
      </c>
      <c r="AX127" s="13" t="s">
        <v>89</v>
      </c>
      <c r="AY127" s="251" t="s">
        <v>161</v>
      </c>
    </row>
    <row r="128" s="2" customFormat="1" ht="24" customHeight="1">
      <c r="A128" s="39"/>
      <c r="B128" s="40"/>
      <c r="C128" s="227" t="s">
        <v>263</v>
      </c>
      <c r="D128" s="227" t="s">
        <v>163</v>
      </c>
      <c r="E128" s="228" t="s">
        <v>1640</v>
      </c>
      <c r="F128" s="229" t="s">
        <v>1641</v>
      </c>
      <c r="G128" s="230" t="s">
        <v>174</v>
      </c>
      <c r="H128" s="231">
        <v>89</v>
      </c>
      <c r="I128" s="232"/>
      <c r="J128" s="233">
        <f>ROUND(I128*H128,2)</f>
        <v>0</v>
      </c>
      <c r="K128" s="229" t="s">
        <v>167</v>
      </c>
      <c r="L128" s="45"/>
      <c r="M128" s="234" t="s">
        <v>79</v>
      </c>
      <c r="N128" s="235" t="s">
        <v>51</v>
      </c>
      <c r="O128" s="85"/>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476</v>
      </c>
      <c r="AT128" s="238" t="s">
        <v>163</v>
      </c>
      <c r="AU128" s="238" t="s">
        <v>91</v>
      </c>
      <c r="AY128" s="17" t="s">
        <v>161</v>
      </c>
      <c r="BE128" s="239">
        <f>IF(N128="základní",J128,0)</f>
        <v>0</v>
      </c>
      <c r="BF128" s="239">
        <f>IF(N128="snížená",J128,0)</f>
        <v>0</v>
      </c>
      <c r="BG128" s="239">
        <f>IF(N128="zákl. přenesená",J128,0)</f>
        <v>0</v>
      </c>
      <c r="BH128" s="239">
        <f>IF(N128="sníž. přenesená",J128,0)</f>
        <v>0</v>
      </c>
      <c r="BI128" s="239">
        <f>IF(N128="nulová",J128,0)</f>
        <v>0</v>
      </c>
      <c r="BJ128" s="17" t="s">
        <v>89</v>
      </c>
      <c r="BK128" s="239">
        <f>ROUND(I128*H128,2)</f>
        <v>0</v>
      </c>
      <c r="BL128" s="17" t="s">
        <v>476</v>
      </c>
      <c r="BM128" s="238" t="s">
        <v>1642</v>
      </c>
    </row>
    <row r="129" s="2" customFormat="1" ht="16.5" customHeight="1">
      <c r="A129" s="39"/>
      <c r="B129" s="40"/>
      <c r="C129" s="252" t="s">
        <v>7</v>
      </c>
      <c r="D129" s="252" t="s">
        <v>193</v>
      </c>
      <c r="E129" s="253" t="s">
        <v>1643</v>
      </c>
      <c r="F129" s="254" t="s">
        <v>1644</v>
      </c>
      <c r="G129" s="255" t="s">
        <v>174</v>
      </c>
      <c r="H129" s="256">
        <v>89</v>
      </c>
      <c r="I129" s="257"/>
      <c r="J129" s="258">
        <f>ROUND(I129*H129,2)</f>
        <v>0</v>
      </c>
      <c r="K129" s="254" t="s">
        <v>167</v>
      </c>
      <c r="L129" s="259"/>
      <c r="M129" s="260" t="s">
        <v>79</v>
      </c>
      <c r="N129" s="261" t="s">
        <v>51</v>
      </c>
      <c r="O129" s="85"/>
      <c r="P129" s="236">
        <f>O129*H129</f>
        <v>0</v>
      </c>
      <c r="Q129" s="236">
        <v>0.00068999999999999997</v>
      </c>
      <c r="R129" s="236">
        <f>Q129*H129</f>
        <v>0.061409999999999999</v>
      </c>
      <c r="S129" s="236">
        <v>0</v>
      </c>
      <c r="T129" s="237">
        <f>S129*H129</f>
        <v>0</v>
      </c>
      <c r="U129" s="39"/>
      <c r="V129" s="39"/>
      <c r="W129" s="39"/>
      <c r="X129" s="39"/>
      <c r="Y129" s="39"/>
      <c r="Z129" s="39"/>
      <c r="AA129" s="39"/>
      <c r="AB129" s="39"/>
      <c r="AC129" s="39"/>
      <c r="AD129" s="39"/>
      <c r="AE129" s="39"/>
      <c r="AR129" s="238" t="s">
        <v>475</v>
      </c>
      <c r="AT129" s="238" t="s">
        <v>193</v>
      </c>
      <c r="AU129" s="238" t="s">
        <v>91</v>
      </c>
      <c r="AY129" s="17" t="s">
        <v>161</v>
      </c>
      <c r="BE129" s="239">
        <f>IF(N129="základní",J129,0)</f>
        <v>0</v>
      </c>
      <c r="BF129" s="239">
        <f>IF(N129="snížená",J129,0)</f>
        <v>0</v>
      </c>
      <c r="BG129" s="239">
        <f>IF(N129="zákl. přenesená",J129,0)</f>
        <v>0</v>
      </c>
      <c r="BH129" s="239">
        <f>IF(N129="sníž. přenesená",J129,0)</f>
        <v>0</v>
      </c>
      <c r="BI129" s="239">
        <f>IF(N129="nulová",J129,0)</f>
        <v>0</v>
      </c>
      <c r="BJ129" s="17" t="s">
        <v>89</v>
      </c>
      <c r="BK129" s="239">
        <f>ROUND(I129*H129,2)</f>
        <v>0</v>
      </c>
      <c r="BL129" s="17" t="s">
        <v>476</v>
      </c>
      <c r="BM129" s="238" t="s">
        <v>1645</v>
      </c>
    </row>
    <row r="130" s="13" customFormat="1">
      <c r="A130" s="13"/>
      <c r="B130" s="240"/>
      <c r="C130" s="241"/>
      <c r="D130" s="242" t="s">
        <v>170</v>
      </c>
      <c r="E130" s="243" t="s">
        <v>79</v>
      </c>
      <c r="F130" s="244" t="s">
        <v>1500</v>
      </c>
      <c r="G130" s="241"/>
      <c r="H130" s="245">
        <v>89</v>
      </c>
      <c r="I130" s="246"/>
      <c r="J130" s="241"/>
      <c r="K130" s="241"/>
      <c r="L130" s="247"/>
      <c r="M130" s="248"/>
      <c r="N130" s="249"/>
      <c r="O130" s="249"/>
      <c r="P130" s="249"/>
      <c r="Q130" s="249"/>
      <c r="R130" s="249"/>
      <c r="S130" s="249"/>
      <c r="T130" s="250"/>
      <c r="U130" s="13"/>
      <c r="V130" s="13"/>
      <c r="W130" s="13"/>
      <c r="X130" s="13"/>
      <c r="Y130" s="13"/>
      <c r="Z130" s="13"/>
      <c r="AA130" s="13"/>
      <c r="AB130" s="13"/>
      <c r="AC130" s="13"/>
      <c r="AD130" s="13"/>
      <c r="AE130" s="13"/>
      <c r="AT130" s="251" t="s">
        <v>170</v>
      </c>
      <c r="AU130" s="251" t="s">
        <v>91</v>
      </c>
      <c r="AV130" s="13" t="s">
        <v>91</v>
      </c>
      <c r="AW130" s="13" t="s">
        <v>42</v>
      </c>
      <c r="AX130" s="13" t="s">
        <v>89</v>
      </c>
      <c r="AY130" s="251" t="s">
        <v>161</v>
      </c>
    </row>
    <row r="131" s="12" customFormat="1" ht="25.92" customHeight="1">
      <c r="A131" s="12"/>
      <c r="B131" s="211"/>
      <c r="C131" s="212"/>
      <c r="D131" s="213" t="s">
        <v>80</v>
      </c>
      <c r="E131" s="214" t="s">
        <v>1088</v>
      </c>
      <c r="F131" s="214" t="s">
        <v>1089</v>
      </c>
      <c r="G131" s="212"/>
      <c r="H131" s="212"/>
      <c r="I131" s="215"/>
      <c r="J131" s="216">
        <f>BK131</f>
        <v>0</v>
      </c>
      <c r="K131" s="212"/>
      <c r="L131" s="217"/>
      <c r="M131" s="218"/>
      <c r="N131" s="219"/>
      <c r="O131" s="219"/>
      <c r="P131" s="220">
        <f>SUM(P132:P134)</f>
        <v>0</v>
      </c>
      <c r="Q131" s="219"/>
      <c r="R131" s="220">
        <f>SUM(R132:R134)</f>
        <v>0</v>
      </c>
      <c r="S131" s="219"/>
      <c r="T131" s="221">
        <f>SUM(T132:T134)</f>
        <v>0</v>
      </c>
      <c r="U131" s="12"/>
      <c r="V131" s="12"/>
      <c r="W131" s="12"/>
      <c r="X131" s="12"/>
      <c r="Y131" s="12"/>
      <c r="Z131" s="12"/>
      <c r="AA131" s="12"/>
      <c r="AB131" s="12"/>
      <c r="AC131" s="12"/>
      <c r="AD131" s="12"/>
      <c r="AE131" s="12"/>
      <c r="AR131" s="222" t="s">
        <v>168</v>
      </c>
      <c r="AT131" s="223" t="s">
        <v>80</v>
      </c>
      <c r="AU131" s="223" t="s">
        <v>81</v>
      </c>
      <c r="AY131" s="222" t="s">
        <v>161</v>
      </c>
      <c r="BK131" s="224">
        <f>SUM(BK132:BK134)</f>
        <v>0</v>
      </c>
    </row>
    <row r="132" s="2" customFormat="1" ht="16.5" customHeight="1">
      <c r="A132" s="39"/>
      <c r="B132" s="40"/>
      <c r="C132" s="227" t="s">
        <v>271</v>
      </c>
      <c r="D132" s="227" t="s">
        <v>163</v>
      </c>
      <c r="E132" s="228" t="s">
        <v>1096</v>
      </c>
      <c r="F132" s="229" t="s">
        <v>1097</v>
      </c>
      <c r="G132" s="230" t="s">
        <v>1092</v>
      </c>
      <c r="H132" s="231">
        <v>16</v>
      </c>
      <c r="I132" s="232"/>
      <c r="J132" s="233">
        <f>ROUND(I132*H132,2)</f>
        <v>0</v>
      </c>
      <c r="K132" s="229" t="s">
        <v>167</v>
      </c>
      <c r="L132" s="45"/>
      <c r="M132" s="234" t="s">
        <v>79</v>
      </c>
      <c r="N132" s="235" t="s">
        <v>51</v>
      </c>
      <c r="O132" s="85"/>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1093</v>
      </c>
      <c r="AT132" s="238" t="s">
        <v>163</v>
      </c>
      <c r="AU132" s="238" t="s">
        <v>89</v>
      </c>
      <c r="AY132" s="17" t="s">
        <v>161</v>
      </c>
      <c r="BE132" s="239">
        <f>IF(N132="základní",J132,0)</f>
        <v>0</v>
      </c>
      <c r="BF132" s="239">
        <f>IF(N132="snížená",J132,0)</f>
        <v>0</v>
      </c>
      <c r="BG132" s="239">
        <f>IF(N132="zákl. přenesená",J132,0)</f>
        <v>0</v>
      </c>
      <c r="BH132" s="239">
        <f>IF(N132="sníž. přenesená",J132,0)</f>
        <v>0</v>
      </c>
      <c r="BI132" s="239">
        <f>IF(N132="nulová",J132,0)</f>
        <v>0</v>
      </c>
      <c r="BJ132" s="17" t="s">
        <v>89</v>
      </c>
      <c r="BK132" s="239">
        <f>ROUND(I132*H132,2)</f>
        <v>0</v>
      </c>
      <c r="BL132" s="17" t="s">
        <v>1093</v>
      </c>
      <c r="BM132" s="238" t="s">
        <v>1646</v>
      </c>
    </row>
    <row r="133" s="2" customFormat="1" ht="16.5" customHeight="1">
      <c r="A133" s="39"/>
      <c r="B133" s="40"/>
      <c r="C133" s="227" t="s">
        <v>276</v>
      </c>
      <c r="D133" s="227" t="s">
        <v>163</v>
      </c>
      <c r="E133" s="228" t="s">
        <v>1100</v>
      </c>
      <c r="F133" s="229" t="s">
        <v>1101</v>
      </c>
      <c r="G133" s="230" t="s">
        <v>1092</v>
      </c>
      <c r="H133" s="231">
        <v>8</v>
      </c>
      <c r="I133" s="232"/>
      <c r="J133" s="233">
        <f>ROUND(I133*H133,2)</f>
        <v>0</v>
      </c>
      <c r="K133" s="229" t="s">
        <v>167</v>
      </c>
      <c r="L133" s="45"/>
      <c r="M133" s="234" t="s">
        <v>79</v>
      </c>
      <c r="N133" s="235" t="s">
        <v>51</v>
      </c>
      <c r="O133" s="85"/>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1093</v>
      </c>
      <c r="AT133" s="238" t="s">
        <v>163</v>
      </c>
      <c r="AU133" s="238" t="s">
        <v>89</v>
      </c>
      <c r="AY133" s="17" t="s">
        <v>161</v>
      </c>
      <c r="BE133" s="239">
        <f>IF(N133="základní",J133,0)</f>
        <v>0</v>
      </c>
      <c r="BF133" s="239">
        <f>IF(N133="snížená",J133,0)</f>
        <v>0</v>
      </c>
      <c r="BG133" s="239">
        <f>IF(N133="zákl. přenesená",J133,0)</f>
        <v>0</v>
      </c>
      <c r="BH133" s="239">
        <f>IF(N133="sníž. přenesená",J133,0)</f>
        <v>0</v>
      </c>
      <c r="BI133" s="239">
        <f>IF(N133="nulová",J133,0)</f>
        <v>0</v>
      </c>
      <c r="BJ133" s="17" t="s">
        <v>89</v>
      </c>
      <c r="BK133" s="239">
        <f>ROUND(I133*H133,2)</f>
        <v>0</v>
      </c>
      <c r="BL133" s="17" t="s">
        <v>1093</v>
      </c>
      <c r="BM133" s="238" t="s">
        <v>1647</v>
      </c>
    </row>
    <row r="134" s="2" customFormat="1" ht="16.5" customHeight="1">
      <c r="A134" s="39"/>
      <c r="B134" s="40"/>
      <c r="C134" s="227" t="s">
        <v>280</v>
      </c>
      <c r="D134" s="227" t="s">
        <v>163</v>
      </c>
      <c r="E134" s="228" t="s">
        <v>1104</v>
      </c>
      <c r="F134" s="229" t="s">
        <v>1105</v>
      </c>
      <c r="G134" s="230" t="s">
        <v>1092</v>
      </c>
      <c r="H134" s="231">
        <v>12</v>
      </c>
      <c r="I134" s="232"/>
      <c r="J134" s="233">
        <f>ROUND(I134*H134,2)</f>
        <v>0</v>
      </c>
      <c r="K134" s="229" t="s">
        <v>167</v>
      </c>
      <c r="L134" s="45"/>
      <c r="M134" s="262" t="s">
        <v>79</v>
      </c>
      <c r="N134" s="263" t="s">
        <v>51</v>
      </c>
      <c r="O134" s="264"/>
      <c r="P134" s="265">
        <f>O134*H134</f>
        <v>0</v>
      </c>
      <c r="Q134" s="265">
        <v>0</v>
      </c>
      <c r="R134" s="265">
        <f>Q134*H134</f>
        <v>0</v>
      </c>
      <c r="S134" s="265">
        <v>0</v>
      </c>
      <c r="T134" s="266">
        <f>S134*H134</f>
        <v>0</v>
      </c>
      <c r="U134" s="39"/>
      <c r="V134" s="39"/>
      <c r="W134" s="39"/>
      <c r="X134" s="39"/>
      <c r="Y134" s="39"/>
      <c r="Z134" s="39"/>
      <c r="AA134" s="39"/>
      <c r="AB134" s="39"/>
      <c r="AC134" s="39"/>
      <c r="AD134" s="39"/>
      <c r="AE134" s="39"/>
      <c r="AR134" s="238" t="s">
        <v>1093</v>
      </c>
      <c r="AT134" s="238" t="s">
        <v>163</v>
      </c>
      <c r="AU134" s="238" t="s">
        <v>89</v>
      </c>
      <c r="AY134" s="17" t="s">
        <v>161</v>
      </c>
      <c r="BE134" s="239">
        <f>IF(N134="základní",J134,0)</f>
        <v>0</v>
      </c>
      <c r="BF134" s="239">
        <f>IF(N134="snížená",J134,0)</f>
        <v>0</v>
      </c>
      <c r="BG134" s="239">
        <f>IF(N134="zákl. přenesená",J134,0)</f>
        <v>0</v>
      </c>
      <c r="BH134" s="239">
        <f>IF(N134="sníž. přenesená",J134,0)</f>
        <v>0</v>
      </c>
      <c r="BI134" s="239">
        <f>IF(N134="nulová",J134,0)</f>
        <v>0</v>
      </c>
      <c r="BJ134" s="17" t="s">
        <v>89</v>
      </c>
      <c r="BK134" s="239">
        <f>ROUND(I134*H134,2)</f>
        <v>0</v>
      </c>
      <c r="BL134" s="17" t="s">
        <v>1093</v>
      </c>
      <c r="BM134" s="238" t="s">
        <v>1648</v>
      </c>
    </row>
    <row r="135" s="2" customFormat="1" ht="6.96" customHeight="1">
      <c r="A135" s="39"/>
      <c r="B135" s="60"/>
      <c r="C135" s="61"/>
      <c r="D135" s="61"/>
      <c r="E135" s="61"/>
      <c r="F135" s="61"/>
      <c r="G135" s="61"/>
      <c r="H135" s="61"/>
      <c r="I135" s="176"/>
      <c r="J135" s="61"/>
      <c r="K135" s="61"/>
      <c r="L135" s="45"/>
      <c r="M135" s="39"/>
      <c r="O135" s="39"/>
      <c r="P135" s="39"/>
      <c r="Q135" s="39"/>
      <c r="R135" s="39"/>
      <c r="S135" s="39"/>
      <c r="T135" s="39"/>
      <c r="U135" s="39"/>
      <c r="V135" s="39"/>
      <c r="W135" s="39"/>
      <c r="X135" s="39"/>
      <c r="Y135" s="39"/>
      <c r="Z135" s="39"/>
      <c r="AA135" s="39"/>
      <c r="AB135" s="39"/>
      <c r="AC135" s="39"/>
      <c r="AD135" s="39"/>
      <c r="AE135" s="39"/>
    </row>
  </sheetData>
  <sheetProtection sheet="1" autoFilter="0" formatColumns="0" formatRows="0" objects="1" scenarios="1" spinCount="100000" saltValue="1mIEouThd7xWVwwVm+QaYrmrdWbre7tTERxlYksUolwT25l3tSzNCu35zDe8K2XOgJDxNzHgvAiNF5eaGdGwDQ==" hashValue="1JDK/OONXraKws6fCewpc5XFoMJUjI926iblgtYB0t71A1k82W9YnlFUM0q4+akos8SdW6VLDYSGM7sudJ64Rw==" algorithmName="SHA-512" password="CC35"/>
  <autoFilter ref="C87:K134"/>
  <mergeCells count="9">
    <mergeCell ref="E7:H7"/>
    <mergeCell ref="E9:H9"/>
    <mergeCell ref="E18:H18"/>
    <mergeCell ref="E27:H27"/>
    <mergeCell ref="E48:H48"/>
    <mergeCell ref="E50:H50"/>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128</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1649</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40</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ROUND(J86,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ROUND((SUM(BE86:BE196)),  2)</f>
        <v>0</v>
      </c>
      <c r="G33" s="39"/>
      <c r="H33" s="39"/>
      <c r="I33" s="165">
        <v>0.20999999999999999</v>
      </c>
      <c r="J33" s="164">
        <f>ROUND(((SUM(BE86:BE196))*I33),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ROUND((SUM(BF86:BF196)),  2)</f>
        <v>0</v>
      </c>
      <c r="G34" s="39"/>
      <c r="H34" s="39"/>
      <c r="I34" s="165">
        <v>0.14999999999999999</v>
      </c>
      <c r="J34" s="164">
        <f>ROUND(((SUM(BF86:BF196))*I34),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ROUND((SUM(BG86:BG196)),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ROUND((SUM(BH86:BH196)),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ROUND((SUM(BI86:BI196)),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E.DIO - Dopravně-inženýrská opatření</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METROPROJEKT Praha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J86</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J87</f>
        <v>0</v>
      </c>
      <c r="K60" s="187"/>
      <c r="L60" s="192"/>
      <c r="S60" s="9"/>
      <c r="T60" s="9"/>
      <c r="U60" s="9"/>
      <c r="V60" s="9"/>
      <c r="W60" s="9"/>
      <c r="X60" s="9"/>
      <c r="Y60" s="9"/>
      <c r="Z60" s="9"/>
      <c r="AA60" s="9"/>
      <c r="AB60" s="9"/>
      <c r="AC60" s="9"/>
      <c r="AD60" s="9"/>
      <c r="AE60" s="9"/>
    </row>
    <row r="61" s="10" customFormat="1" ht="19.92" customHeight="1">
      <c r="A61" s="10"/>
      <c r="B61" s="193"/>
      <c r="C61" s="126"/>
      <c r="D61" s="194" t="s">
        <v>140</v>
      </c>
      <c r="E61" s="195"/>
      <c r="F61" s="195"/>
      <c r="G61" s="195"/>
      <c r="H61" s="195"/>
      <c r="I61" s="196"/>
      <c r="J61" s="197">
        <f>J88</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142</v>
      </c>
      <c r="E62" s="195"/>
      <c r="F62" s="195"/>
      <c r="G62" s="195"/>
      <c r="H62" s="195"/>
      <c r="I62" s="196"/>
      <c r="J62" s="197">
        <f>J103</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143</v>
      </c>
      <c r="E63" s="195"/>
      <c r="F63" s="195"/>
      <c r="G63" s="195"/>
      <c r="H63" s="195"/>
      <c r="I63" s="196"/>
      <c r="J63" s="197">
        <f>J110</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144</v>
      </c>
      <c r="E64" s="195"/>
      <c r="F64" s="195"/>
      <c r="G64" s="195"/>
      <c r="H64" s="195"/>
      <c r="I64" s="196"/>
      <c r="J64" s="197">
        <f>J187</f>
        <v>0</v>
      </c>
      <c r="K64" s="126"/>
      <c r="L64" s="198"/>
      <c r="S64" s="10"/>
      <c r="T64" s="10"/>
      <c r="U64" s="10"/>
      <c r="V64" s="10"/>
      <c r="W64" s="10"/>
      <c r="X64" s="10"/>
      <c r="Y64" s="10"/>
      <c r="Z64" s="10"/>
      <c r="AA64" s="10"/>
      <c r="AB64" s="10"/>
      <c r="AC64" s="10"/>
      <c r="AD64" s="10"/>
      <c r="AE64" s="10"/>
    </row>
    <row r="65" s="9" customFormat="1" ht="24.96" customHeight="1">
      <c r="A65" s="9"/>
      <c r="B65" s="186"/>
      <c r="C65" s="187"/>
      <c r="D65" s="188" t="s">
        <v>324</v>
      </c>
      <c r="E65" s="189"/>
      <c r="F65" s="189"/>
      <c r="G65" s="189"/>
      <c r="H65" s="189"/>
      <c r="I65" s="190"/>
      <c r="J65" s="191">
        <f>J193</f>
        <v>0</v>
      </c>
      <c r="K65" s="187"/>
      <c r="L65" s="192"/>
      <c r="S65" s="9"/>
      <c r="T65" s="9"/>
      <c r="U65" s="9"/>
      <c r="V65" s="9"/>
      <c r="W65" s="9"/>
      <c r="X65" s="9"/>
      <c r="Y65" s="9"/>
      <c r="Z65" s="9"/>
      <c r="AA65" s="9"/>
      <c r="AB65" s="9"/>
      <c r="AC65" s="9"/>
      <c r="AD65" s="9"/>
      <c r="AE65" s="9"/>
    </row>
    <row r="66" s="10" customFormat="1" ht="19.92" customHeight="1">
      <c r="A66" s="10"/>
      <c r="B66" s="193"/>
      <c r="C66" s="126"/>
      <c r="D66" s="194" t="s">
        <v>1583</v>
      </c>
      <c r="E66" s="195"/>
      <c r="F66" s="195"/>
      <c r="G66" s="195"/>
      <c r="H66" s="195"/>
      <c r="I66" s="196"/>
      <c r="J66" s="197">
        <f>J194</f>
        <v>0</v>
      </c>
      <c r="K66" s="126"/>
      <c r="L66" s="198"/>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133</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70" t="str">
        <f>E9</f>
        <v>E.DIO - Dopravně-inženýrská opatření</v>
      </c>
      <c r="F78" s="41"/>
      <c r="G78" s="41"/>
      <c r="H78" s="41"/>
      <c r="I78" s="147"/>
      <c r="J78" s="41"/>
      <c r="K78" s="41"/>
      <c r="L78" s="14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2" customHeight="1">
      <c r="A80" s="39"/>
      <c r="B80" s="40"/>
      <c r="C80" s="32" t="s">
        <v>22</v>
      </c>
      <c r="D80" s="41"/>
      <c r="E80" s="41"/>
      <c r="F80" s="27" t="str">
        <f>F12</f>
        <v>Ostrava</v>
      </c>
      <c r="G80" s="41"/>
      <c r="H80" s="41"/>
      <c r="I80" s="150" t="s">
        <v>24</v>
      </c>
      <c r="J80" s="73" t="str">
        <f>IF(J12="","",J12)</f>
        <v>13. 11. 2019</v>
      </c>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27.9" customHeight="1">
      <c r="A82" s="39"/>
      <c r="B82" s="40"/>
      <c r="C82" s="32" t="s">
        <v>30</v>
      </c>
      <c r="D82" s="41"/>
      <c r="E82" s="41"/>
      <c r="F82" s="27" t="str">
        <f>E15</f>
        <v>Dopravní podnik Ostrava a.s.</v>
      </c>
      <c r="G82" s="41"/>
      <c r="H82" s="41"/>
      <c r="I82" s="150" t="s">
        <v>38</v>
      </c>
      <c r="J82" s="37" t="str">
        <f>E21</f>
        <v>METROPROJEKT Praha a.s.</v>
      </c>
      <c r="K82" s="41"/>
      <c r="L82" s="148"/>
      <c r="S82" s="39"/>
      <c r="T82" s="39"/>
      <c r="U82" s="39"/>
      <c r="V82" s="39"/>
      <c r="W82" s="39"/>
      <c r="X82" s="39"/>
      <c r="Y82" s="39"/>
      <c r="Z82" s="39"/>
      <c r="AA82" s="39"/>
      <c r="AB82" s="39"/>
      <c r="AC82" s="39"/>
      <c r="AD82" s="39"/>
      <c r="AE82" s="39"/>
    </row>
    <row r="83" s="2" customFormat="1" ht="27.9" customHeight="1">
      <c r="A83" s="39"/>
      <c r="B83" s="40"/>
      <c r="C83" s="32" t="s">
        <v>36</v>
      </c>
      <c r="D83" s="41"/>
      <c r="E83" s="41"/>
      <c r="F83" s="27" t="str">
        <f>IF(E18="","",E18)</f>
        <v>Vyplň údaj</v>
      </c>
      <c r="G83" s="41"/>
      <c r="H83" s="41"/>
      <c r="I83" s="150" t="s">
        <v>43</v>
      </c>
      <c r="J83" s="37" t="str">
        <f>E24</f>
        <v>METROPROJEKT Praha a.s.</v>
      </c>
      <c r="K83" s="41"/>
      <c r="L83" s="148"/>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147"/>
      <c r="J84" s="41"/>
      <c r="K84" s="41"/>
      <c r="L84" s="148"/>
      <c r="S84" s="39"/>
      <c r="T84" s="39"/>
      <c r="U84" s="39"/>
      <c r="V84" s="39"/>
      <c r="W84" s="39"/>
      <c r="X84" s="39"/>
      <c r="Y84" s="39"/>
      <c r="Z84" s="39"/>
      <c r="AA84" s="39"/>
      <c r="AB84" s="39"/>
      <c r="AC84" s="39"/>
      <c r="AD84" s="39"/>
      <c r="AE84" s="39"/>
    </row>
    <row r="85" s="11" customFormat="1" ht="29.28" customHeight="1">
      <c r="A85" s="199"/>
      <c r="B85" s="200"/>
      <c r="C85" s="201" t="s">
        <v>147</v>
      </c>
      <c r="D85" s="202" t="s">
        <v>65</v>
      </c>
      <c r="E85" s="202" t="s">
        <v>61</v>
      </c>
      <c r="F85" s="202" t="s">
        <v>62</v>
      </c>
      <c r="G85" s="202" t="s">
        <v>148</v>
      </c>
      <c r="H85" s="202" t="s">
        <v>149</v>
      </c>
      <c r="I85" s="203" t="s">
        <v>150</v>
      </c>
      <c r="J85" s="202" t="s">
        <v>137</v>
      </c>
      <c r="K85" s="204" t="s">
        <v>151</v>
      </c>
      <c r="L85" s="205"/>
      <c r="M85" s="93" t="s">
        <v>79</v>
      </c>
      <c r="N85" s="94" t="s">
        <v>50</v>
      </c>
      <c r="O85" s="94" t="s">
        <v>152</v>
      </c>
      <c r="P85" s="94" t="s">
        <v>153</v>
      </c>
      <c r="Q85" s="94" t="s">
        <v>154</v>
      </c>
      <c r="R85" s="94" t="s">
        <v>155</v>
      </c>
      <c r="S85" s="94" t="s">
        <v>156</v>
      </c>
      <c r="T85" s="95" t="s">
        <v>157</v>
      </c>
      <c r="U85" s="199"/>
      <c r="V85" s="199"/>
      <c r="W85" s="199"/>
      <c r="X85" s="199"/>
      <c r="Y85" s="199"/>
      <c r="Z85" s="199"/>
      <c r="AA85" s="199"/>
      <c r="AB85" s="199"/>
      <c r="AC85" s="199"/>
      <c r="AD85" s="199"/>
      <c r="AE85" s="199"/>
    </row>
    <row r="86" s="2" customFormat="1" ht="22.8" customHeight="1">
      <c r="A86" s="39"/>
      <c r="B86" s="40"/>
      <c r="C86" s="100" t="s">
        <v>158</v>
      </c>
      <c r="D86" s="41"/>
      <c r="E86" s="41"/>
      <c r="F86" s="41"/>
      <c r="G86" s="41"/>
      <c r="H86" s="41"/>
      <c r="I86" s="147"/>
      <c r="J86" s="206">
        <f>BK86</f>
        <v>0</v>
      </c>
      <c r="K86" s="41"/>
      <c r="L86" s="45"/>
      <c r="M86" s="96"/>
      <c r="N86" s="207"/>
      <c r="O86" s="97"/>
      <c r="P86" s="208">
        <f>P87+P193</f>
        <v>0</v>
      </c>
      <c r="Q86" s="97"/>
      <c r="R86" s="208">
        <f>R87+R193</f>
        <v>0.0019499999999999999</v>
      </c>
      <c r="S86" s="97"/>
      <c r="T86" s="209">
        <f>T87+T193</f>
        <v>96.900000000000006</v>
      </c>
      <c r="U86" s="39"/>
      <c r="V86" s="39"/>
      <c r="W86" s="39"/>
      <c r="X86" s="39"/>
      <c r="Y86" s="39"/>
      <c r="Z86" s="39"/>
      <c r="AA86" s="39"/>
      <c r="AB86" s="39"/>
      <c r="AC86" s="39"/>
      <c r="AD86" s="39"/>
      <c r="AE86" s="39"/>
      <c r="AT86" s="17" t="s">
        <v>80</v>
      </c>
      <c r="AU86" s="17" t="s">
        <v>138</v>
      </c>
      <c r="BK86" s="210">
        <f>BK87+BK193</f>
        <v>0</v>
      </c>
    </row>
    <row r="87" s="12" customFormat="1" ht="25.92" customHeight="1">
      <c r="A87" s="12"/>
      <c r="B87" s="211"/>
      <c r="C87" s="212"/>
      <c r="D87" s="213" t="s">
        <v>80</v>
      </c>
      <c r="E87" s="214" t="s">
        <v>159</v>
      </c>
      <c r="F87" s="214" t="s">
        <v>160</v>
      </c>
      <c r="G87" s="212"/>
      <c r="H87" s="212"/>
      <c r="I87" s="215"/>
      <c r="J87" s="216">
        <f>BK87</f>
        <v>0</v>
      </c>
      <c r="K87" s="212"/>
      <c r="L87" s="217"/>
      <c r="M87" s="218"/>
      <c r="N87" s="219"/>
      <c r="O87" s="219"/>
      <c r="P87" s="220">
        <f>P88+P103+P110+P187</f>
        <v>0</v>
      </c>
      <c r="Q87" s="219"/>
      <c r="R87" s="220">
        <f>R88+R103+R110+R187</f>
        <v>0.0019499999999999999</v>
      </c>
      <c r="S87" s="219"/>
      <c r="T87" s="221">
        <f>T88+T103+T110+T187</f>
        <v>96.900000000000006</v>
      </c>
      <c r="U87" s="12"/>
      <c r="V87" s="12"/>
      <c r="W87" s="12"/>
      <c r="X87" s="12"/>
      <c r="Y87" s="12"/>
      <c r="Z87" s="12"/>
      <c r="AA87" s="12"/>
      <c r="AB87" s="12"/>
      <c r="AC87" s="12"/>
      <c r="AD87" s="12"/>
      <c r="AE87" s="12"/>
      <c r="AR87" s="222" t="s">
        <v>89</v>
      </c>
      <c r="AT87" s="223" t="s">
        <v>80</v>
      </c>
      <c r="AU87" s="223" t="s">
        <v>81</v>
      </c>
      <c r="AY87" s="222" t="s">
        <v>161</v>
      </c>
      <c r="BK87" s="224">
        <f>BK88+BK103+BK110+BK187</f>
        <v>0</v>
      </c>
    </row>
    <row r="88" s="12" customFormat="1" ht="22.8" customHeight="1">
      <c r="A88" s="12"/>
      <c r="B88" s="211"/>
      <c r="C88" s="212"/>
      <c r="D88" s="213" t="s">
        <v>80</v>
      </c>
      <c r="E88" s="225" t="s">
        <v>89</v>
      </c>
      <c r="F88" s="225" t="s">
        <v>162</v>
      </c>
      <c r="G88" s="212"/>
      <c r="H88" s="212"/>
      <c r="I88" s="215"/>
      <c r="J88" s="226">
        <f>BK88</f>
        <v>0</v>
      </c>
      <c r="K88" s="212"/>
      <c r="L88" s="217"/>
      <c r="M88" s="218"/>
      <c r="N88" s="219"/>
      <c r="O88" s="219"/>
      <c r="P88" s="220">
        <f>SUM(P89:P102)</f>
        <v>0</v>
      </c>
      <c r="Q88" s="219"/>
      <c r="R88" s="220">
        <f>SUM(R89:R102)</f>
        <v>0.0019499999999999999</v>
      </c>
      <c r="S88" s="219"/>
      <c r="T88" s="221">
        <f>SUM(T89:T102)</f>
        <v>96.900000000000006</v>
      </c>
      <c r="U88" s="12"/>
      <c r="V88" s="12"/>
      <c r="W88" s="12"/>
      <c r="X88" s="12"/>
      <c r="Y88" s="12"/>
      <c r="Z88" s="12"/>
      <c r="AA88" s="12"/>
      <c r="AB88" s="12"/>
      <c r="AC88" s="12"/>
      <c r="AD88" s="12"/>
      <c r="AE88" s="12"/>
      <c r="AR88" s="222" t="s">
        <v>89</v>
      </c>
      <c r="AT88" s="223" t="s">
        <v>80</v>
      </c>
      <c r="AU88" s="223" t="s">
        <v>89</v>
      </c>
      <c r="AY88" s="222" t="s">
        <v>161</v>
      </c>
      <c r="BK88" s="224">
        <f>SUM(BK89:BK102)</f>
        <v>0</v>
      </c>
    </row>
    <row r="89" s="2" customFormat="1" ht="36" customHeight="1">
      <c r="A89" s="39"/>
      <c r="B89" s="40"/>
      <c r="C89" s="227" t="s">
        <v>89</v>
      </c>
      <c r="D89" s="227" t="s">
        <v>163</v>
      </c>
      <c r="E89" s="228" t="s">
        <v>1650</v>
      </c>
      <c r="F89" s="229" t="s">
        <v>1651</v>
      </c>
      <c r="G89" s="230" t="s">
        <v>166</v>
      </c>
      <c r="H89" s="231">
        <v>570</v>
      </c>
      <c r="I89" s="232"/>
      <c r="J89" s="233">
        <f>ROUND(I89*H89,2)</f>
        <v>0</v>
      </c>
      <c r="K89" s="229" t="s">
        <v>167</v>
      </c>
      <c r="L89" s="45"/>
      <c r="M89" s="234" t="s">
        <v>79</v>
      </c>
      <c r="N89" s="235" t="s">
        <v>51</v>
      </c>
      <c r="O89" s="85"/>
      <c r="P89" s="236">
        <f>O89*H89</f>
        <v>0</v>
      </c>
      <c r="Q89" s="236">
        <v>0</v>
      </c>
      <c r="R89" s="236">
        <f>Q89*H89</f>
        <v>0</v>
      </c>
      <c r="S89" s="236">
        <v>0.17000000000000001</v>
      </c>
      <c r="T89" s="237">
        <f>S89*H89</f>
        <v>96.900000000000006</v>
      </c>
      <c r="U89" s="39"/>
      <c r="V89" s="39"/>
      <c r="W89" s="39"/>
      <c r="X89" s="39"/>
      <c r="Y89" s="39"/>
      <c r="Z89" s="39"/>
      <c r="AA89" s="39"/>
      <c r="AB89" s="39"/>
      <c r="AC89" s="39"/>
      <c r="AD89" s="39"/>
      <c r="AE89" s="39"/>
      <c r="AR89" s="238" t="s">
        <v>168</v>
      </c>
      <c r="AT89" s="238" t="s">
        <v>163</v>
      </c>
      <c r="AU89" s="238" t="s">
        <v>91</v>
      </c>
      <c r="AY89" s="17" t="s">
        <v>161</v>
      </c>
      <c r="BE89" s="239">
        <f>IF(N89="základní",J89,0)</f>
        <v>0</v>
      </c>
      <c r="BF89" s="239">
        <f>IF(N89="snížená",J89,0)</f>
        <v>0</v>
      </c>
      <c r="BG89" s="239">
        <f>IF(N89="zákl. přenesená",J89,0)</f>
        <v>0</v>
      </c>
      <c r="BH89" s="239">
        <f>IF(N89="sníž. přenesená",J89,0)</f>
        <v>0</v>
      </c>
      <c r="BI89" s="239">
        <f>IF(N89="nulová",J89,0)</f>
        <v>0</v>
      </c>
      <c r="BJ89" s="17" t="s">
        <v>89</v>
      </c>
      <c r="BK89" s="239">
        <f>ROUND(I89*H89,2)</f>
        <v>0</v>
      </c>
      <c r="BL89" s="17" t="s">
        <v>168</v>
      </c>
      <c r="BM89" s="238" t="s">
        <v>1652</v>
      </c>
    </row>
    <row r="90" s="14" customFormat="1">
      <c r="A90" s="14"/>
      <c r="B90" s="267"/>
      <c r="C90" s="268"/>
      <c r="D90" s="242" t="s">
        <v>170</v>
      </c>
      <c r="E90" s="269" t="s">
        <v>79</v>
      </c>
      <c r="F90" s="270" t="s">
        <v>1653</v>
      </c>
      <c r="G90" s="268"/>
      <c r="H90" s="269" t="s">
        <v>79</v>
      </c>
      <c r="I90" s="271"/>
      <c r="J90" s="268"/>
      <c r="K90" s="268"/>
      <c r="L90" s="272"/>
      <c r="M90" s="273"/>
      <c r="N90" s="274"/>
      <c r="O90" s="274"/>
      <c r="P90" s="274"/>
      <c r="Q90" s="274"/>
      <c r="R90" s="274"/>
      <c r="S90" s="274"/>
      <c r="T90" s="275"/>
      <c r="U90" s="14"/>
      <c r="V90" s="14"/>
      <c r="W90" s="14"/>
      <c r="X90" s="14"/>
      <c r="Y90" s="14"/>
      <c r="Z90" s="14"/>
      <c r="AA90" s="14"/>
      <c r="AB90" s="14"/>
      <c r="AC90" s="14"/>
      <c r="AD90" s="14"/>
      <c r="AE90" s="14"/>
      <c r="AT90" s="276" t="s">
        <v>170</v>
      </c>
      <c r="AU90" s="276" t="s">
        <v>91</v>
      </c>
      <c r="AV90" s="14" t="s">
        <v>89</v>
      </c>
      <c r="AW90" s="14" t="s">
        <v>42</v>
      </c>
      <c r="AX90" s="14" t="s">
        <v>81</v>
      </c>
      <c r="AY90" s="276" t="s">
        <v>161</v>
      </c>
    </row>
    <row r="91" s="13" customFormat="1">
      <c r="A91" s="13"/>
      <c r="B91" s="240"/>
      <c r="C91" s="241"/>
      <c r="D91" s="242" t="s">
        <v>170</v>
      </c>
      <c r="E91" s="243" t="s">
        <v>79</v>
      </c>
      <c r="F91" s="244" t="s">
        <v>1654</v>
      </c>
      <c r="G91" s="241"/>
      <c r="H91" s="245">
        <v>190</v>
      </c>
      <c r="I91" s="246"/>
      <c r="J91" s="241"/>
      <c r="K91" s="241"/>
      <c r="L91" s="247"/>
      <c r="M91" s="248"/>
      <c r="N91" s="249"/>
      <c r="O91" s="249"/>
      <c r="P91" s="249"/>
      <c r="Q91" s="249"/>
      <c r="R91" s="249"/>
      <c r="S91" s="249"/>
      <c r="T91" s="250"/>
      <c r="U91" s="13"/>
      <c r="V91" s="13"/>
      <c r="W91" s="13"/>
      <c r="X91" s="13"/>
      <c r="Y91" s="13"/>
      <c r="Z91" s="13"/>
      <c r="AA91" s="13"/>
      <c r="AB91" s="13"/>
      <c r="AC91" s="13"/>
      <c r="AD91" s="13"/>
      <c r="AE91" s="13"/>
      <c r="AT91" s="251" t="s">
        <v>170</v>
      </c>
      <c r="AU91" s="251" t="s">
        <v>91</v>
      </c>
      <c r="AV91" s="13" t="s">
        <v>91</v>
      </c>
      <c r="AW91" s="13" t="s">
        <v>42</v>
      </c>
      <c r="AX91" s="13" t="s">
        <v>81</v>
      </c>
      <c r="AY91" s="251" t="s">
        <v>161</v>
      </c>
    </row>
    <row r="92" s="13" customFormat="1">
      <c r="A92" s="13"/>
      <c r="B92" s="240"/>
      <c r="C92" s="241"/>
      <c r="D92" s="242" t="s">
        <v>170</v>
      </c>
      <c r="E92" s="243" t="s">
        <v>79</v>
      </c>
      <c r="F92" s="244" t="s">
        <v>1655</v>
      </c>
      <c r="G92" s="241"/>
      <c r="H92" s="245">
        <v>190</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81</v>
      </c>
      <c r="AY92" s="251" t="s">
        <v>161</v>
      </c>
    </row>
    <row r="93" s="13" customFormat="1">
      <c r="A93" s="13"/>
      <c r="B93" s="240"/>
      <c r="C93" s="241"/>
      <c r="D93" s="242" t="s">
        <v>170</v>
      </c>
      <c r="E93" s="243" t="s">
        <v>79</v>
      </c>
      <c r="F93" s="244" t="s">
        <v>1656</v>
      </c>
      <c r="G93" s="241"/>
      <c r="H93" s="245">
        <v>190</v>
      </c>
      <c r="I93" s="246"/>
      <c r="J93" s="241"/>
      <c r="K93" s="241"/>
      <c r="L93" s="247"/>
      <c r="M93" s="248"/>
      <c r="N93" s="249"/>
      <c r="O93" s="249"/>
      <c r="P93" s="249"/>
      <c r="Q93" s="249"/>
      <c r="R93" s="249"/>
      <c r="S93" s="249"/>
      <c r="T93" s="250"/>
      <c r="U93" s="13"/>
      <c r="V93" s="13"/>
      <c r="W93" s="13"/>
      <c r="X93" s="13"/>
      <c r="Y93" s="13"/>
      <c r="Z93" s="13"/>
      <c r="AA93" s="13"/>
      <c r="AB93" s="13"/>
      <c r="AC93" s="13"/>
      <c r="AD93" s="13"/>
      <c r="AE93" s="13"/>
      <c r="AT93" s="251" t="s">
        <v>170</v>
      </c>
      <c r="AU93" s="251" t="s">
        <v>91</v>
      </c>
      <c r="AV93" s="13" t="s">
        <v>91</v>
      </c>
      <c r="AW93" s="13" t="s">
        <v>42</v>
      </c>
      <c r="AX93" s="13" t="s">
        <v>81</v>
      </c>
      <c r="AY93" s="251" t="s">
        <v>161</v>
      </c>
    </row>
    <row r="94" s="15" customFormat="1">
      <c r="A94" s="15"/>
      <c r="B94" s="277"/>
      <c r="C94" s="278"/>
      <c r="D94" s="242" t="s">
        <v>170</v>
      </c>
      <c r="E94" s="279" t="s">
        <v>79</v>
      </c>
      <c r="F94" s="280" t="s">
        <v>345</v>
      </c>
      <c r="G94" s="278"/>
      <c r="H94" s="281">
        <v>570</v>
      </c>
      <c r="I94" s="282"/>
      <c r="J94" s="278"/>
      <c r="K94" s="278"/>
      <c r="L94" s="283"/>
      <c r="M94" s="284"/>
      <c r="N94" s="285"/>
      <c r="O94" s="285"/>
      <c r="P94" s="285"/>
      <c r="Q94" s="285"/>
      <c r="R94" s="285"/>
      <c r="S94" s="285"/>
      <c r="T94" s="286"/>
      <c r="U94" s="15"/>
      <c r="V94" s="15"/>
      <c r="W94" s="15"/>
      <c r="X94" s="15"/>
      <c r="Y94" s="15"/>
      <c r="Z94" s="15"/>
      <c r="AA94" s="15"/>
      <c r="AB94" s="15"/>
      <c r="AC94" s="15"/>
      <c r="AD94" s="15"/>
      <c r="AE94" s="15"/>
      <c r="AT94" s="287" t="s">
        <v>170</v>
      </c>
      <c r="AU94" s="287" t="s">
        <v>91</v>
      </c>
      <c r="AV94" s="15" t="s">
        <v>168</v>
      </c>
      <c r="AW94" s="15" t="s">
        <v>42</v>
      </c>
      <c r="AX94" s="15" t="s">
        <v>89</v>
      </c>
      <c r="AY94" s="287" t="s">
        <v>161</v>
      </c>
    </row>
    <row r="95" s="2" customFormat="1" ht="24" customHeight="1">
      <c r="A95" s="39"/>
      <c r="B95" s="40"/>
      <c r="C95" s="227" t="s">
        <v>91</v>
      </c>
      <c r="D95" s="227" t="s">
        <v>163</v>
      </c>
      <c r="E95" s="228" t="s">
        <v>1657</v>
      </c>
      <c r="F95" s="229" t="s">
        <v>1658</v>
      </c>
      <c r="G95" s="230" t="s">
        <v>431</v>
      </c>
      <c r="H95" s="231">
        <v>3</v>
      </c>
      <c r="I95" s="232"/>
      <c r="J95" s="233">
        <f>ROUND(I95*H95,2)</f>
        <v>0</v>
      </c>
      <c r="K95" s="229" t="s">
        <v>167</v>
      </c>
      <c r="L95" s="45"/>
      <c r="M95" s="234" t="s">
        <v>79</v>
      </c>
      <c r="N95" s="235" t="s">
        <v>51</v>
      </c>
      <c r="O95" s="85"/>
      <c r="P95" s="236">
        <f>O95*H95</f>
        <v>0</v>
      </c>
      <c r="Q95" s="236">
        <v>0.00064999999999999997</v>
      </c>
      <c r="R95" s="236">
        <f>Q95*H95</f>
        <v>0.0019499999999999999</v>
      </c>
      <c r="S95" s="236">
        <v>0</v>
      </c>
      <c r="T95" s="237">
        <f>S95*H95</f>
        <v>0</v>
      </c>
      <c r="U95" s="39"/>
      <c r="V95" s="39"/>
      <c r="W95" s="39"/>
      <c r="X95" s="39"/>
      <c r="Y95" s="39"/>
      <c r="Z95" s="39"/>
      <c r="AA95" s="39"/>
      <c r="AB95" s="39"/>
      <c r="AC95" s="39"/>
      <c r="AD95" s="39"/>
      <c r="AE95" s="39"/>
      <c r="AR95" s="238" t="s">
        <v>168</v>
      </c>
      <c r="AT95" s="238" t="s">
        <v>163</v>
      </c>
      <c r="AU95" s="238" t="s">
        <v>91</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168</v>
      </c>
      <c r="BM95" s="238" t="s">
        <v>1659</v>
      </c>
    </row>
    <row r="96" s="14" customFormat="1">
      <c r="A96" s="14"/>
      <c r="B96" s="267"/>
      <c r="C96" s="268"/>
      <c r="D96" s="242" t="s">
        <v>170</v>
      </c>
      <c r="E96" s="269" t="s">
        <v>79</v>
      </c>
      <c r="F96" s="270" t="s">
        <v>1660</v>
      </c>
      <c r="G96" s="268"/>
      <c r="H96" s="269" t="s">
        <v>79</v>
      </c>
      <c r="I96" s="271"/>
      <c r="J96" s="268"/>
      <c r="K96" s="268"/>
      <c r="L96" s="272"/>
      <c r="M96" s="273"/>
      <c r="N96" s="274"/>
      <c r="O96" s="274"/>
      <c r="P96" s="274"/>
      <c r="Q96" s="274"/>
      <c r="R96" s="274"/>
      <c r="S96" s="274"/>
      <c r="T96" s="275"/>
      <c r="U96" s="14"/>
      <c r="V96" s="14"/>
      <c r="W96" s="14"/>
      <c r="X96" s="14"/>
      <c r="Y96" s="14"/>
      <c r="Z96" s="14"/>
      <c r="AA96" s="14"/>
      <c r="AB96" s="14"/>
      <c r="AC96" s="14"/>
      <c r="AD96" s="14"/>
      <c r="AE96" s="14"/>
      <c r="AT96" s="276" t="s">
        <v>170</v>
      </c>
      <c r="AU96" s="276" t="s">
        <v>91</v>
      </c>
      <c r="AV96" s="14" t="s">
        <v>89</v>
      </c>
      <c r="AW96" s="14" t="s">
        <v>42</v>
      </c>
      <c r="AX96" s="14" t="s">
        <v>81</v>
      </c>
      <c r="AY96" s="276" t="s">
        <v>161</v>
      </c>
    </row>
    <row r="97" s="13" customFormat="1">
      <c r="A97" s="13"/>
      <c r="B97" s="240"/>
      <c r="C97" s="241"/>
      <c r="D97" s="242" t="s">
        <v>170</v>
      </c>
      <c r="E97" s="243" t="s">
        <v>79</v>
      </c>
      <c r="F97" s="244" t="s">
        <v>1661</v>
      </c>
      <c r="G97" s="241"/>
      <c r="H97" s="245">
        <v>1</v>
      </c>
      <c r="I97" s="246"/>
      <c r="J97" s="241"/>
      <c r="K97" s="241"/>
      <c r="L97" s="247"/>
      <c r="M97" s="248"/>
      <c r="N97" s="249"/>
      <c r="O97" s="249"/>
      <c r="P97" s="249"/>
      <c r="Q97" s="249"/>
      <c r="R97" s="249"/>
      <c r="S97" s="249"/>
      <c r="T97" s="250"/>
      <c r="U97" s="13"/>
      <c r="V97" s="13"/>
      <c r="W97" s="13"/>
      <c r="X97" s="13"/>
      <c r="Y97" s="13"/>
      <c r="Z97" s="13"/>
      <c r="AA97" s="13"/>
      <c r="AB97" s="13"/>
      <c r="AC97" s="13"/>
      <c r="AD97" s="13"/>
      <c r="AE97" s="13"/>
      <c r="AT97" s="251" t="s">
        <v>170</v>
      </c>
      <c r="AU97" s="251" t="s">
        <v>91</v>
      </c>
      <c r="AV97" s="13" t="s">
        <v>91</v>
      </c>
      <c r="AW97" s="13" t="s">
        <v>42</v>
      </c>
      <c r="AX97" s="13" t="s">
        <v>81</v>
      </c>
      <c r="AY97" s="251" t="s">
        <v>161</v>
      </c>
    </row>
    <row r="98" s="13" customFormat="1">
      <c r="A98" s="13"/>
      <c r="B98" s="240"/>
      <c r="C98" s="241"/>
      <c r="D98" s="242" t="s">
        <v>170</v>
      </c>
      <c r="E98" s="243" t="s">
        <v>79</v>
      </c>
      <c r="F98" s="244" t="s">
        <v>1662</v>
      </c>
      <c r="G98" s="241"/>
      <c r="H98" s="245">
        <v>1</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42</v>
      </c>
      <c r="AX98" s="13" t="s">
        <v>81</v>
      </c>
      <c r="AY98" s="251" t="s">
        <v>161</v>
      </c>
    </row>
    <row r="99" s="13" customFormat="1">
      <c r="A99" s="13"/>
      <c r="B99" s="240"/>
      <c r="C99" s="241"/>
      <c r="D99" s="242" t="s">
        <v>170</v>
      </c>
      <c r="E99" s="243" t="s">
        <v>79</v>
      </c>
      <c r="F99" s="244" t="s">
        <v>1663</v>
      </c>
      <c r="G99" s="241"/>
      <c r="H99" s="245">
        <v>1</v>
      </c>
      <c r="I99" s="246"/>
      <c r="J99" s="241"/>
      <c r="K99" s="241"/>
      <c r="L99" s="247"/>
      <c r="M99" s="248"/>
      <c r="N99" s="249"/>
      <c r="O99" s="249"/>
      <c r="P99" s="249"/>
      <c r="Q99" s="249"/>
      <c r="R99" s="249"/>
      <c r="S99" s="249"/>
      <c r="T99" s="250"/>
      <c r="U99" s="13"/>
      <c r="V99" s="13"/>
      <c r="W99" s="13"/>
      <c r="X99" s="13"/>
      <c r="Y99" s="13"/>
      <c r="Z99" s="13"/>
      <c r="AA99" s="13"/>
      <c r="AB99" s="13"/>
      <c r="AC99" s="13"/>
      <c r="AD99" s="13"/>
      <c r="AE99" s="13"/>
      <c r="AT99" s="251" t="s">
        <v>170</v>
      </c>
      <c r="AU99" s="251" t="s">
        <v>91</v>
      </c>
      <c r="AV99" s="13" t="s">
        <v>91</v>
      </c>
      <c r="AW99" s="13" t="s">
        <v>42</v>
      </c>
      <c r="AX99" s="13" t="s">
        <v>81</v>
      </c>
      <c r="AY99" s="251" t="s">
        <v>161</v>
      </c>
    </row>
    <row r="100" s="15" customFormat="1">
      <c r="A100" s="15"/>
      <c r="B100" s="277"/>
      <c r="C100" s="278"/>
      <c r="D100" s="242" t="s">
        <v>170</v>
      </c>
      <c r="E100" s="279" t="s">
        <v>79</v>
      </c>
      <c r="F100" s="280" t="s">
        <v>345</v>
      </c>
      <c r="G100" s="278"/>
      <c r="H100" s="281">
        <v>3</v>
      </c>
      <c r="I100" s="282"/>
      <c r="J100" s="278"/>
      <c r="K100" s="278"/>
      <c r="L100" s="283"/>
      <c r="M100" s="284"/>
      <c r="N100" s="285"/>
      <c r="O100" s="285"/>
      <c r="P100" s="285"/>
      <c r="Q100" s="285"/>
      <c r="R100" s="285"/>
      <c r="S100" s="285"/>
      <c r="T100" s="286"/>
      <c r="U100" s="15"/>
      <c r="V100" s="15"/>
      <c r="W100" s="15"/>
      <c r="X100" s="15"/>
      <c r="Y100" s="15"/>
      <c r="Z100" s="15"/>
      <c r="AA100" s="15"/>
      <c r="AB100" s="15"/>
      <c r="AC100" s="15"/>
      <c r="AD100" s="15"/>
      <c r="AE100" s="15"/>
      <c r="AT100" s="287" t="s">
        <v>170</v>
      </c>
      <c r="AU100" s="287" t="s">
        <v>91</v>
      </c>
      <c r="AV100" s="15" t="s">
        <v>168</v>
      </c>
      <c r="AW100" s="15" t="s">
        <v>42</v>
      </c>
      <c r="AX100" s="15" t="s">
        <v>89</v>
      </c>
      <c r="AY100" s="287" t="s">
        <v>161</v>
      </c>
    </row>
    <row r="101" s="2" customFormat="1" ht="24" customHeight="1">
      <c r="A101" s="39"/>
      <c r="B101" s="40"/>
      <c r="C101" s="227" t="s">
        <v>177</v>
      </c>
      <c r="D101" s="227" t="s">
        <v>163</v>
      </c>
      <c r="E101" s="228" t="s">
        <v>1664</v>
      </c>
      <c r="F101" s="229" t="s">
        <v>1665</v>
      </c>
      <c r="G101" s="230" t="s">
        <v>431</v>
      </c>
      <c r="H101" s="231">
        <v>3</v>
      </c>
      <c r="I101" s="232"/>
      <c r="J101" s="233">
        <f>ROUND(I101*H101,2)</f>
        <v>0</v>
      </c>
      <c r="K101" s="229" t="s">
        <v>167</v>
      </c>
      <c r="L101" s="45"/>
      <c r="M101" s="234" t="s">
        <v>79</v>
      </c>
      <c r="N101" s="235" t="s">
        <v>51</v>
      </c>
      <c r="O101" s="85"/>
      <c r="P101" s="236">
        <f>O101*H101</f>
        <v>0</v>
      </c>
      <c r="Q101" s="236">
        <v>0</v>
      </c>
      <c r="R101" s="236">
        <f>Q101*H101</f>
        <v>0</v>
      </c>
      <c r="S101" s="236">
        <v>0</v>
      </c>
      <c r="T101" s="237">
        <f>S101*H101</f>
        <v>0</v>
      </c>
      <c r="U101" s="39"/>
      <c r="V101" s="39"/>
      <c r="W101" s="39"/>
      <c r="X101" s="39"/>
      <c r="Y101" s="39"/>
      <c r="Z101" s="39"/>
      <c r="AA101" s="39"/>
      <c r="AB101" s="39"/>
      <c r="AC101" s="39"/>
      <c r="AD101" s="39"/>
      <c r="AE101" s="39"/>
      <c r="AR101" s="238" t="s">
        <v>168</v>
      </c>
      <c r="AT101" s="238" t="s">
        <v>163</v>
      </c>
      <c r="AU101" s="238" t="s">
        <v>91</v>
      </c>
      <c r="AY101" s="17" t="s">
        <v>161</v>
      </c>
      <c r="BE101" s="239">
        <f>IF(N101="základní",J101,0)</f>
        <v>0</v>
      </c>
      <c r="BF101" s="239">
        <f>IF(N101="snížená",J101,0)</f>
        <v>0</v>
      </c>
      <c r="BG101" s="239">
        <f>IF(N101="zákl. přenesená",J101,0)</f>
        <v>0</v>
      </c>
      <c r="BH101" s="239">
        <f>IF(N101="sníž. přenesená",J101,0)</f>
        <v>0</v>
      </c>
      <c r="BI101" s="239">
        <f>IF(N101="nulová",J101,0)</f>
        <v>0</v>
      </c>
      <c r="BJ101" s="17" t="s">
        <v>89</v>
      </c>
      <c r="BK101" s="239">
        <f>ROUND(I101*H101,2)</f>
        <v>0</v>
      </c>
      <c r="BL101" s="17" t="s">
        <v>168</v>
      </c>
      <c r="BM101" s="238" t="s">
        <v>1666</v>
      </c>
    </row>
    <row r="102" s="13" customFormat="1">
      <c r="A102" s="13"/>
      <c r="B102" s="240"/>
      <c r="C102" s="241"/>
      <c r="D102" s="242" t="s">
        <v>170</v>
      </c>
      <c r="E102" s="243" t="s">
        <v>79</v>
      </c>
      <c r="F102" s="244" t="s">
        <v>1667</v>
      </c>
      <c r="G102" s="241"/>
      <c r="H102" s="245">
        <v>3</v>
      </c>
      <c r="I102" s="246"/>
      <c r="J102" s="241"/>
      <c r="K102" s="241"/>
      <c r="L102" s="247"/>
      <c r="M102" s="248"/>
      <c r="N102" s="249"/>
      <c r="O102" s="249"/>
      <c r="P102" s="249"/>
      <c r="Q102" s="249"/>
      <c r="R102" s="249"/>
      <c r="S102" s="249"/>
      <c r="T102" s="250"/>
      <c r="U102" s="13"/>
      <c r="V102" s="13"/>
      <c r="W102" s="13"/>
      <c r="X102" s="13"/>
      <c r="Y102" s="13"/>
      <c r="Z102" s="13"/>
      <c r="AA102" s="13"/>
      <c r="AB102" s="13"/>
      <c r="AC102" s="13"/>
      <c r="AD102" s="13"/>
      <c r="AE102" s="13"/>
      <c r="AT102" s="251" t="s">
        <v>170</v>
      </c>
      <c r="AU102" s="251" t="s">
        <v>91</v>
      </c>
      <c r="AV102" s="13" t="s">
        <v>91</v>
      </c>
      <c r="AW102" s="13" t="s">
        <v>42</v>
      </c>
      <c r="AX102" s="13" t="s">
        <v>89</v>
      </c>
      <c r="AY102" s="251" t="s">
        <v>161</v>
      </c>
    </row>
    <row r="103" s="12" customFormat="1" ht="22.8" customHeight="1">
      <c r="A103" s="12"/>
      <c r="B103" s="211"/>
      <c r="C103" s="212"/>
      <c r="D103" s="213" t="s">
        <v>80</v>
      </c>
      <c r="E103" s="225" t="s">
        <v>187</v>
      </c>
      <c r="F103" s="225" t="s">
        <v>235</v>
      </c>
      <c r="G103" s="212"/>
      <c r="H103" s="212"/>
      <c r="I103" s="215"/>
      <c r="J103" s="226">
        <f>BK103</f>
        <v>0</v>
      </c>
      <c r="K103" s="212"/>
      <c r="L103" s="217"/>
      <c r="M103" s="218"/>
      <c r="N103" s="219"/>
      <c r="O103" s="219"/>
      <c r="P103" s="220">
        <f>SUM(P104:P109)</f>
        <v>0</v>
      </c>
      <c r="Q103" s="219"/>
      <c r="R103" s="220">
        <f>SUM(R104:R109)</f>
        <v>0</v>
      </c>
      <c r="S103" s="219"/>
      <c r="T103" s="221">
        <f>SUM(T104:T109)</f>
        <v>0</v>
      </c>
      <c r="U103" s="12"/>
      <c r="V103" s="12"/>
      <c r="W103" s="12"/>
      <c r="X103" s="12"/>
      <c r="Y103" s="12"/>
      <c r="Z103" s="12"/>
      <c r="AA103" s="12"/>
      <c r="AB103" s="12"/>
      <c r="AC103" s="12"/>
      <c r="AD103" s="12"/>
      <c r="AE103" s="12"/>
      <c r="AR103" s="222" t="s">
        <v>89</v>
      </c>
      <c r="AT103" s="223" t="s">
        <v>80</v>
      </c>
      <c r="AU103" s="223" t="s">
        <v>89</v>
      </c>
      <c r="AY103" s="222" t="s">
        <v>161</v>
      </c>
      <c r="BK103" s="224">
        <f>SUM(BK104:BK109)</f>
        <v>0</v>
      </c>
    </row>
    <row r="104" s="2" customFormat="1" ht="24" customHeight="1">
      <c r="A104" s="39"/>
      <c r="B104" s="40"/>
      <c r="C104" s="227" t="s">
        <v>168</v>
      </c>
      <c r="D104" s="227" t="s">
        <v>163</v>
      </c>
      <c r="E104" s="228" t="s">
        <v>1668</v>
      </c>
      <c r="F104" s="229" t="s">
        <v>1669</v>
      </c>
      <c r="G104" s="230" t="s">
        <v>166</v>
      </c>
      <c r="H104" s="231">
        <v>570</v>
      </c>
      <c r="I104" s="232"/>
      <c r="J104" s="233">
        <f>ROUND(I104*H104,2)</f>
        <v>0</v>
      </c>
      <c r="K104" s="229" t="s">
        <v>167</v>
      </c>
      <c r="L104" s="45"/>
      <c r="M104" s="234" t="s">
        <v>79</v>
      </c>
      <c r="N104" s="235"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168</v>
      </c>
      <c r="AT104" s="238" t="s">
        <v>163</v>
      </c>
      <c r="AU104" s="238" t="s">
        <v>91</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168</v>
      </c>
      <c r="BM104" s="238" t="s">
        <v>1670</v>
      </c>
    </row>
    <row r="105" s="14" customFormat="1">
      <c r="A105" s="14"/>
      <c r="B105" s="267"/>
      <c r="C105" s="268"/>
      <c r="D105" s="242" t="s">
        <v>170</v>
      </c>
      <c r="E105" s="269" t="s">
        <v>79</v>
      </c>
      <c r="F105" s="270" t="s">
        <v>1671</v>
      </c>
      <c r="G105" s="268"/>
      <c r="H105" s="269" t="s">
        <v>79</v>
      </c>
      <c r="I105" s="271"/>
      <c r="J105" s="268"/>
      <c r="K105" s="268"/>
      <c r="L105" s="272"/>
      <c r="M105" s="273"/>
      <c r="N105" s="274"/>
      <c r="O105" s="274"/>
      <c r="P105" s="274"/>
      <c r="Q105" s="274"/>
      <c r="R105" s="274"/>
      <c r="S105" s="274"/>
      <c r="T105" s="275"/>
      <c r="U105" s="14"/>
      <c r="V105" s="14"/>
      <c r="W105" s="14"/>
      <c r="X105" s="14"/>
      <c r="Y105" s="14"/>
      <c r="Z105" s="14"/>
      <c r="AA105" s="14"/>
      <c r="AB105" s="14"/>
      <c r="AC105" s="14"/>
      <c r="AD105" s="14"/>
      <c r="AE105" s="14"/>
      <c r="AT105" s="276" t="s">
        <v>170</v>
      </c>
      <c r="AU105" s="276" t="s">
        <v>91</v>
      </c>
      <c r="AV105" s="14" t="s">
        <v>89</v>
      </c>
      <c r="AW105" s="14" t="s">
        <v>42</v>
      </c>
      <c r="AX105" s="14" t="s">
        <v>81</v>
      </c>
      <c r="AY105" s="276" t="s">
        <v>161</v>
      </c>
    </row>
    <row r="106" s="13" customFormat="1">
      <c r="A106" s="13"/>
      <c r="B106" s="240"/>
      <c r="C106" s="241"/>
      <c r="D106" s="242" t="s">
        <v>170</v>
      </c>
      <c r="E106" s="243" t="s">
        <v>79</v>
      </c>
      <c r="F106" s="244" t="s">
        <v>1654</v>
      </c>
      <c r="G106" s="241"/>
      <c r="H106" s="245">
        <v>190</v>
      </c>
      <c r="I106" s="246"/>
      <c r="J106" s="241"/>
      <c r="K106" s="241"/>
      <c r="L106" s="247"/>
      <c r="M106" s="248"/>
      <c r="N106" s="249"/>
      <c r="O106" s="249"/>
      <c r="P106" s="249"/>
      <c r="Q106" s="249"/>
      <c r="R106" s="249"/>
      <c r="S106" s="249"/>
      <c r="T106" s="250"/>
      <c r="U106" s="13"/>
      <c r="V106" s="13"/>
      <c r="W106" s="13"/>
      <c r="X106" s="13"/>
      <c r="Y106" s="13"/>
      <c r="Z106" s="13"/>
      <c r="AA106" s="13"/>
      <c r="AB106" s="13"/>
      <c r="AC106" s="13"/>
      <c r="AD106" s="13"/>
      <c r="AE106" s="13"/>
      <c r="AT106" s="251" t="s">
        <v>170</v>
      </c>
      <c r="AU106" s="251" t="s">
        <v>91</v>
      </c>
      <c r="AV106" s="13" t="s">
        <v>91</v>
      </c>
      <c r="AW106" s="13" t="s">
        <v>42</v>
      </c>
      <c r="AX106" s="13" t="s">
        <v>81</v>
      </c>
      <c r="AY106" s="251" t="s">
        <v>161</v>
      </c>
    </row>
    <row r="107" s="13" customFormat="1">
      <c r="A107" s="13"/>
      <c r="B107" s="240"/>
      <c r="C107" s="241"/>
      <c r="D107" s="242" t="s">
        <v>170</v>
      </c>
      <c r="E107" s="243" t="s">
        <v>79</v>
      </c>
      <c r="F107" s="244" t="s">
        <v>1655</v>
      </c>
      <c r="G107" s="241"/>
      <c r="H107" s="245">
        <v>190</v>
      </c>
      <c r="I107" s="246"/>
      <c r="J107" s="241"/>
      <c r="K107" s="241"/>
      <c r="L107" s="247"/>
      <c r="M107" s="248"/>
      <c r="N107" s="249"/>
      <c r="O107" s="249"/>
      <c r="P107" s="249"/>
      <c r="Q107" s="249"/>
      <c r="R107" s="249"/>
      <c r="S107" s="249"/>
      <c r="T107" s="250"/>
      <c r="U107" s="13"/>
      <c r="V107" s="13"/>
      <c r="W107" s="13"/>
      <c r="X107" s="13"/>
      <c r="Y107" s="13"/>
      <c r="Z107" s="13"/>
      <c r="AA107" s="13"/>
      <c r="AB107" s="13"/>
      <c r="AC107" s="13"/>
      <c r="AD107" s="13"/>
      <c r="AE107" s="13"/>
      <c r="AT107" s="251" t="s">
        <v>170</v>
      </c>
      <c r="AU107" s="251" t="s">
        <v>91</v>
      </c>
      <c r="AV107" s="13" t="s">
        <v>91</v>
      </c>
      <c r="AW107" s="13" t="s">
        <v>42</v>
      </c>
      <c r="AX107" s="13" t="s">
        <v>81</v>
      </c>
      <c r="AY107" s="251" t="s">
        <v>161</v>
      </c>
    </row>
    <row r="108" s="13" customFormat="1">
      <c r="A108" s="13"/>
      <c r="B108" s="240"/>
      <c r="C108" s="241"/>
      <c r="D108" s="242" t="s">
        <v>170</v>
      </c>
      <c r="E108" s="243" t="s">
        <v>79</v>
      </c>
      <c r="F108" s="244" t="s">
        <v>1656</v>
      </c>
      <c r="G108" s="241"/>
      <c r="H108" s="245">
        <v>190</v>
      </c>
      <c r="I108" s="246"/>
      <c r="J108" s="241"/>
      <c r="K108" s="241"/>
      <c r="L108" s="247"/>
      <c r="M108" s="248"/>
      <c r="N108" s="249"/>
      <c r="O108" s="249"/>
      <c r="P108" s="249"/>
      <c r="Q108" s="249"/>
      <c r="R108" s="249"/>
      <c r="S108" s="249"/>
      <c r="T108" s="250"/>
      <c r="U108" s="13"/>
      <c r="V108" s="13"/>
      <c r="W108" s="13"/>
      <c r="X108" s="13"/>
      <c r="Y108" s="13"/>
      <c r="Z108" s="13"/>
      <c r="AA108" s="13"/>
      <c r="AB108" s="13"/>
      <c r="AC108" s="13"/>
      <c r="AD108" s="13"/>
      <c r="AE108" s="13"/>
      <c r="AT108" s="251" t="s">
        <v>170</v>
      </c>
      <c r="AU108" s="251" t="s">
        <v>91</v>
      </c>
      <c r="AV108" s="13" t="s">
        <v>91</v>
      </c>
      <c r="AW108" s="13" t="s">
        <v>42</v>
      </c>
      <c r="AX108" s="13" t="s">
        <v>81</v>
      </c>
      <c r="AY108" s="251" t="s">
        <v>161</v>
      </c>
    </row>
    <row r="109" s="15" customFormat="1">
      <c r="A109" s="15"/>
      <c r="B109" s="277"/>
      <c r="C109" s="278"/>
      <c r="D109" s="242" t="s">
        <v>170</v>
      </c>
      <c r="E109" s="279" t="s">
        <v>79</v>
      </c>
      <c r="F109" s="280" t="s">
        <v>345</v>
      </c>
      <c r="G109" s="278"/>
      <c r="H109" s="281">
        <v>570</v>
      </c>
      <c r="I109" s="282"/>
      <c r="J109" s="278"/>
      <c r="K109" s="278"/>
      <c r="L109" s="283"/>
      <c r="M109" s="284"/>
      <c r="N109" s="285"/>
      <c r="O109" s="285"/>
      <c r="P109" s="285"/>
      <c r="Q109" s="285"/>
      <c r="R109" s="285"/>
      <c r="S109" s="285"/>
      <c r="T109" s="286"/>
      <c r="U109" s="15"/>
      <c r="V109" s="15"/>
      <c r="W109" s="15"/>
      <c r="X109" s="15"/>
      <c r="Y109" s="15"/>
      <c r="Z109" s="15"/>
      <c r="AA109" s="15"/>
      <c r="AB109" s="15"/>
      <c r="AC109" s="15"/>
      <c r="AD109" s="15"/>
      <c r="AE109" s="15"/>
      <c r="AT109" s="287" t="s">
        <v>170</v>
      </c>
      <c r="AU109" s="287" t="s">
        <v>91</v>
      </c>
      <c r="AV109" s="15" t="s">
        <v>168</v>
      </c>
      <c r="AW109" s="15" t="s">
        <v>42</v>
      </c>
      <c r="AX109" s="15" t="s">
        <v>89</v>
      </c>
      <c r="AY109" s="287" t="s">
        <v>161</v>
      </c>
    </row>
    <row r="110" s="12" customFormat="1" ht="22.8" customHeight="1">
      <c r="A110" s="12"/>
      <c r="B110" s="211"/>
      <c r="C110" s="212"/>
      <c r="D110" s="213" t="s">
        <v>80</v>
      </c>
      <c r="E110" s="225" t="s">
        <v>208</v>
      </c>
      <c r="F110" s="225" t="s">
        <v>252</v>
      </c>
      <c r="G110" s="212"/>
      <c r="H110" s="212"/>
      <c r="I110" s="215"/>
      <c r="J110" s="226">
        <f>BK110</f>
        <v>0</v>
      </c>
      <c r="K110" s="212"/>
      <c r="L110" s="217"/>
      <c r="M110" s="218"/>
      <c r="N110" s="219"/>
      <c r="O110" s="219"/>
      <c r="P110" s="220">
        <f>SUM(P111:P186)</f>
        <v>0</v>
      </c>
      <c r="Q110" s="219"/>
      <c r="R110" s="220">
        <f>SUM(R111:R186)</f>
        <v>0</v>
      </c>
      <c r="S110" s="219"/>
      <c r="T110" s="221">
        <f>SUM(T111:T186)</f>
        <v>0</v>
      </c>
      <c r="U110" s="12"/>
      <c r="V110" s="12"/>
      <c r="W110" s="12"/>
      <c r="X110" s="12"/>
      <c r="Y110" s="12"/>
      <c r="Z110" s="12"/>
      <c r="AA110" s="12"/>
      <c r="AB110" s="12"/>
      <c r="AC110" s="12"/>
      <c r="AD110" s="12"/>
      <c r="AE110" s="12"/>
      <c r="AR110" s="222" t="s">
        <v>89</v>
      </c>
      <c r="AT110" s="223" t="s">
        <v>80</v>
      </c>
      <c r="AU110" s="223" t="s">
        <v>89</v>
      </c>
      <c r="AY110" s="222" t="s">
        <v>161</v>
      </c>
      <c r="BK110" s="224">
        <f>SUM(BK111:BK186)</f>
        <v>0</v>
      </c>
    </row>
    <row r="111" s="2" customFormat="1" ht="16.5" customHeight="1">
      <c r="A111" s="39"/>
      <c r="B111" s="40"/>
      <c r="C111" s="227" t="s">
        <v>187</v>
      </c>
      <c r="D111" s="227" t="s">
        <v>163</v>
      </c>
      <c r="E111" s="228" t="s">
        <v>1672</v>
      </c>
      <c r="F111" s="229" t="s">
        <v>1673</v>
      </c>
      <c r="G111" s="230" t="s">
        <v>431</v>
      </c>
      <c r="H111" s="231">
        <v>102</v>
      </c>
      <c r="I111" s="232"/>
      <c r="J111" s="233">
        <f>ROUND(I111*H111,2)</f>
        <v>0</v>
      </c>
      <c r="K111" s="229" t="s">
        <v>167</v>
      </c>
      <c r="L111" s="45"/>
      <c r="M111" s="234" t="s">
        <v>79</v>
      </c>
      <c r="N111" s="235" t="s">
        <v>51</v>
      </c>
      <c r="O111" s="85"/>
      <c r="P111" s="236">
        <f>O111*H111</f>
        <v>0</v>
      </c>
      <c r="Q111" s="236">
        <v>0</v>
      </c>
      <c r="R111" s="236">
        <f>Q111*H111</f>
        <v>0</v>
      </c>
      <c r="S111" s="236">
        <v>0</v>
      </c>
      <c r="T111" s="237">
        <f>S111*H111</f>
        <v>0</v>
      </c>
      <c r="U111" s="39"/>
      <c r="V111" s="39"/>
      <c r="W111" s="39"/>
      <c r="X111" s="39"/>
      <c r="Y111" s="39"/>
      <c r="Z111" s="39"/>
      <c r="AA111" s="39"/>
      <c r="AB111" s="39"/>
      <c r="AC111" s="39"/>
      <c r="AD111" s="39"/>
      <c r="AE111" s="39"/>
      <c r="AR111" s="238" t="s">
        <v>168</v>
      </c>
      <c r="AT111" s="238" t="s">
        <v>163</v>
      </c>
      <c r="AU111" s="238" t="s">
        <v>91</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168</v>
      </c>
      <c r="BM111" s="238" t="s">
        <v>1674</v>
      </c>
    </row>
    <row r="112" s="14" customFormat="1">
      <c r="A112" s="14"/>
      <c r="B112" s="267"/>
      <c r="C112" s="268"/>
      <c r="D112" s="242" t="s">
        <v>170</v>
      </c>
      <c r="E112" s="269" t="s">
        <v>79</v>
      </c>
      <c r="F112" s="270" t="s">
        <v>1660</v>
      </c>
      <c r="G112" s="268"/>
      <c r="H112" s="269" t="s">
        <v>79</v>
      </c>
      <c r="I112" s="271"/>
      <c r="J112" s="268"/>
      <c r="K112" s="268"/>
      <c r="L112" s="272"/>
      <c r="M112" s="273"/>
      <c r="N112" s="274"/>
      <c r="O112" s="274"/>
      <c r="P112" s="274"/>
      <c r="Q112" s="274"/>
      <c r="R112" s="274"/>
      <c r="S112" s="274"/>
      <c r="T112" s="275"/>
      <c r="U112" s="14"/>
      <c r="V112" s="14"/>
      <c r="W112" s="14"/>
      <c r="X112" s="14"/>
      <c r="Y112" s="14"/>
      <c r="Z112" s="14"/>
      <c r="AA112" s="14"/>
      <c r="AB112" s="14"/>
      <c r="AC112" s="14"/>
      <c r="AD112" s="14"/>
      <c r="AE112" s="14"/>
      <c r="AT112" s="276" t="s">
        <v>170</v>
      </c>
      <c r="AU112" s="276" t="s">
        <v>91</v>
      </c>
      <c r="AV112" s="14" t="s">
        <v>89</v>
      </c>
      <c r="AW112" s="14" t="s">
        <v>42</v>
      </c>
      <c r="AX112" s="14" t="s">
        <v>81</v>
      </c>
      <c r="AY112" s="276" t="s">
        <v>161</v>
      </c>
    </row>
    <row r="113" s="13" customFormat="1">
      <c r="A113" s="13"/>
      <c r="B113" s="240"/>
      <c r="C113" s="241"/>
      <c r="D113" s="242" t="s">
        <v>170</v>
      </c>
      <c r="E113" s="243" t="s">
        <v>79</v>
      </c>
      <c r="F113" s="244" t="s">
        <v>1675</v>
      </c>
      <c r="G113" s="241"/>
      <c r="H113" s="245">
        <v>31</v>
      </c>
      <c r="I113" s="246"/>
      <c r="J113" s="241"/>
      <c r="K113" s="241"/>
      <c r="L113" s="247"/>
      <c r="M113" s="248"/>
      <c r="N113" s="249"/>
      <c r="O113" s="249"/>
      <c r="P113" s="249"/>
      <c r="Q113" s="249"/>
      <c r="R113" s="249"/>
      <c r="S113" s="249"/>
      <c r="T113" s="250"/>
      <c r="U113" s="13"/>
      <c r="V113" s="13"/>
      <c r="W113" s="13"/>
      <c r="X113" s="13"/>
      <c r="Y113" s="13"/>
      <c r="Z113" s="13"/>
      <c r="AA113" s="13"/>
      <c r="AB113" s="13"/>
      <c r="AC113" s="13"/>
      <c r="AD113" s="13"/>
      <c r="AE113" s="13"/>
      <c r="AT113" s="251" t="s">
        <v>170</v>
      </c>
      <c r="AU113" s="251" t="s">
        <v>91</v>
      </c>
      <c r="AV113" s="13" t="s">
        <v>91</v>
      </c>
      <c r="AW113" s="13" t="s">
        <v>42</v>
      </c>
      <c r="AX113" s="13" t="s">
        <v>81</v>
      </c>
      <c r="AY113" s="251" t="s">
        <v>161</v>
      </c>
    </row>
    <row r="114" s="13" customFormat="1">
      <c r="A114" s="13"/>
      <c r="B114" s="240"/>
      <c r="C114" s="241"/>
      <c r="D114" s="242" t="s">
        <v>170</v>
      </c>
      <c r="E114" s="243" t="s">
        <v>79</v>
      </c>
      <c r="F114" s="244" t="s">
        <v>1676</v>
      </c>
      <c r="G114" s="241"/>
      <c r="H114" s="245">
        <v>35</v>
      </c>
      <c r="I114" s="246"/>
      <c r="J114" s="241"/>
      <c r="K114" s="241"/>
      <c r="L114" s="247"/>
      <c r="M114" s="248"/>
      <c r="N114" s="249"/>
      <c r="O114" s="249"/>
      <c r="P114" s="249"/>
      <c r="Q114" s="249"/>
      <c r="R114" s="249"/>
      <c r="S114" s="249"/>
      <c r="T114" s="250"/>
      <c r="U114" s="13"/>
      <c r="V114" s="13"/>
      <c r="W114" s="13"/>
      <c r="X114" s="13"/>
      <c r="Y114" s="13"/>
      <c r="Z114" s="13"/>
      <c r="AA114" s="13"/>
      <c r="AB114" s="13"/>
      <c r="AC114" s="13"/>
      <c r="AD114" s="13"/>
      <c r="AE114" s="13"/>
      <c r="AT114" s="251" t="s">
        <v>170</v>
      </c>
      <c r="AU114" s="251" t="s">
        <v>91</v>
      </c>
      <c r="AV114" s="13" t="s">
        <v>91</v>
      </c>
      <c r="AW114" s="13" t="s">
        <v>42</v>
      </c>
      <c r="AX114" s="13" t="s">
        <v>81</v>
      </c>
      <c r="AY114" s="251" t="s">
        <v>161</v>
      </c>
    </row>
    <row r="115" s="13" customFormat="1">
      <c r="A115" s="13"/>
      <c r="B115" s="240"/>
      <c r="C115" s="241"/>
      <c r="D115" s="242" t="s">
        <v>170</v>
      </c>
      <c r="E115" s="243" t="s">
        <v>79</v>
      </c>
      <c r="F115" s="244" t="s">
        <v>1677</v>
      </c>
      <c r="G115" s="241"/>
      <c r="H115" s="245">
        <v>36</v>
      </c>
      <c r="I115" s="246"/>
      <c r="J115" s="241"/>
      <c r="K115" s="241"/>
      <c r="L115" s="247"/>
      <c r="M115" s="248"/>
      <c r="N115" s="249"/>
      <c r="O115" s="249"/>
      <c r="P115" s="249"/>
      <c r="Q115" s="249"/>
      <c r="R115" s="249"/>
      <c r="S115" s="249"/>
      <c r="T115" s="250"/>
      <c r="U115" s="13"/>
      <c r="V115" s="13"/>
      <c r="W115" s="13"/>
      <c r="X115" s="13"/>
      <c r="Y115" s="13"/>
      <c r="Z115" s="13"/>
      <c r="AA115" s="13"/>
      <c r="AB115" s="13"/>
      <c r="AC115" s="13"/>
      <c r="AD115" s="13"/>
      <c r="AE115" s="13"/>
      <c r="AT115" s="251" t="s">
        <v>170</v>
      </c>
      <c r="AU115" s="251" t="s">
        <v>91</v>
      </c>
      <c r="AV115" s="13" t="s">
        <v>91</v>
      </c>
      <c r="AW115" s="13" t="s">
        <v>42</v>
      </c>
      <c r="AX115" s="13" t="s">
        <v>81</v>
      </c>
      <c r="AY115" s="251" t="s">
        <v>161</v>
      </c>
    </row>
    <row r="116" s="15" customFormat="1">
      <c r="A116" s="15"/>
      <c r="B116" s="277"/>
      <c r="C116" s="278"/>
      <c r="D116" s="242" t="s">
        <v>170</v>
      </c>
      <c r="E116" s="279" t="s">
        <v>79</v>
      </c>
      <c r="F116" s="280" t="s">
        <v>345</v>
      </c>
      <c r="G116" s="278"/>
      <c r="H116" s="281">
        <v>102</v>
      </c>
      <c r="I116" s="282"/>
      <c r="J116" s="278"/>
      <c r="K116" s="278"/>
      <c r="L116" s="283"/>
      <c r="M116" s="284"/>
      <c r="N116" s="285"/>
      <c r="O116" s="285"/>
      <c r="P116" s="285"/>
      <c r="Q116" s="285"/>
      <c r="R116" s="285"/>
      <c r="S116" s="285"/>
      <c r="T116" s="286"/>
      <c r="U116" s="15"/>
      <c r="V116" s="15"/>
      <c r="W116" s="15"/>
      <c r="X116" s="15"/>
      <c r="Y116" s="15"/>
      <c r="Z116" s="15"/>
      <c r="AA116" s="15"/>
      <c r="AB116" s="15"/>
      <c r="AC116" s="15"/>
      <c r="AD116" s="15"/>
      <c r="AE116" s="15"/>
      <c r="AT116" s="287" t="s">
        <v>170</v>
      </c>
      <c r="AU116" s="287" t="s">
        <v>91</v>
      </c>
      <c r="AV116" s="15" t="s">
        <v>168</v>
      </c>
      <c r="AW116" s="15" t="s">
        <v>42</v>
      </c>
      <c r="AX116" s="15" t="s">
        <v>89</v>
      </c>
      <c r="AY116" s="287" t="s">
        <v>161</v>
      </c>
    </row>
    <row r="117" s="2" customFormat="1" ht="24" customHeight="1">
      <c r="A117" s="39"/>
      <c r="B117" s="40"/>
      <c r="C117" s="227" t="s">
        <v>192</v>
      </c>
      <c r="D117" s="227" t="s">
        <v>163</v>
      </c>
      <c r="E117" s="228" t="s">
        <v>1678</v>
      </c>
      <c r="F117" s="229" t="s">
        <v>1679</v>
      </c>
      <c r="G117" s="230" t="s">
        <v>431</v>
      </c>
      <c r="H117" s="231">
        <v>1905</v>
      </c>
      <c r="I117" s="232"/>
      <c r="J117" s="233">
        <f>ROUND(I117*H117,2)</f>
        <v>0</v>
      </c>
      <c r="K117" s="229" t="s">
        <v>167</v>
      </c>
      <c r="L117" s="45"/>
      <c r="M117" s="234" t="s">
        <v>79</v>
      </c>
      <c r="N117" s="235" t="s">
        <v>51</v>
      </c>
      <c r="O117" s="85"/>
      <c r="P117" s="236">
        <f>O117*H117</f>
        <v>0</v>
      </c>
      <c r="Q117" s="236">
        <v>0</v>
      </c>
      <c r="R117" s="236">
        <f>Q117*H117</f>
        <v>0</v>
      </c>
      <c r="S117" s="236">
        <v>0</v>
      </c>
      <c r="T117" s="237">
        <f>S117*H117</f>
        <v>0</v>
      </c>
      <c r="U117" s="39"/>
      <c r="V117" s="39"/>
      <c r="W117" s="39"/>
      <c r="X117" s="39"/>
      <c r="Y117" s="39"/>
      <c r="Z117" s="39"/>
      <c r="AA117" s="39"/>
      <c r="AB117" s="39"/>
      <c r="AC117" s="39"/>
      <c r="AD117" s="39"/>
      <c r="AE117" s="39"/>
      <c r="AR117" s="238" t="s">
        <v>168</v>
      </c>
      <c r="AT117" s="238" t="s">
        <v>163</v>
      </c>
      <c r="AU117" s="238" t="s">
        <v>91</v>
      </c>
      <c r="AY117" s="17" t="s">
        <v>161</v>
      </c>
      <c r="BE117" s="239">
        <f>IF(N117="základní",J117,0)</f>
        <v>0</v>
      </c>
      <c r="BF117" s="239">
        <f>IF(N117="snížená",J117,0)</f>
        <v>0</v>
      </c>
      <c r="BG117" s="239">
        <f>IF(N117="zákl. přenesená",J117,0)</f>
        <v>0</v>
      </c>
      <c r="BH117" s="239">
        <f>IF(N117="sníž. přenesená",J117,0)</f>
        <v>0</v>
      </c>
      <c r="BI117" s="239">
        <f>IF(N117="nulová",J117,0)</f>
        <v>0</v>
      </c>
      <c r="BJ117" s="17" t="s">
        <v>89</v>
      </c>
      <c r="BK117" s="239">
        <f>ROUND(I117*H117,2)</f>
        <v>0</v>
      </c>
      <c r="BL117" s="17" t="s">
        <v>168</v>
      </c>
      <c r="BM117" s="238" t="s">
        <v>1680</v>
      </c>
    </row>
    <row r="118" s="14" customFormat="1">
      <c r="A118" s="14"/>
      <c r="B118" s="267"/>
      <c r="C118" s="268"/>
      <c r="D118" s="242" t="s">
        <v>170</v>
      </c>
      <c r="E118" s="269" t="s">
        <v>79</v>
      </c>
      <c r="F118" s="270" t="s">
        <v>1681</v>
      </c>
      <c r="G118" s="268"/>
      <c r="H118" s="269" t="s">
        <v>79</v>
      </c>
      <c r="I118" s="271"/>
      <c r="J118" s="268"/>
      <c r="K118" s="268"/>
      <c r="L118" s="272"/>
      <c r="M118" s="273"/>
      <c r="N118" s="274"/>
      <c r="O118" s="274"/>
      <c r="P118" s="274"/>
      <c r="Q118" s="274"/>
      <c r="R118" s="274"/>
      <c r="S118" s="274"/>
      <c r="T118" s="275"/>
      <c r="U118" s="14"/>
      <c r="V118" s="14"/>
      <c r="W118" s="14"/>
      <c r="X118" s="14"/>
      <c r="Y118" s="14"/>
      <c r="Z118" s="14"/>
      <c r="AA118" s="14"/>
      <c r="AB118" s="14"/>
      <c r="AC118" s="14"/>
      <c r="AD118" s="14"/>
      <c r="AE118" s="14"/>
      <c r="AT118" s="276" t="s">
        <v>170</v>
      </c>
      <c r="AU118" s="276" t="s">
        <v>91</v>
      </c>
      <c r="AV118" s="14" t="s">
        <v>89</v>
      </c>
      <c r="AW118" s="14" t="s">
        <v>42</v>
      </c>
      <c r="AX118" s="14" t="s">
        <v>81</v>
      </c>
      <c r="AY118" s="276" t="s">
        <v>161</v>
      </c>
    </row>
    <row r="119" s="13" customFormat="1">
      <c r="A119" s="13"/>
      <c r="B119" s="240"/>
      <c r="C119" s="241"/>
      <c r="D119" s="242" t="s">
        <v>170</v>
      </c>
      <c r="E119" s="243" t="s">
        <v>79</v>
      </c>
      <c r="F119" s="244" t="s">
        <v>1682</v>
      </c>
      <c r="G119" s="241"/>
      <c r="H119" s="245">
        <v>1550</v>
      </c>
      <c r="I119" s="246"/>
      <c r="J119" s="241"/>
      <c r="K119" s="241"/>
      <c r="L119" s="247"/>
      <c r="M119" s="248"/>
      <c r="N119" s="249"/>
      <c r="O119" s="249"/>
      <c r="P119" s="249"/>
      <c r="Q119" s="249"/>
      <c r="R119" s="249"/>
      <c r="S119" s="249"/>
      <c r="T119" s="250"/>
      <c r="U119" s="13"/>
      <c r="V119" s="13"/>
      <c r="W119" s="13"/>
      <c r="X119" s="13"/>
      <c r="Y119" s="13"/>
      <c r="Z119" s="13"/>
      <c r="AA119" s="13"/>
      <c r="AB119" s="13"/>
      <c r="AC119" s="13"/>
      <c r="AD119" s="13"/>
      <c r="AE119" s="13"/>
      <c r="AT119" s="251" t="s">
        <v>170</v>
      </c>
      <c r="AU119" s="251" t="s">
        <v>91</v>
      </c>
      <c r="AV119" s="13" t="s">
        <v>91</v>
      </c>
      <c r="AW119" s="13" t="s">
        <v>42</v>
      </c>
      <c r="AX119" s="13" t="s">
        <v>81</v>
      </c>
      <c r="AY119" s="251" t="s">
        <v>161</v>
      </c>
    </row>
    <row r="120" s="13" customFormat="1">
      <c r="A120" s="13"/>
      <c r="B120" s="240"/>
      <c r="C120" s="241"/>
      <c r="D120" s="242" t="s">
        <v>170</v>
      </c>
      <c r="E120" s="243" t="s">
        <v>79</v>
      </c>
      <c r="F120" s="244" t="s">
        <v>1683</v>
      </c>
      <c r="G120" s="241"/>
      <c r="H120" s="245">
        <v>175</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42</v>
      </c>
      <c r="AX120" s="13" t="s">
        <v>81</v>
      </c>
      <c r="AY120" s="251" t="s">
        <v>161</v>
      </c>
    </row>
    <row r="121" s="13" customFormat="1">
      <c r="A121" s="13"/>
      <c r="B121" s="240"/>
      <c r="C121" s="241"/>
      <c r="D121" s="242" t="s">
        <v>170</v>
      </c>
      <c r="E121" s="243" t="s">
        <v>79</v>
      </c>
      <c r="F121" s="244" t="s">
        <v>1684</v>
      </c>
      <c r="G121" s="241"/>
      <c r="H121" s="245">
        <v>180</v>
      </c>
      <c r="I121" s="246"/>
      <c r="J121" s="241"/>
      <c r="K121" s="241"/>
      <c r="L121" s="247"/>
      <c r="M121" s="248"/>
      <c r="N121" s="249"/>
      <c r="O121" s="249"/>
      <c r="P121" s="249"/>
      <c r="Q121" s="249"/>
      <c r="R121" s="249"/>
      <c r="S121" s="249"/>
      <c r="T121" s="250"/>
      <c r="U121" s="13"/>
      <c r="V121" s="13"/>
      <c r="W121" s="13"/>
      <c r="X121" s="13"/>
      <c r="Y121" s="13"/>
      <c r="Z121" s="13"/>
      <c r="AA121" s="13"/>
      <c r="AB121" s="13"/>
      <c r="AC121" s="13"/>
      <c r="AD121" s="13"/>
      <c r="AE121" s="13"/>
      <c r="AT121" s="251" t="s">
        <v>170</v>
      </c>
      <c r="AU121" s="251" t="s">
        <v>91</v>
      </c>
      <c r="AV121" s="13" t="s">
        <v>91</v>
      </c>
      <c r="AW121" s="13" t="s">
        <v>42</v>
      </c>
      <c r="AX121" s="13" t="s">
        <v>81</v>
      </c>
      <c r="AY121" s="251" t="s">
        <v>161</v>
      </c>
    </row>
    <row r="122" s="15" customFormat="1">
      <c r="A122" s="15"/>
      <c r="B122" s="277"/>
      <c r="C122" s="278"/>
      <c r="D122" s="242" t="s">
        <v>170</v>
      </c>
      <c r="E122" s="279" t="s">
        <v>79</v>
      </c>
      <c r="F122" s="280" t="s">
        <v>345</v>
      </c>
      <c r="G122" s="278"/>
      <c r="H122" s="281">
        <v>1905</v>
      </c>
      <c r="I122" s="282"/>
      <c r="J122" s="278"/>
      <c r="K122" s="278"/>
      <c r="L122" s="283"/>
      <c r="M122" s="284"/>
      <c r="N122" s="285"/>
      <c r="O122" s="285"/>
      <c r="P122" s="285"/>
      <c r="Q122" s="285"/>
      <c r="R122" s="285"/>
      <c r="S122" s="285"/>
      <c r="T122" s="286"/>
      <c r="U122" s="15"/>
      <c r="V122" s="15"/>
      <c r="W122" s="15"/>
      <c r="X122" s="15"/>
      <c r="Y122" s="15"/>
      <c r="Z122" s="15"/>
      <c r="AA122" s="15"/>
      <c r="AB122" s="15"/>
      <c r="AC122" s="15"/>
      <c r="AD122" s="15"/>
      <c r="AE122" s="15"/>
      <c r="AT122" s="287" t="s">
        <v>170</v>
      </c>
      <c r="AU122" s="287" t="s">
        <v>91</v>
      </c>
      <c r="AV122" s="15" t="s">
        <v>168</v>
      </c>
      <c r="AW122" s="15" t="s">
        <v>42</v>
      </c>
      <c r="AX122" s="15" t="s">
        <v>89</v>
      </c>
      <c r="AY122" s="287" t="s">
        <v>161</v>
      </c>
    </row>
    <row r="123" s="2" customFormat="1" ht="16.5" customHeight="1">
      <c r="A123" s="39"/>
      <c r="B123" s="40"/>
      <c r="C123" s="227" t="s">
        <v>200</v>
      </c>
      <c r="D123" s="227" t="s">
        <v>163</v>
      </c>
      <c r="E123" s="228" t="s">
        <v>1685</v>
      </c>
      <c r="F123" s="229" t="s">
        <v>1686</v>
      </c>
      <c r="G123" s="230" t="s">
        <v>431</v>
      </c>
      <c r="H123" s="231">
        <v>6</v>
      </c>
      <c r="I123" s="232"/>
      <c r="J123" s="233">
        <f>ROUND(I123*H123,2)</f>
        <v>0</v>
      </c>
      <c r="K123" s="229" t="s">
        <v>167</v>
      </c>
      <c r="L123" s="45"/>
      <c r="M123" s="234" t="s">
        <v>79</v>
      </c>
      <c r="N123" s="235" t="s">
        <v>51</v>
      </c>
      <c r="O123" s="85"/>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168</v>
      </c>
      <c r="AT123" s="238" t="s">
        <v>163</v>
      </c>
      <c r="AU123" s="238" t="s">
        <v>91</v>
      </c>
      <c r="AY123" s="17" t="s">
        <v>161</v>
      </c>
      <c r="BE123" s="239">
        <f>IF(N123="základní",J123,0)</f>
        <v>0</v>
      </c>
      <c r="BF123" s="239">
        <f>IF(N123="snížená",J123,0)</f>
        <v>0</v>
      </c>
      <c r="BG123" s="239">
        <f>IF(N123="zákl. přenesená",J123,0)</f>
        <v>0</v>
      </c>
      <c r="BH123" s="239">
        <f>IF(N123="sníž. přenesená",J123,0)</f>
        <v>0</v>
      </c>
      <c r="BI123" s="239">
        <f>IF(N123="nulová",J123,0)</f>
        <v>0</v>
      </c>
      <c r="BJ123" s="17" t="s">
        <v>89</v>
      </c>
      <c r="BK123" s="239">
        <f>ROUND(I123*H123,2)</f>
        <v>0</v>
      </c>
      <c r="BL123" s="17" t="s">
        <v>168</v>
      </c>
      <c r="BM123" s="238" t="s">
        <v>1687</v>
      </c>
    </row>
    <row r="124" s="14" customFormat="1">
      <c r="A124" s="14"/>
      <c r="B124" s="267"/>
      <c r="C124" s="268"/>
      <c r="D124" s="242" t="s">
        <v>170</v>
      </c>
      <c r="E124" s="269" t="s">
        <v>79</v>
      </c>
      <c r="F124" s="270" t="s">
        <v>1660</v>
      </c>
      <c r="G124" s="268"/>
      <c r="H124" s="269" t="s">
        <v>79</v>
      </c>
      <c r="I124" s="271"/>
      <c r="J124" s="268"/>
      <c r="K124" s="268"/>
      <c r="L124" s="272"/>
      <c r="M124" s="273"/>
      <c r="N124" s="274"/>
      <c r="O124" s="274"/>
      <c r="P124" s="274"/>
      <c r="Q124" s="274"/>
      <c r="R124" s="274"/>
      <c r="S124" s="274"/>
      <c r="T124" s="275"/>
      <c r="U124" s="14"/>
      <c r="V124" s="14"/>
      <c r="W124" s="14"/>
      <c r="X124" s="14"/>
      <c r="Y124" s="14"/>
      <c r="Z124" s="14"/>
      <c r="AA124" s="14"/>
      <c r="AB124" s="14"/>
      <c r="AC124" s="14"/>
      <c r="AD124" s="14"/>
      <c r="AE124" s="14"/>
      <c r="AT124" s="276" t="s">
        <v>170</v>
      </c>
      <c r="AU124" s="276" t="s">
        <v>91</v>
      </c>
      <c r="AV124" s="14" t="s">
        <v>89</v>
      </c>
      <c r="AW124" s="14" t="s">
        <v>42</v>
      </c>
      <c r="AX124" s="14" t="s">
        <v>81</v>
      </c>
      <c r="AY124" s="276" t="s">
        <v>161</v>
      </c>
    </row>
    <row r="125" s="13" customFormat="1">
      <c r="A125" s="13"/>
      <c r="B125" s="240"/>
      <c r="C125" s="241"/>
      <c r="D125" s="242" t="s">
        <v>170</v>
      </c>
      <c r="E125" s="243" t="s">
        <v>79</v>
      </c>
      <c r="F125" s="244" t="s">
        <v>1688</v>
      </c>
      <c r="G125" s="241"/>
      <c r="H125" s="245">
        <v>2</v>
      </c>
      <c r="I125" s="246"/>
      <c r="J125" s="241"/>
      <c r="K125" s="241"/>
      <c r="L125" s="247"/>
      <c r="M125" s="248"/>
      <c r="N125" s="249"/>
      <c r="O125" s="249"/>
      <c r="P125" s="249"/>
      <c r="Q125" s="249"/>
      <c r="R125" s="249"/>
      <c r="S125" s="249"/>
      <c r="T125" s="250"/>
      <c r="U125" s="13"/>
      <c r="V125" s="13"/>
      <c r="W125" s="13"/>
      <c r="X125" s="13"/>
      <c r="Y125" s="13"/>
      <c r="Z125" s="13"/>
      <c r="AA125" s="13"/>
      <c r="AB125" s="13"/>
      <c r="AC125" s="13"/>
      <c r="AD125" s="13"/>
      <c r="AE125" s="13"/>
      <c r="AT125" s="251" t="s">
        <v>170</v>
      </c>
      <c r="AU125" s="251" t="s">
        <v>91</v>
      </c>
      <c r="AV125" s="13" t="s">
        <v>91</v>
      </c>
      <c r="AW125" s="13" t="s">
        <v>42</v>
      </c>
      <c r="AX125" s="13" t="s">
        <v>81</v>
      </c>
      <c r="AY125" s="251" t="s">
        <v>161</v>
      </c>
    </row>
    <row r="126" s="13" customFormat="1">
      <c r="A126" s="13"/>
      <c r="B126" s="240"/>
      <c r="C126" s="241"/>
      <c r="D126" s="242" t="s">
        <v>170</v>
      </c>
      <c r="E126" s="243" t="s">
        <v>79</v>
      </c>
      <c r="F126" s="244" t="s">
        <v>1689</v>
      </c>
      <c r="G126" s="241"/>
      <c r="H126" s="245">
        <v>2</v>
      </c>
      <c r="I126" s="246"/>
      <c r="J126" s="241"/>
      <c r="K126" s="241"/>
      <c r="L126" s="247"/>
      <c r="M126" s="248"/>
      <c r="N126" s="249"/>
      <c r="O126" s="249"/>
      <c r="P126" s="249"/>
      <c r="Q126" s="249"/>
      <c r="R126" s="249"/>
      <c r="S126" s="249"/>
      <c r="T126" s="250"/>
      <c r="U126" s="13"/>
      <c r="V126" s="13"/>
      <c r="W126" s="13"/>
      <c r="X126" s="13"/>
      <c r="Y126" s="13"/>
      <c r="Z126" s="13"/>
      <c r="AA126" s="13"/>
      <c r="AB126" s="13"/>
      <c r="AC126" s="13"/>
      <c r="AD126" s="13"/>
      <c r="AE126" s="13"/>
      <c r="AT126" s="251" t="s">
        <v>170</v>
      </c>
      <c r="AU126" s="251" t="s">
        <v>91</v>
      </c>
      <c r="AV126" s="13" t="s">
        <v>91</v>
      </c>
      <c r="AW126" s="13" t="s">
        <v>42</v>
      </c>
      <c r="AX126" s="13" t="s">
        <v>81</v>
      </c>
      <c r="AY126" s="251" t="s">
        <v>161</v>
      </c>
    </row>
    <row r="127" s="13" customFormat="1">
      <c r="A127" s="13"/>
      <c r="B127" s="240"/>
      <c r="C127" s="241"/>
      <c r="D127" s="242" t="s">
        <v>170</v>
      </c>
      <c r="E127" s="243" t="s">
        <v>79</v>
      </c>
      <c r="F127" s="244" t="s">
        <v>1690</v>
      </c>
      <c r="G127" s="241"/>
      <c r="H127" s="245">
        <v>2</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170</v>
      </c>
      <c r="AU127" s="251" t="s">
        <v>91</v>
      </c>
      <c r="AV127" s="13" t="s">
        <v>91</v>
      </c>
      <c r="AW127" s="13" t="s">
        <v>42</v>
      </c>
      <c r="AX127" s="13" t="s">
        <v>81</v>
      </c>
      <c r="AY127" s="251" t="s">
        <v>161</v>
      </c>
    </row>
    <row r="128" s="15" customFormat="1">
      <c r="A128" s="15"/>
      <c r="B128" s="277"/>
      <c r="C128" s="278"/>
      <c r="D128" s="242" t="s">
        <v>170</v>
      </c>
      <c r="E128" s="279" t="s">
        <v>79</v>
      </c>
      <c r="F128" s="280" t="s">
        <v>345</v>
      </c>
      <c r="G128" s="278"/>
      <c r="H128" s="281">
        <v>6</v>
      </c>
      <c r="I128" s="282"/>
      <c r="J128" s="278"/>
      <c r="K128" s="278"/>
      <c r="L128" s="283"/>
      <c r="M128" s="284"/>
      <c r="N128" s="285"/>
      <c r="O128" s="285"/>
      <c r="P128" s="285"/>
      <c r="Q128" s="285"/>
      <c r="R128" s="285"/>
      <c r="S128" s="285"/>
      <c r="T128" s="286"/>
      <c r="U128" s="15"/>
      <c r="V128" s="15"/>
      <c r="W128" s="15"/>
      <c r="X128" s="15"/>
      <c r="Y128" s="15"/>
      <c r="Z128" s="15"/>
      <c r="AA128" s="15"/>
      <c r="AB128" s="15"/>
      <c r="AC128" s="15"/>
      <c r="AD128" s="15"/>
      <c r="AE128" s="15"/>
      <c r="AT128" s="287" t="s">
        <v>170</v>
      </c>
      <c r="AU128" s="287" t="s">
        <v>91</v>
      </c>
      <c r="AV128" s="15" t="s">
        <v>168</v>
      </c>
      <c r="AW128" s="15" t="s">
        <v>42</v>
      </c>
      <c r="AX128" s="15" t="s">
        <v>89</v>
      </c>
      <c r="AY128" s="287" t="s">
        <v>161</v>
      </c>
    </row>
    <row r="129" s="2" customFormat="1" ht="24" customHeight="1">
      <c r="A129" s="39"/>
      <c r="B129" s="40"/>
      <c r="C129" s="227" t="s">
        <v>197</v>
      </c>
      <c r="D129" s="227" t="s">
        <v>163</v>
      </c>
      <c r="E129" s="228" t="s">
        <v>1691</v>
      </c>
      <c r="F129" s="229" t="s">
        <v>1692</v>
      </c>
      <c r="G129" s="230" t="s">
        <v>431</v>
      </c>
      <c r="H129" s="231">
        <v>120</v>
      </c>
      <c r="I129" s="232"/>
      <c r="J129" s="233">
        <f>ROUND(I129*H129,2)</f>
        <v>0</v>
      </c>
      <c r="K129" s="229" t="s">
        <v>167</v>
      </c>
      <c r="L129" s="45"/>
      <c r="M129" s="234" t="s">
        <v>79</v>
      </c>
      <c r="N129" s="235" t="s">
        <v>51</v>
      </c>
      <c r="O129" s="85"/>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168</v>
      </c>
      <c r="AT129" s="238" t="s">
        <v>163</v>
      </c>
      <c r="AU129" s="238" t="s">
        <v>91</v>
      </c>
      <c r="AY129" s="17" t="s">
        <v>161</v>
      </c>
      <c r="BE129" s="239">
        <f>IF(N129="základní",J129,0)</f>
        <v>0</v>
      </c>
      <c r="BF129" s="239">
        <f>IF(N129="snížená",J129,0)</f>
        <v>0</v>
      </c>
      <c r="BG129" s="239">
        <f>IF(N129="zákl. přenesená",J129,0)</f>
        <v>0</v>
      </c>
      <c r="BH129" s="239">
        <f>IF(N129="sníž. přenesená",J129,0)</f>
        <v>0</v>
      </c>
      <c r="BI129" s="239">
        <f>IF(N129="nulová",J129,0)</f>
        <v>0</v>
      </c>
      <c r="BJ129" s="17" t="s">
        <v>89</v>
      </c>
      <c r="BK129" s="239">
        <f>ROUND(I129*H129,2)</f>
        <v>0</v>
      </c>
      <c r="BL129" s="17" t="s">
        <v>168</v>
      </c>
      <c r="BM129" s="238" t="s">
        <v>1693</v>
      </c>
    </row>
    <row r="130" s="14" customFormat="1">
      <c r="A130" s="14"/>
      <c r="B130" s="267"/>
      <c r="C130" s="268"/>
      <c r="D130" s="242" t="s">
        <v>170</v>
      </c>
      <c r="E130" s="269" t="s">
        <v>79</v>
      </c>
      <c r="F130" s="270" t="s">
        <v>1681</v>
      </c>
      <c r="G130" s="268"/>
      <c r="H130" s="269" t="s">
        <v>79</v>
      </c>
      <c r="I130" s="271"/>
      <c r="J130" s="268"/>
      <c r="K130" s="268"/>
      <c r="L130" s="272"/>
      <c r="M130" s="273"/>
      <c r="N130" s="274"/>
      <c r="O130" s="274"/>
      <c r="P130" s="274"/>
      <c r="Q130" s="274"/>
      <c r="R130" s="274"/>
      <c r="S130" s="274"/>
      <c r="T130" s="275"/>
      <c r="U130" s="14"/>
      <c r="V130" s="14"/>
      <c r="W130" s="14"/>
      <c r="X130" s="14"/>
      <c r="Y130" s="14"/>
      <c r="Z130" s="14"/>
      <c r="AA130" s="14"/>
      <c r="AB130" s="14"/>
      <c r="AC130" s="14"/>
      <c r="AD130" s="14"/>
      <c r="AE130" s="14"/>
      <c r="AT130" s="276" t="s">
        <v>170</v>
      </c>
      <c r="AU130" s="276" t="s">
        <v>91</v>
      </c>
      <c r="AV130" s="14" t="s">
        <v>89</v>
      </c>
      <c r="AW130" s="14" t="s">
        <v>42</v>
      </c>
      <c r="AX130" s="14" t="s">
        <v>81</v>
      </c>
      <c r="AY130" s="276" t="s">
        <v>161</v>
      </c>
    </row>
    <row r="131" s="13" customFormat="1">
      <c r="A131" s="13"/>
      <c r="B131" s="240"/>
      <c r="C131" s="241"/>
      <c r="D131" s="242" t="s">
        <v>170</v>
      </c>
      <c r="E131" s="243" t="s">
        <v>79</v>
      </c>
      <c r="F131" s="244" t="s">
        <v>1694</v>
      </c>
      <c r="G131" s="241"/>
      <c r="H131" s="245">
        <v>100</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170</v>
      </c>
      <c r="AU131" s="251" t="s">
        <v>91</v>
      </c>
      <c r="AV131" s="13" t="s">
        <v>91</v>
      </c>
      <c r="AW131" s="13" t="s">
        <v>42</v>
      </c>
      <c r="AX131" s="13" t="s">
        <v>81</v>
      </c>
      <c r="AY131" s="251" t="s">
        <v>161</v>
      </c>
    </row>
    <row r="132" s="13" customFormat="1">
      <c r="A132" s="13"/>
      <c r="B132" s="240"/>
      <c r="C132" s="241"/>
      <c r="D132" s="242" t="s">
        <v>170</v>
      </c>
      <c r="E132" s="243" t="s">
        <v>79</v>
      </c>
      <c r="F132" s="244" t="s">
        <v>1695</v>
      </c>
      <c r="G132" s="241"/>
      <c r="H132" s="245">
        <v>10</v>
      </c>
      <c r="I132" s="246"/>
      <c r="J132" s="241"/>
      <c r="K132" s="241"/>
      <c r="L132" s="247"/>
      <c r="M132" s="248"/>
      <c r="N132" s="249"/>
      <c r="O132" s="249"/>
      <c r="P132" s="249"/>
      <c r="Q132" s="249"/>
      <c r="R132" s="249"/>
      <c r="S132" s="249"/>
      <c r="T132" s="250"/>
      <c r="U132" s="13"/>
      <c r="V132" s="13"/>
      <c r="W132" s="13"/>
      <c r="X132" s="13"/>
      <c r="Y132" s="13"/>
      <c r="Z132" s="13"/>
      <c r="AA132" s="13"/>
      <c r="AB132" s="13"/>
      <c r="AC132" s="13"/>
      <c r="AD132" s="13"/>
      <c r="AE132" s="13"/>
      <c r="AT132" s="251" t="s">
        <v>170</v>
      </c>
      <c r="AU132" s="251" t="s">
        <v>91</v>
      </c>
      <c r="AV132" s="13" t="s">
        <v>91</v>
      </c>
      <c r="AW132" s="13" t="s">
        <v>42</v>
      </c>
      <c r="AX132" s="13" t="s">
        <v>81</v>
      </c>
      <c r="AY132" s="251" t="s">
        <v>161</v>
      </c>
    </row>
    <row r="133" s="13" customFormat="1">
      <c r="A133" s="13"/>
      <c r="B133" s="240"/>
      <c r="C133" s="241"/>
      <c r="D133" s="242" t="s">
        <v>170</v>
      </c>
      <c r="E133" s="243" t="s">
        <v>79</v>
      </c>
      <c r="F133" s="244" t="s">
        <v>1696</v>
      </c>
      <c r="G133" s="241"/>
      <c r="H133" s="245">
        <v>10</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170</v>
      </c>
      <c r="AU133" s="251" t="s">
        <v>91</v>
      </c>
      <c r="AV133" s="13" t="s">
        <v>91</v>
      </c>
      <c r="AW133" s="13" t="s">
        <v>42</v>
      </c>
      <c r="AX133" s="13" t="s">
        <v>81</v>
      </c>
      <c r="AY133" s="251" t="s">
        <v>161</v>
      </c>
    </row>
    <row r="134" s="15" customFormat="1">
      <c r="A134" s="15"/>
      <c r="B134" s="277"/>
      <c r="C134" s="278"/>
      <c r="D134" s="242" t="s">
        <v>170</v>
      </c>
      <c r="E134" s="279" t="s">
        <v>79</v>
      </c>
      <c r="F134" s="280" t="s">
        <v>345</v>
      </c>
      <c r="G134" s="278"/>
      <c r="H134" s="281">
        <v>120</v>
      </c>
      <c r="I134" s="282"/>
      <c r="J134" s="278"/>
      <c r="K134" s="278"/>
      <c r="L134" s="283"/>
      <c r="M134" s="284"/>
      <c r="N134" s="285"/>
      <c r="O134" s="285"/>
      <c r="P134" s="285"/>
      <c r="Q134" s="285"/>
      <c r="R134" s="285"/>
      <c r="S134" s="285"/>
      <c r="T134" s="286"/>
      <c r="U134" s="15"/>
      <c r="V134" s="15"/>
      <c r="W134" s="15"/>
      <c r="X134" s="15"/>
      <c r="Y134" s="15"/>
      <c r="Z134" s="15"/>
      <c r="AA134" s="15"/>
      <c r="AB134" s="15"/>
      <c r="AC134" s="15"/>
      <c r="AD134" s="15"/>
      <c r="AE134" s="15"/>
      <c r="AT134" s="287" t="s">
        <v>170</v>
      </c>
      <c r="AU134" s="287" t="s">
        <v>91</v>
      </c>
      <c r="AV134" s="15" t="s">
        <v>168</v>
      </c>
      <c r="AW134" s="15" t="s">
        <v>42</v>
      </c>
      <c r="AX134" s="15" t="s">
        <v>89</v>
      </c>
      <c r="AY134" s="287" t="s">
        <v>161</v>
      </c>
    </row>
    <row r="135" s="2" customFormat="1" ht="16.5" customHeight="1">
      <c r="A135" s="39"/>
      <c r="B135" s="40"/>
      <c r="C135" s="227" t="s">
        <v>208</v>
      </c>
      <c r="D135" s="227" t="s">
        <v>163</v>
      </c>
      <c r="E135" s="228" t="s">
        <v>1697</v>
      </c>
      <c r="F135" s="229" t="s">
        <v>1698</v>
      </c>
      <c r="G135" s="230" t="s">
        <v>431</v>
      </c>
      <c r="H135" s="231">
        <v>271</v>
      </c>
      <c r="I135" s="232"/>
      <c r="J135" s="233">
        <f>ROUND(I135*H135,2)</f>
        <v>0</v>
      </c>
      <c r="K135" s="229" t="s">
        <v>167</v>
      </c>
      <c r="L135" s="45"/>
      <c r="M135" s="234" t="s">
        <v>79</v>
      </c>
      <c r="N135" s="235" t="s">
        <v>51</v>
      </c>
      <c r="O135" s="85"/>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168</v>
      </c>
      <c r="AT135" s="238" t="s">
        <v>163</v>
      </c>
      <c r="AU135" s="238" t="s">
        <v>91</v>
      </c>
      <c r="AY135" s="17" t="s">
        <v>161</v>
      </c>
      <c r="BE135" s="239">
        <f>IF(N135="základní",J135,0)</f>
        <v>0</v>
      </c>
      <c r="BF135" s="239">
        <f>IF(N135="snížená",J135,0)</f>
        <v>0</v>
      </c>
      <c r="BG135" s="239">
        <f>IF(N135="zákl. přenesená",J135,0)</f>
        <v>0</v>
      </c>
      <c r="BH135" s="239">
        <f>IF(N135="sníž. přenesená",J135,0)</f>
        <v>0</v>
      </c>
      <c r="BI135" s="239">
        <f>IF(N135="nulová",J135,0)</f>
        <v>0</v>
      </c>
      <c r="BJ135" s="17" t="s">
        <v>89</v>
      </c>
      <c r="BK135" s="239">
        <f>ROUND(I135*H135,2)</f>
        <v>0</v>
      </c>
      <c r="BL135" s="17" t="s">
        <v>168</v>
      </c>
      <c r="BM135" s="238" t="s">
        <v>1699</v>
      </c>
    </row>
    <row r="136" s="14" customFormat="1">
      <c r="A136" s="14"/>
      <c r="B136" s="267"/>
      <c r="C136" s="268"/>
      <c r="D136" s="242" t="s">
        <v>170</v>
      </c>
      <c r="E136" s="269" t="s">
        <v>79</v>
      </c>
      <c r="F136" s="270" t="s">
        <v>1660</v>
      </c>
      <c r="G136" s="268"/>
      <c r="H136" s="269" t="s">
        <v>79</v>
      </c>
      <c r="I136" s="271"/>
      <c r="J136" s="268"/>
      <c r="K136" s="268"/>
      <c r="L136" s="272"/>
      <c r="M136" s="273"/>
      <c r="N136" s="274"/>
      <c r="O136" s="274"/>
      <c r="P136" s="274"/>
      <c r="Q136" s="274"/>
      <c r="R136" s="274"/>
      <c r="S136" s="274"/>
      <c r="T136" s="275"/>
      <c r="U136" s="14"/>
      <c r="V136" s="14"/>
      <c r="W136" s="14"/>
      <c r="X136" s="14"/>
      <c r="Y136" s="14"/>
      <c r="Z136" s="14"/>
      <c r="AA136" s="14"/>
      <c r="AB136" s="14"/>
      <c r="AC136" s="14"/>
      <c r="AD136" s="14"/>
      <c r="AE136" s="14"/>
      <c r="AT136" s="276" t="s">
        <v>170</v>
      </c>
      <c r="AU136" s="276" t="s">
        <v>91</v>
      </c>
      <c r="AV136" s="14" t="s">
        <v>89</v>
      </c>
      <c r="AW136" s="14" t="s">
        <v>42</v>
      </c>
      <c r="AX136" s="14" t="s">
        <v>81</v>
      </c>
      <c r="AY136" s="276" t="s">
        <v>161</v>
      </c>
    </row>
    <row r="137" s="13" customFormat="1">
      <c r="A137" s="13"/>
      <c r="B137" s="240"/>
      <c r="C137" s="241"/>
      <c r="D137" s="242" t="s">
        <v>170</v>
      </c>
      <c r="E137" s="243" t="s">
        <v>79</v>
      </c>
      <c r="F137" s="244" t="s">
        <v>1700</v>
      </c>
      <c r="G137" s="241"/>
      <c r="H137" s="245">
        <v>82</v>
      </c>
      <c r="I137" s="246"/>
      <c r="J137" s="241"/>
      <c r="K137" s="241"/>
      <c r="L137" s="247"/>
      <c r="M137" s="248"/>
      <c r="N137" s="249"/>
      <c r="O137" s="249"/>
      <c r="P137" s="249"/>
      <c r="Q137" s="249"/>
      <c r="R137" s="249"/>
      <c r="S137" s="249"/>
      <c r="T137" s="250"/>
      <c r="U137" s="13"/>
      <c r="V137" s="13"/>
      <c r="W137" s="13"/>
      <c r="X137" s="13"/>
      <c r="Y137" s="13"/>
      <c r="Z137" s="13"/>
      <c r="AA137" s="13"/>
      <c r="AB137" s="13"/>
      <c r="AC137" s="13"/>
      <c r="AD137" s="13"/>
      <c r="AE137" s="13"/>
      <c r="AT137" s="251" t="s">
        <v>170</v>
      </c>
      <c r="AU137" s="251" t="s">
        <v>91</v>
      </c>
      <c r="AV137" s="13" t="s">
        <v>91</v>
      </c>
      <c r="AW137" s="13" t="s">
        <v>42</v>
      </c>
      <c r="AX137" s="13" t="s">
        <v>81</v>
      </c>
      <c r="AY137" s="251" t="s">
        <v>161</v>
      </c>
    </row>
    <row r="138" s="13" customFormat="1">
      <c r="A138" s="13"/>
      <c r="B138" s="240"/>
      <c r="C138" s="241"/>
      <c r="D138" s="242" t="s">
        <v>170</v>
      </c>
      <c r="E138" s="243" t="s">
        <v>79</v>
      </c>
      <c r="F138" s="244" t="s">
        <v>1701</v>
      </c>
      <c r="G138" s="241"/>
      <c r="H138" s="245">
        <v>91</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170</v>
      </c>
      <c r="AU138" s="251" t="s">
        <v>91</v>
      </c>
      <c r="AV138" s="13" t="s">
        <v>91</v>
      </c>
      <c r="AW138" s="13" t="s">
        <v>42</v>
      </c>
      <c r="AX138" s="13" t="s">
        <v>81</v>
      </c>
      <c r="AY138" s="251" t="s">
        <v>161</v>
      </c>
    </row>
    <row r="139" s="13" customFormat="1">
      <c r="A139" s="13"/>
      <c r="B139" s="240"/>
      <c r="C139" s="241"/>
      <c r="D139" s="242" t="s">
        <v>170</v>
      </c>
      <c r="E139" s="243" t="s">
        <v>79</v>
      </c>
      <c r="F139" s="244" t="s">
        <v>1702</v>
      </c>
      <c r="G139" s="241"/>
      <c r="H139" s="245">
        <v>98</v>
      </c>
      <c r="I139" s="246"/>
      <c r="J139" s="241"/>
      <c r="K139" s="241"/>
      <c r="L139" s="247"/>
      <c r="M139" s="248"/>
      <c r="N139" s="249"/>
      <c r="O139" s="249"/>
      <c r="P139" s="249"/>
      <c r="Q139" s="249"/>
      <c r="R139" s="249"/>
      <c r="S139" s="249"/>
      <c r="T139" s="250"/>
      <c r="U139" s="13"/>
      <c r="V139" s="13"/>
      <c r="W139" s="13"/>
      <c r="X139" s="13"/>
      <c r="Y139" s="13"/>
      <c r="Z139" s="13"/>
      <c r="AA139" s="13"/>
      <c r="AB139" s="13"/>
      <c r="AC139" s="13"/>
      <c r="AD139" s="13"/>
      <c r="AE139" s="13"/>
      <c r="AT139" s="251" t="s">
        <v>170</v>
      </c>
      <c r="AU139" s="251" t="s">
        <v>91</v>
      </c>
      <c r="AV139" s="13" t="s">
        <v>91</v>
      </c>
      <c r="AW139" s="13" t="s">
        <v>42</v>
      </c>
      <c r="AX139" s="13" t="s">
        <v>81</v>
      </c>
      <c r="AY139" s="251" t="s">
        <v>161</v>
      </c>
    </row>
    <row r="140" s="15" customFormat="1">
      <c r="A140" s="15"/>
      <c r="B140" s="277"/>
      <c r="C140" s="278"/>
      <c r="D140" s="242" t="s">
        <v>170</v>
      </c>
      <c r="E140" s="279" t="s">
        <v>79</v>
      </c>
      <c r="F140" s="280" t="s">
        <v>345</v>
      </c>
      <c r="G140" s="278"/>
      <c r="H140" s="281">
        <v>271</v>
      </c>
      <c r="I140" s="282"/>
      <c r="J140" s="278"/>
      <c r="K140" s="278"/>
      <c r="L140" s="283"/>
      <c r="M140" s="284"/>
      <c r="N140" s="285"/>
      <c r="O140" s="285"/>
      <c r="P140" s="285"/>
      <c r="Q140" s="285"/>
      <c r="R140" s="285"/>
      <c r="S140" s="285"/>
      <c r="T140" s="286"/>
      <c r="U140" s="15"/>
      <c r="V140" s="15"/>
      <c r="W140" s="15"/>
      <c r="X140" s="15"/>
      <c r="Y140" s="15"/>
      <c r="Z140" s="15"/>
      <c r="AA140" s="15"/>
      <c r="AB140" s="15"/>
      <c r="AC140" s="15"/>
      <c r="AD140" s="15"/>
      <c r="AE140" s="15"/>
      <c r="AT140" s="287" t="s">
        <v>170</v>
      </c>
      <c r="AU140" s="287" t="s">
        <v>91</v>
      </c>
      <c r="AV140" s="15" t="s">
        <v>168</v>
      </c>
      <c r="AW140" s="15" t="s">
        <v>42</v>
      </c>
      <c r="AX140" s="15" t="s">
        <v>89</v>
      </c>
      <c r="AY140" s="287" t="s">
        <v>161</v>
      </c>
    </row>
    <row r="141" s="2" customFormat="1" ht="24" customHeight="1">
      <c r="A141" s="39"/>
      <c r="B141" s="40"/>
      <c r="C141" s="227" t="s">
        <v>214</v>
      </c>
      <c r="D141" s="227" t="s">
        <v>163</v>
      </c>
      <c r="E141" s="228" t="s">
        <v>1703</v>
      </c>
      <c r="F141" s="229" t="s">
        <v>1704</v>
      </c>
      <c r="G141" s="230" t="s">
        <v>431</v>
      </c>
      <c r="H141" s="231">
        <v>4</v>
      </c>
      <c r="I141" s="232"/>
      <c r="J141" s="233">
        <f>ROUND(I141*H141,2)</f>
        <v>0</v>
      </c>
      <c r="K141" s="229" t="s">
        <v>167</v>
      </c>
      <c r="L141" s="45"/>
      <c r="M141" s="234" t="s">
        <v>79</v>
      </c>
      <c r="N141" s="235" t="s">
        <v>51</v>
      </c>
      <c r="O141" s="85"/>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168</v>
      </c>
      <c r="AT141" s="238" t="s">
        <v>163</v>
      </c>
      <c r="AU141" s="238" t="s">
        <v>91</v>
      </c>
      <c r="AY141" s="17" t="s">
        <v>161</v>
      </c>
      <c r="BE141" s="239">
        <f>IF(N141="základní",J141,0)</f>
        <v>0</v>
      </c>
      <c r="BF141" s="239">
        <f>IF(N141="snížená",J141,0)</f>
        <v>0</v>
      </c>
      <c r="BG141" s="239">
        <f>IF(N141="zákl. přenesená",J141,0)</f>
        <v>0</v>
      </c>
      <c r="BH141" s="239">
        <f>IF(N141="sníž. přenesená",J141,0)</f>
        <v>0</v>
      </c>
      <c r="BI141" s="239">
        <f>IF(N141="nulová",J141,0)</f>
        <v>0</v>
      </c>
      <c r="BJ141" s="17" t="s">
        <v>89</v>
      </c>
      <c r="BK141" s="239">
        <f>ROUND(I141*H141,2)</f>
        <v>0</v>
      </c>
      <c r="BL141" s="17" t="s">
        <v>168</v>
      </c>
      <c r="BM141" s="238" t="s">
        <v>1705</v>
      </c>
    </row>
    <row r="142" s="14" customFormat="1">
      <c r="A142" s="14"/>
      <c r="B142" s="267"/>
      <c r="C142" s="268"/>
      <c r="D142" s="242" t="s">
        <v>170</v>
      </c>
      <c r="E142" s="269" t="s">
        <v>79</v>
      </c>
      <c r="F142" s="270" t="s">
        <v>1660</v>
      </c>
      <c r="G142" s="268"/>
      <c r="H142" s="269" t="s">
        <v>79</v>
      </c>
      <c r="I142" s="271"/>
      <c r="J142" s="268"/>
      <c r="K142" s="268"/>
      <c r="L142" s="272"/>
      <c r="M142" s="273"/>
      <c r="N142" s="274"/>
      <c r="O142" s="274"/>
      <c r="P142" s="274"/>
      <c r="Q142" s="274"/>
      <c r="R142" s="274"/>
      <c r="S142" s="274"/>
      <c r="T142" s="275"/>
      <c r="U142" s="14"/>
      <c r="V142" s="14"/>
      <c r="W142" s="14"/>
      <c r="X142" s="14"/>
      <c r="Y142" s="14"/>
      <c r="Z142" s="14"/>
      <c r="AA142" s="14"/>
      <c r="AB142" s="14"/>
      <c r="AC142" s="14"/>
      <c r="AD142" s="14"/>
      <c r="AE142" s="14"/>
      <c r="AT142" s="276" t="s">
        <v>170</v>
      </c>
      <c r="AU142" s="276" t="s">
        <v>91</v>
      </c>
      <c r="AV142" s="14" t="s">
        <v>89</v>
      </c>
      <c r="AW142" s="14" t="s">
        <v>42</v>
      </c>
      <c r="AX142" s="14" t="s">
        <v>81</v>
      </c>
      <c r="AY142" s="276" t="s">
        <v>161</v>
      </c>
    </row>
    <row r="143" s="13" customFormat="1">
      <c r="A143" s="13"/>
      <c r="B143" s="240"/>
      <c r="C143" s="241"/>
      <c r="D143" s="242" t="s">
        <v>170</v>
      </c>
      <c r="E143" s="243" t="s">
        <v>79</v>
      </c>
      <c r="F143" s="244" t="s">
        <v>1688</v>
      </c>
      <c r="G143" s="241"/>
      <c r="H143" s="245">
        <v>2</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170</v>
      </c>
      <c r="AU143" s="251" t="s">
        <v>91</v>
      </c>
      <c r="AV143" s="13" t="s">
        <v>91</v>
      </c>
      <c r="AW143" s="13" t="s">
        <v>42</v>
      </c>
      <c r="AX143" s="13" t="s">
        <v>81</v>
      </c>
      <c r="AY143" s="251" t="s">
        <v>161</v>
      </c>
    </row>
    <row r="144" s="13" customFormat="1">
      <c r="A144" s="13"/>
      <c r="B144" s="240"/>
      <c r="C144" s="241"/>
      <c r="D144" s="242" t="s">
        <v>170</v>
      </c>
      <c r="E144" s="243" t="s">
        <v>79</v>
      </c>
      <c r="F144" s="244" t="s">
        <v>1662</v>
      </c>
      <c r="G144" s="241"/>
      <c r="H144" s="245">
        <v>1</v>
      </c>
      <c r="I144" s="246"/>
      <c r="J144" s="241"/>
      <c r="K144" s="241"/>
      <c r="L144" s="247"/>
      <c r="M144" s="248"/>
      <c r="N144" s="249"/>
      <c r="O144" s="249"/>
      <c r="P144" s="249"/>
      <c r="Q144" s="249"/>
      <c r="R144" s="249"/>
      <c r="S144" s="249"/>
      <c r="T144" s="250"/>
      <c r="U144" s="13"/>
      <c r="V144" s="13"/>
      <c r="W144" s="13"/>
      <c r="X144" s="13"/>
      <c r="Y144" s="13"/>
      <c r="Z144" s="13"/>
      <c r="AA144" s="13"/>
      <c r="AB144" s="13"/>
      <c r="AC144" s="13"/>
      <c r="AD144" s="13"/>
      <c r="AE144" s="13"/>
      <c r="AT144" s="251" t="s">
        <v>170</v>
      </c>
      <c r="AU144" s="251" t="s">
        <v>91</v>
      </c>
      <c r="AV144" s="13" t="s">
        <v>91</v>
      </c>
      <c r="AW144" s="13" t="s">
        <v>42</v>
      </c>
      <c r="AX144" s="13" t="s">
        <v>81</v>
      </c>
      <c r="AY144" s="251" t="s">
        <v>161</v>
      </c>
    </row>
    <row r="145" s="13" customFormat="1">
      <c r="A145" s="13"/>
      <c r="B145" s="240"/>
      <c r="C145" s="241"/>
      <c r="D145" s="242" t="s">
        <v>170</v>
      </c>
      <c r="E145" s="243" t="s">
        <v>79</v>
      </c>
      <c r="F145" s="244" t="s">
        <v>1663</v>
      </c>
      <c r="G145" s="241"/>
      <c r="H145" s="245">
        <v>1</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170</v>
      </c>
      <c r="AU145" s="251" t="s">
        <v>91</v>
      </c>
      <c r="AV145" s="13" t="s">
        <v>91</v>
      </c>
      <c r="AW145" s="13" t="s">
        <v>42</v>
      </c>
      <c r="AX145" s="13" t="s">
        <v>81</v>
      </c>
      <c r="AY145" s="251" t="s">
        <v>161</v>
      </c>
    </row>
    <row r="146" s="15" customFormat="1">
      <c r="A146" s="15"/>
      <c r="B146" s="277"/>
      <c r="C146" s="278"/>
      <c r="D146" s="242" t="s">
        <v>170</v>
      </c>
      <c r="E146" s="279" t="s">
        <v>79</v>
      </c>
      <c r="F146" s="280" t="s">
        <v>345</v>
      </c>
      <c r="G146" s="278"/>
      <c r="H146" s="281">
        <v>4</v>
      </c>
      <c r="I146" s="282"/>
      <c r="J146" s="278"/>
      <c r="K146" s="278"/>
      <c r="L146" s="283"/>
      <c r="M146" s="284"/>
      <c r="N146" s="285"/>
      <c r="O146" s="285"/>
      <c r="P146" s="285"/>
      <c r="Q146" s="285"/>
      <c r="R146" s="285"/>
      <c r="S146" s="285"/>
      <c r="T146" s="286"/>
      <c r="U146" s="15"/>
      <c r="V146" s="15"/>
      <c r="W146" s="15"/>
      <c r="X146" s="15"/>
      <c r="Y146" s="15"/>
      <c r="Z146" s="15"/>
      <c r="AA146" s="15"/>
      <c r="AB146" s="15"/>
      <c r="AC146" s="15"/>
      <c r="AD146" s="15"/>
      <c r="AE146" s="15"/>
      <c r="AT146" s="287" t="s">
        <v>170</v>
      </c>
      <c r="AU146" s="287" t="s">
        <v>91</v>
      </c>
      <c r="AV146" s="15" t="s">
        <v>168</v>
      </c>
      <c r="AW146" s="15" t="s">
        <v>42</v>
      </c>
      <c r="AX146" s="15" t="s">
        <v>89</v>
      </c>
      <c r="AY146" s="287" t="s">
        <v>161</v>
      </c>
    </row>
    <row r="147" s="2" customFormat="1" ht="24" customHeight="1">
      <c r="A147" s="39"/>
      <c r="B147" s="40"/>
      <c r="C147" s="227" t="s">
        <v>219</v>
      </c>
      <c r="D147" s="227" t="s">
        <v>163</v>
      </c>
      <c r="E147" s="228" t="s">
        <v>1706</v>
      </c>
      <c r="F147" s="229" t="s">
        <v>1707</v>
      </c>
      <c r="G147" s="230" t="s">
        <v>431</v>
      </c>
      <c r="H147" s="231">
        <v>5045</v>
      </c>
      <c r="I147" s="232"/>
      <c r="J147" s="233">
        <f>ROUND(I147*H147,2)</f>
        <v>0</v>
      </c>
      <c r="K147" s="229" t="s">
        <v>167</v>
      </c>
      <c r="L147" s="45"/>
      <c r="M147" s="234" t="s">
        <v>79</v>
      </c>
      <c r="N147" s="235" t="s">
        <v>51</v>
      </c>
      <c r="O147" s="85"/>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168</v>
      </c>
      <c r="AT147" s="238" t="s">
        <v>163</v>
      </c>
      <c r="AU147" s="238" t="s">
        <v>91</v>
      </c>
      <c r="AY147" s="17" t="s">
        <v>161</v>
      </c>
      <c r="BE147" s="239">
        <f>IF(N147="základní",J147,0)</f>
        <v>0</v>
      </c>
      <c r="BF147" s="239">
        <f>IF(N147="snížená",J147,0)</f>
        <v>0</v>
      </c>
      <c r="BG147" s="239">
        <f>IF(N147="zákl. přenesená",J147,0)</f>
        <v>0</v>
      </c>
      <c r="BH147" s="239">
        <f>IF(N147="sníž. přenesená",J147,0)</f>
        <v>0</v>
      </c>
      <c r="BI147" s="239">
        <f>IF(N147="nulová",J147,0)</f>
        <v>0</v>
      </c>
      <c r="BJ147" s="17" t="s">
        <v>89</v>
      </c>
      <c r="BK147" s="239">
        <f>ROUND(I147*H147,2)</f>
        <v>0</v>
      </c>
      <c r="BL147" s="17" t="s">
        <v>168</v>
      </c>
      <c r="BM147" s="238" t="s">
        <v>1708</v>
      </c>
    </row>
    <row r="148" s="14" customFormat="1">
      <c r="A148" s="14"/>
      <c r="B148" s="267"/>
      <c r="C148" s="268"/>
      <c r="D148" s="242" t="s">
        <v>170</v>
      </c>
      <c r="E148" s="269" t="s">
        <v>79</v>
      </c>
      <c r="F148" s="270" t="s">
        <v>1681</v>
      </c>
      <c r="G148" s="268"/>
      <c r="H148" s="269" t="s">
        <v>79</v>
      </c>
      <c r="I148" s="271"/>
      <c r="J148" s="268"/>
      <c r="K148" s="268"/>
      <c r="L148" s="272"/>
      <c r="M148" s="273"/>
      <c r="N148" s="274"/>
      <c r="O148" s="274"/>
      <c r="P148" s="274"/>
      <c r="Q148" s="274"/>
      <c r="R148" s="274"/>
      <c r="S148" s="274"/>
      <c r="T148" s="275"/>
      <c r="U148" s="14"/>
      <c r="V148" s="14"/>
      <c r="W148" s="14"/>
      <c r="X148" s="14"/>
      <c r="Y148" s="14"/>
      <c r="Z148" s="14"/>
      <c r="AA148" s="14"/>
      <c r="AB148" s="14"/>
      <c r="AC148" s="14"/>
      <c r="AD148" s="14"/>
      <c r="AE148" s="14"/>
      <c r="AT148" s="276" t="s">
        <v>170</v>
      </c>
      <c r="AU148" s="276" t="s">
        <v>91</v>
      </c>
      <c r="AV148" s="14" t="s">
        <v>89</v>
      </c>
      <c r="AW148" s="14" t="s">
        <v>42</v>
      </c>
      <c r="AX148" s="14" t="s">
        <v>81</v>
      </c>
      <c r="AY148" s="276" t="s">
        <v>161</v>
      </c>
    </row>
    <row r="149" s="13" customFormat="1">
      <c r="A149" s="13"/>
      <c r="B149" s="240"/>
      <c r="C149" s="241"/>
      <c r="D149" s="242" t="s">
        <v>170</v>
      </c>
      <c r="E149" s="243" t="s">
        <v>79</v>
      </c>
      <c r="F149" s="244" t="s">
        <v>1709</v>
      </c>
      <c r="G149" s="241"/>
      <c r="H149" s="245">
        <v>4100</v>
      </c>
      <c r="I149" s="246"/>
      <c r="J149" s="241"/>
      <c r="K149" s="241"/>
      <c r="L149" s="247"/>
      <c r="M149" s="248"/>
      <c r="N149" s="249"/>
      <c r="O149" s="249"/>
      <c r="P149" s="249"/>
      <c r="Q149" s="249"/>
      <c r="R149" s="249"/>
      <c r="S149" s="249"/>
      <c r="T149" s="250"/>
      <c r="U149" s="13"/>
      <c r="V149" s="13"/>
      <c r="W149" s="13"/>
      <c r="X149" s="13"/>
      <c r="Y149" s="13"/>
      <c r="Z149" s="13"/>
      <c r="AA149" s="13"/>
      <c r="AB149" s="13"/>
      <c r="AC149" s="13"/>
      <c r="AD149" s="13"/>
      <c r="AE149" s="13"/>
      <c r="AT149" s="251" t="s">
        <v>170</v>
      </c>
      <c r="AU149" s="251" t="s">
        <v>91</v>
      </c>
      <c r="AV149" s="13" t="s">
        <v>91</v>
      </c>
      <c r="AW149" s="13" t="s">
        <v>42</v>
      </c>
      <c r="AX149" s="13" t="s">
        <v>81</v>
      </c>
      <c r="AY149" s="251" t="s">
        <v>161</v>
      </c>
    </row>
    <row r="150" s="13" customFormat="1">
      <c r="A150" s="13"/>
      <c r="B150" s="240"/>
      <c r="C150" s="241"/>
      <c r="D150" s="242" t="s">
        <v>170</v>
      </c>
      <c r="E150" s="243" t="s">
        <v>79</v>
      </c>
      <c r="F150" s="244" t="s">
        <v>1710</v>
      </c>
      <c r="G150" s="241"/>
      <c r="H150" s="245">
        <v>455</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170</v>
      </c>
      <c r="AU150" s="251" t="s">
        <v>91</v>
      </c>
      <c r="AV150" s="13" t="s">
        <v>91</v>
      </c>
      <c r="AW150" s="13" t="s">
        <v>42</v>
      </c>
      <c r="AX150" s="13" t="s">
        <v>81</v>
      </c>
      <c r="AY150" s="251" t="s">
        <v>161</v>
      </c>
    </row>
    <row r="151" s="13" customFormat="1">
      <c r="A151" s="13"/>
      <c r="B151" s="240"/>
      <c r="C151" s="241"/>
      <c r="D151" s="242" t="s">
        <v>170</v>
      </c>
      <c r="E151" s="243" t="s">
        <v>79</v>
      </c>
      <c r="F151" s="244" t="s">
        <v>1711</v>
      </c>
      <c r="G151" s="241"/>
      <c r="H151" s="245">
        <v>490</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170</v>
      </c>
      <c r="AU151" s="251" t="s">
        <v>91</v>
      </c>
      <c r="AV151" s="13" t="s">
        <v>91</v>
      </c>
      <c r="AW151" s="13" t="s">
        <v>42</v>
      </c>
      <c r="AX151" s="13" t="s">
        <v>81</v>
      </c>
      <c r="AY151" s="251" t="s">
        <v>161</v>
      </c>
    </row>
    <row r="152" s="15" customFormat="1">
      <c r="A152" s="15"/>
      <c r="B152" s="277"/>
      <c r="C152" s="278"/>
      <c r="D152" s="242" t="s">
        <v>170</v>
      </c>
      <c r="E152" s="279" t="s">
        <v>79</v>
      </c>
      <c r="F152" s="280" t="s">
        <v>345</v>
      </c>
      <c r="G152" s="278"/>
      <c r="H152" s="281">
        <v>5045</v>
      </c>
      <c r="I152" s="282"/>
      <c r="J152" s="278"/>
      <c r="K152" s="278"/>
      <c r="L152" s="283"/>
      <c r="M152" s="284"/>
      <c r="N152" s="285"/>
      <c r="O152" s="285"/>
      <c r="P152" s="285"/>
      <c r="Q152" s="285"/>
      <c r="R152" s="285"/>
      <c r="S152" s="285"/>
      <c r="T152" s="286"/>
      <c r="U152" s="15"/>
      <c r="V152" s="15"/>
      <c r="W152" s="15"/>
      <c r="X152" s="15"/>
      <c r="Y152" s="15"/>
      <c r="Z152" s="15"/>
      <c r="AA152" s="15"/>
      <c r="AB152" s="15"/>
      <c r="AC152" s="15"/>
      <c r="AD152" s="15"/>
      <c r="AE152" s="15"/>
      <c r="AT152" s="287" t="s">
        <v>170</v>
      </c>
      <c r="AU152" s="287" t="s">
        <v>91</v>
      </c>
      <c r="AV152" s="15" t="s">
        <v>168</v>
      </c>
      <c r="AW152" s="15" t="s">
        <v>42</v>
      </c>
      <c r="AX152" s="15" t="s">
        <v>89</v>
      </c>
      <c r="AY152" s="287" t="s">
        <v>161</v>
      </c>
    </row>
    <row r="153" s="2" customFormat="1" ht="24" customHeight="1">
      <c r="A153" s="39"/>
      <c r="B153" s="40"/>
      <c r="C153" s="227" t="s">
        <v>225</v>
      </c>
      <c r="D153" s="227" t="s">
        <v>163</v>
      </c>
      <c r="E153" s="228" t="s">
        <v>1712</v>
      </c>
      <c r="F153" s="229" t="s">
        <v>1713</v>
      </c>
      <c r="G153" s="230" t="s">
        <v>431</v>
      </c>
      <c r="H153" s="231">
        <v>110</v>
      </c>
      <c r="I153" s="232"/>
      <c r="J153" s="233">
        <f>ROUND(I153*H153,2)</f>
        <v>0</v>
      </c>
      <c r="K153" s="229" t="s">
        <v>167</v>
      </c>
      <c r="L153" s="45"/>
      <c r="M153" s="234" t="s">
        <v>79</v>
      </c>
      <c r="N153" s="235" t="s">
        <v>51</v>
      </c>
      <c r="O153" s="85"/>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168</v>
      </c>
      <c r="AT153" s="238" t="s">
        <v>163</v>
      </c>
      <c r="AU153" s="238" t="s">
        <v>91</v>
      </c>
      <c r="AY153" s="17" t="s">
        <v>161</v>
      </c>
      <c r="BE153" s="239">
        <f>IF(N153="základní",J153,0)</f>
        <v>0</v>
      </c>
      <c r="BF153" s="239">
        <f>IF(N153="snížená",J153,0)</f>
        <v>0</v>
      </c>
      <c r="BG153" s="239">
        <f>IF(N153="zákl. přenesená",J153,0)</f>
        <v>0</v>
      </c>
      <c r="BH153" s="239">
        <f>IF(N153="sníž. přenesená",J153,0)</f>
        <v>0</v>
      </c>
      <c r="BI153" s="239">
        <f>IF(N153="nulová",J153,0)</f>
        <v>0</v>
      </c>
      <c r="BJ153" s="17" t="s">
        <v>89</v>
      </c>
      <c r="BK153" s="239">
        <f>ROUND(I153*H153,2)</f>
        <v>0</v>
      </c>
      <c r="BL153" s="17" t="s">
        <v>168</v>
      </c>
      <c r="BM153" s="238" t="s">
        <v>1714</v>
      </c>
    </row>
    <row r="154" s="14" customFormat="1">
      <c r="A154" s="14"/>
      <c r="B154" s="267"/>
      <c r="C154" s="268"/>
      <c r="D154" s="242" t="s">
        <v>170</v>
      </c>
      <c r="E154" s="269" t="s">
        <v>79</v>
      </c>
      <c r="F154" s="270" t="s">
        <v>1681</v>
      </c>
      <c r="G154" s="268"/>
      <c r="H154" s="269" t="s">
        <v>79</v>
      </c>
      <c r="I154" s="271"/>
      <c r="J154" s="268"/>
      <c r="K154" s="268"/>
      <c r="L154" s="272"/>
      <c r="M154" s="273"/>
      <c r="N154" s="274"/>
      <c r="O154" s="274"/>
      <c r="P154" s="274"/>
      <c r="Q154" s="274"/>
      <c r="R154" s="274"/>
      <c r="S154" s="274"/>
      <c r="T154" s="275"/>
      <c r="U154" s="14"/>
      <c r="V154" s="14"/>
      <c r="W154" s="14"/>
      <c r="X154" s="14"/>
      <c r="Y154" s="14"/>
      <c r="Z154" s="14"/>
      <c r="AA154" s="14"/>
      <c r="AB154" s="14"/>
      <c r="AC154" s="14"/>
      <c r="AD154" s="14"/>
      <c r="AE154" s="14"/>
      <c r="AT154" s="276" t="s">
        <v>170</v>
      </c>
      <c r="AU154" s="276" t="s">
        <v>91</v>
      </c>
      <c r="AV154" s="14" t="s">
        <v>89</v>
      </c>
      <c r="AW154" s="14" t="s">
        <v>42</v>
      </c>
      <c r="AX154" s="14" t="s">
        <v>81</v>
      </c>
      <c r="AY154" s="276" t="s">
        <v>161</v>
      </c>
    </row>
    <row r="155" s="13" customFormat="1">
      <c r="A155" s="13"/>
      <c r="B155" s="240"/>
      <c r="C155" s="241"/>
      <c r="D155" s="242" t="s">
        <v>170</v>
      </c>
      <c r="E155" s="243" t="s">
        <v>79</v>
      </c>
      <c r="F155" s="244" t="s">
        <v>1694</v>
      </c>
      <c r="G155" s="241"/>
      <c r="H155" s="245">
        <v>100</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170</v>
      </c>
      <c r="AU155" s="251" t="s">
        <v>91</v>
      </c>
      <c r="AV155" s="13" t="s">
        <v>91</v>
      </c>
      <c r="AW155" s="13" t="s">
        <v>42</v>
      </c>
      <c r="AX155" s="13" t="s">
        <v>81</v>
      </c>
      <c r="AY155" s="251" t="s">
        <v>161</v>
      </c>
    </row>
    <row r="156" s="13" customFormat="1">
      <c r="A156" s="13"/>
      <c r="B156" s="240"/>
      <c r="C156" s="241"/>
      <c r="D156" s="242" t="s">
        <v>170</v>
      </c>
      <c r="E156" s="243" t="s">
        <v>79</v>
      </c>
      <c r="F156" s="244" t="s">
        <v>1715</v>
      </c>
      <c r="G156" s="241"/>
      <c r="H156" s="245">
        <v>5</v>
      </c>
      <c r="I156" s="246"/>
      <c r="J156" s="241"/>
      <c r="K156" s="241"/>
      <c r="L156" s="247"/>
      <c r="M156" s="248"/>
      <c r="N156" s="249"/>
      <c r="O156" s="249"/>
      <c r="P156" s="249"/>
      <c r="Q156" s="249"/>
      <c r="R156" s="249"/>
      <c r="S156" s="249"/>
      <c r="T156" s="250"/>
      <c r="U156" s="13"/>
      <c r="V156" s="13"/>
      <c r="W156" s="13"/>
      <c r="X156" s="13"/>
      <c r="Y156" s="13"/>
      <c r="Z156" s="13"/>
      <c r="AA156" s="13"/>
      <c r="AB156" s="13"/>
      <c r="AC156" s="13"/>
      <c r="AD156" s="13"/>
      <c r="AE156" s="13"/>
      <c r="AT156" s="251" t="s">
        <v>170</v>
      </c>
      <c r="AU156" s="251" t="s">
        <v>91</v>
      </c>
      <c r="AV156" s="13" t="s">
        <v>91</v>
      </c>
      <c r="AW156" s="13" t="s">
        <v>42</v>
      </c>
      <c r="AX156" s="13" t="s">
        <v>81</v>
      </c>
      <c r="AY156" s="251" t="s">
        <v>161</v>
      </c>
    </row>
    <row r="157" s="13" customFormat="1">
      <c r="A157" s="13"/>
      <c r="B157" s="240"/>
      <c r="C157" s="241"/>
      <c r="D157" s="242" t="s">
        <v>170</v>
      </c>
      <c r="E157" s="243" t="s">
        <v>79</v>
      </c>
      <c r="F157" s="244" t="s">
        <v>1716</v>
      </c>
      <c r="G157" s="241"/>
      <c r="H157" s="245">
        <v>5</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170</v>
      </c>
      <c r="AU157" s="251" t="s">
        <v>91</v>
      </c>
      <c r="AV157" s="13" t="s">
        <v>91</v>
      </c>
      <c r="AW157" s="13" t="s">
        <v>42</v>
      </c>
      <c r="AX157" s="13" t="s">
        <v>81</v>
      </c>
      <c r="AY157" s="251" t="s">
        <v>161</v>
      </c>
    </row>
    <row r="158" s="15" customFormat="1">
      <c r="A158" s="15"/>
      <c r="B158" s="277"/>
      <c r="C158" s="278"/>
      <c r="D158" s="242" t="s">
        <v>170</v>
      </c>
      <c r="E158" s="279" t="s">
        <v>79</v>
      </c>
      <c r="F158" s="280" t="s">
        <v>345</v>
      </c>
      <c r="G158" s="278"/>
      <c r="H158" s="281">
        <v>110</v>
      </c>
      <c r="I158" s="282"/>
      <c r="J158" s="278"/>
      <c r="K158" s="278"/>
      <c r="L158" s="283"/>
      <c r="M158" s="284"/>
      <c r="N158" s="285"/>
      <c r="O158" s="285"/>
      <c r="P158" s="285"/>
      <c r="Q158" s="285"/>
      <c r="R158" s="285"/>
      <c r="S158" s="285"/>
      <c r="T158" s="286"/>
      <c r="U158" s="15"/>
      <c r="V158" s="15"/>
      <c r="W158" s="15"/>
      <c r="X158" s="15"/>
      <c r="Y158" s="15"/>
      <c r="Z158" s="15"/>
      <c r="AA158" s="15"/>
      <c r="AB158" s="15"/>
      <c r="AC158" s="15"/>
      <c r="AD158" s="15"/>
      <c r="AE158" s="15"/>
      <c r="AT158" s="287" t="s">
        <v>170</v>
      </c>
      <c r="AU158" s="287" t="s">
        <v>91</v>
      </c>
      <c r="AV158" s="15" t="s">
        <v>168</v>
      </c>
      <c r="AW158" s="15" t="s">
        <v>42</v>
      </c>
      <c r="AX158" s="15" t="s">
        <v>89</v>
      </c>
      <c r="AY158" s="287" t="s">
        <v>161</v>
      </c>
    </row>
    <row r="159" s="2" customFormat="1" ht="24" customHeight="1">
      <c r="A159" s="39"/>
      <c r="B159" s="40"/>
      <c r="C159" s="227" t="s">
        <v>230</v>
      </c>
      <c r="D159" s="227" t="s">
        <v>163</v>
      </c>
      <c r="E159" s="228" t="s">
        <v>1717</v>
      </c>
      <c r="F159" s="229" t="s">
        <v>1718</v>
      </c>
      <c r="G159" s="230" t="s">
        <v>431</v>
      </c>
      <c r="H159" s="231">
        <v>4</v>
      </c>
      <c r="I159" s="232"/>
      <c r="J159" s="233">
        <f>ROUND(I159*H159,2)</f>
        <v>0</v>
      </c>
      <c r="K159" s="229" t="s">
        <v>167</v>
      </c>
      <c r="L159" s="45"/>
      <c r="M159" s="234" t="s">
        <v>79</v>
      </c>
      <c r="N159" s="235" t="s">
        <v>51</v>
      </c>
      <c r="O159" s="85"/>
      <c r="P159" s="236">
        <f>O159*H159</f>
        <v>0</v>
      </c>
      <c r="Q159" s="236">
        <v>0</v>
      </c>
      <c r="R159" s="236">
        <f>Q159*H159</f>
        <v>0</v>
      </c>
      <c r="S159" s="236">
        <v>0</v>
      </c>
      <c r="T159" s="237">
        <f>S159*H159</f>
        <v>0</v>
      </c>
      <c r="U159" s="39"/>
      <c r="V159" s="39"/>
      <c r="W159" s="39"/>
      <c r="X159" s="39"/>
      <c r="Y159" s="39"/>
      <c r="Z159" s="39"/>
      <c r="AA159" s="39"/>
      <c r="AB159" s="39"/>
      <c r="AC159" s="39"/>
      <c r="AD159" s="39"/>
      <c r="AE159" s="39"/>
      <c r="AR159" s="238" t="s">
        <v>168</v>
      </c>
      <c r="AT159" s="238" t="s">
        <v>163</v>
      </c>
      <c r="AU159" s="238" t="s">
        <v>91</v>
      </c>
      <c r="AY159" s="17" t="s">
        <v>161</v>
      </c>
      <c r="BE159" s="239">
        <f>IF(N159="základní",J159,0)</f>
        <v>0</v>
      </c>
      <c r="BF159" s="239">
        <f>IF(N159="snížená",J159,0)</f>
        <v>0</v>
      </c>
      <c r="BG159" s="239">
        <f>IF(N159="zákl. přenesená",J159,0)</f>
        <v>0</v>
      </c>
      <c r="BH159" s="239">
        <f>IF(N159="sníž. přenesená",J159,0)</f>
        <v>0</v>
      </c>
      <c r="BI159" s="239">
        <f>IF(N159="nulová",J159,0)</f>
        <v>0</v>
      </c>
      <c r="BJ159" s="17" t="s">
        <v>89</v>
      </c>
      <c r="BK159" s="239">
        <f>ROUND(I159*H159,2)</f>
        <v>0</v>
      </c>
      <c r="BL159" s="17" t="s">
        <v>168</v>
      </c>
      <c r="BM159" s="238" t="s">
        <v>1719</v>
      </c>
    </row>
    <row r="160" s="13" customFormat="1">
      <c r="A160" s="13"/>
      <c r="B160" s="240"/>
      <c r="C160" s="241"/>
      <c r="D160" s="242" t="s">
        <v>170</v>
      </c>
      <c r="E160" s="243" t="s">
        <v>79</v>
      </c>
      <c r="F160" s="244" t="s">
        <v>1720</v>
      </c>
      <c r="G160" s="241"/>
      <c r="H160" s="245">
        <v>4</v>
      </c>
      <c r="I160" s="246"/>
      <c r="J160" s="241"/>
      <c r="K160" s="241"/>
      <c r="L160" s="247"/>
      <c r="M160" s="248"/>
      <c r="N160" s="249"/>
      <c r="O160" s="249"/>
      <c r="P160" s="249"/>
      <c r="Q160" s="249"/>
      <c r="R160" s="249"/>
      <c r="S160" s="249"/>
      <c r="T160" s="250"/>
      <c r="U160" s="13"/>
      <c r="V160" s="13"/>
      <c r="W160" s="13"/>
      <c r="X160" s="13"/>
      <c r="Y160" s="13"/>
      <c r="Z160" s="13"/>
      <c r="AA160" s="13"/>
      <c r="AB160" s="13"/>
      <c r="AC160" s="13"/>
      <c r="AD160" s="13"/>
      <c r="AE160" s="13"/>
      <c r="AT160" s="251" t="s">
        <v>170</v>
      </c>
      <c r="AU160" s="251" t="s">
        <v>91</v>
      </c>
      <c r="AV160" s="13" t="s">
        <v>91</v>
      </c>
      <c r="AW160" s="13" t="s">
        <v>42</v>
      </c>
      <c r="AX160" s="13" t="s">
        <v>89</v>
      </c>
      <c r="AY160" s="251" t="s">
        <v>161</v>
      </c>
    </row>
    <row r="161" s="2" customFormat="1" ht="24" customHeight="1">
      <c r="A161" s="39"/>
      <c r="B161" s="40"/>
      <c r="C161" s="227" t="s">
        <v>236</v>
      </c>
      <c r="D161" s="227" t="s">
        <v>163</v>
      </c>
      <c r="E161" s="228" t="s">
        <v>1721</v>
      </c>
      <c r="F161" s="229" t="s">
        <v>1722</v>
      </c>
      <c r="G161" s="230" t="s">
        <v>431</v>
      </c>
      <c r="H161" s="231">
        <v>4</v>
      </c>
      <c r="I161" s="232"/>
      <c r="J161" s="233">
        <f>ROUND(I161*H161,2)</f>
        <v>0</v>
      </c>
      <c r="K161" s="229" t="s">
        <v>167</v>
      </c>
      <c r="L161" s="45"/>
      <c r="M161" s="234" t="s">
        <v>79</v>
      </c>
      <c r="N161" s="235" t="s">
        <v>51</v>
      </c>
      <c r="O161" s="85"/>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168</v>
      </c>
      <c r="AT161" s="238" t="s">
        <v>163</v>
      </c>
      <c r="AU161" s="238" t="s">
        <v>91</v>
      </c>
      <c r="AY161" s="17" t="s">
        <v>161</v>
      </c>
      <c r="BE161" s="239">
        <f>IF(N161="základní",J161,0)</f>
        <v>0</v>
      </c>
      <c r="BF161" s="239">
        <f>IF(N161="snížená",J161,0)</f>
        <v>0</v>
      </c>
      <c r="BG161" s="239">
        <f>IF(N161="zákl. přenesená",J161,0)</f>
        <v>0</v>
      </c>
      <c r="BH161" s="239">
        <f>IF(N161="sníž. přenesená",J161,0)</f>
        <v>0</v>
      </c>
      <c r="BI161" s="239">
        <f>IF(N161="nulová",J161,0)</f>
        <v>0</v>
      </c>
      <c r="BJ161" s="17" t="s">
        <v>89</v>
      </c>
      <c r="BK161" s="239">
        <f>ROUND(I161*H161,2)</f>
        <v>0</v>
      </c>
      <c r="BL161" s="17" t="s">
        <v>168</v>
      </c>
      <c r="BM161" s="238" t="s">
        <v>1723</v>
      </c>
    </row>
    <row r="162" s="13" customFormat="1">
      <c r="A162" s="13"/>
      <c r="B162" s="240"/>
      <c r="C162" s="241"/>
      <c r="D162" s="242" t="s">
        <v>170</v>
      </c>
      <c r="E162" s="243" t="s">
        <v>79</v>
      </c>
      <c r="F162" s="244" t="s">
        <v>1724</v>
      </c>
      <c r="G162" s="241"/>
      <c r="H162" s="245">
        <v>4</v>
      </c>
      <c r="I162" s="246"/>
      <c r="J162" s="241"/>
      <c r="K162" s="241"/>
      <c r="L162" s="247"/>
      <c r="M162" s="248"/>
      <c r="N162" s="249"/>
      <c r="O162" s="249"/>
      <c r="P162" s="249"/>
      <c r="Q162" s="249"/>
      <c r="R162" s="249"/>
      <c r="S162" s="249"/>
      <c r="T162" s="250"/>
      <c r="U162" s="13"/>
      <c r="V162" s="13"/>
      <c r="W162" s="13"/>
      <c r="X162" s="13"/>
      <c r="Y162" s="13"/>
      <c r="Z162" s="13"/>
      <c r="AA162" s="13"/>
      <c r="AB162" s="13"/>
      <c r="AC162" s="13"/>
      <c r="AD162" s="13"/>
      <c r="AE162" s="13"/>
      <c r="AT162" s="251" t="s">
        <v>170</v>
      </c>
      <c r="AU162" s="251" t="s">
        <v>91</v>
      </c>
      <c r="AV162" s="13" t="s">
        <v>91</v>
      </c>
      <c r="AW162" s="13" t="s">
        <v>42</v>
      </c>
      <c r="AX162" s="13" t="s">
        <v>89</v>
      </c>
      <c r="AY162" s="251" t="s">
        <v>161</v>
      </c>
    </row>
    <row r="163" s="2" customFormat="1" ht="24" customHeight="1">
      <c r="A163" s="39"/>
      <c r="B163" s="40"/>
      <c r="C163" s="227" t="s">
        <v>8</v>
      </c>
      <c r="D163" s="227" t="s">
        <v>163</v>
      </c>
      <c r="E163" s="228" t="s">
        <v>1725</v>
      </c>
      <c r="F163" s="229" t="s">
        <v>1726</v>
      </c>
      <c r="G163" s="230" t="s">
        <v>431</v>
      </c>
      <c r="H163" s="231">
        <v>110</v>
      </c>
      <c r="I163" s="232"/>
      <c r="J163" s="233">
        <f>ROUND(I163*H163,2)</f>
        <v>0</v>
      </c>
      <c r="K163" s="229" t="s">
        <v>167</v>
      </c>
      <c r="L163" s="45"/>
      <c r="M163" s="234" t="s">
        <v>79</v>
      </c>
      <c r="N163" s="235" t="s">
        <v>51</v>
      </c>
      <c r="O163" s="85"/>
      <c r="P163" s="236">
        <f>O163*H163</f>
        <v>0</v>
      </c>
      <c r="Q163" s="236">
        <v>0</v>
      </c>
      <c r="R163" s="236">
        <f>Q163*H163</f>
        <v>0</v>
      </c>
      <c r="S163" s="236">
        <v>0</v>
      </c>
      <c r="T163" s="237">
        <f>S163*H163</f>
        <v>0</v>
      </c>
      <c r="U163" s="39"/>
      <c r="V163" s="39"/>
      <c r="W163" s="39"/>
      <c r="X163" s="39"/>
      <c r="Y163" s="39"/>
      <c r="Z163" s="39"/>
      <c r="AA163" s="39"/>
      <c r="AB163" s="39"/>
      <c r="AC163" s="39"/>
      <c r="AD163" s="39"/>
      <c r="AE163" s="39"/>
      <c r="AR163" s="238" t="s">
        <v>168</v>
      </c>
      <c r="AT163" s="238" t="s">
        <v>163</v>
      </c>
      <c r="AU163" s="238" t="s">
        <v>91</v>
      </c>
      <c r="AY163" s="17" t="s">
        <v>161</v>
      </c>
      <c r="BE163" s="239">
        <f>IF(N163="základní",J163,0)</f>
        <v>0</v>
      </c>
      <c r="BF163" s="239">
        <f>IF(N163="snížená",J163,0)</f>
        <v>0</v>
      </c>
      <c r="BG163" s="239">
        <f>IF(N163="zákl. přenesená",J163,0)</f>
        <v>0</v>
      </c>
      <c r="BH163" s="239">
        <f>IF(N163="sníž. přenesená",J163,0)</f>
        <v>0</v>
      </c>
      <c r="BI163" s="239">
        <f>IF(N163="nulová",J163,0)</f>
        <v>0</v>
      </c>
      <c r="BJ163" s="17" t="s">
        <v>89</v>
      </c>
      <c r="BK163" s="239">
        <f>ROUND(I163*H163,2)</f>
        <v>0</v>
      </c>
      <c r="BL163" s="17" t="s">
        <v>168</v>
      </c>
      <c r="BM163" s="238" t="s">
        <v>1727</v>
      </c>
    </row>
    <row r="164" s="13" customFormat="1">
      <c r="A164" s="13"/>
      <c r="B164" s="240"/>
      <c r="C164" s="241"/>
      <c r="D164" s="242" t="s">
        <v>170</v>
      </c>
      <c r="E164" s="243" t="s">
        <v>79</v>
      </c>
      <c r="F164" s="244" t="s">
        <v>1728</v>
      </c>
      <c r="G164" s="241"/>
      <c r="H164" s="245">
        <v>110</v>
      </c>
      <c r="I164" s="246"/>
      <c r="J164" s="241"/>
      <c r="K164" s="241"/>
      <c r="L164" s="247"/>
      <c r="M164" s="248"/>
      <c r="N164" s="249"/>
      <c r="O164" s="249"/>
      <c r="P164" s="249"/>
      <c r="Q164" s="249"/>
      <c r="R164" s="249"/>
      <c r="S164" s="249"/>
      <c r="T164" s="250"/>
      <c r="U164" s="13"/>
      <c r="V164" s="13"/>
      <c r="W164" s="13"/>
      <c r="X164" s="13"/>
      <c r="Y164" s="13"/>
      <c r="Z164" s="13"/>
      <c r="AA164" s="13"/>
      <c r="AB164" s="13"/>
      <c r="AC164" s="13"/>
      <c r="AD164" s="13"/>
      <c r="AE164" s="13"/>
      <c r="AT164" s="251" t="s">
        <v>170</v>
      </c>
      <c r="AU164" s="251" t="s">
        <v>91</v>
      </c>
      <c r="AV164" s="13" t="s">
        <v>91</v>
      </c>
      <c r="AW164" s="13" t="s">
        <v>42</v>
      </c>
      <c r="AX164" s="13" t="s">
        <v>89</v>
      </c>
      <c r="AY164" s="251" t="s">
        <v>161</v>
      </c>
    </row>
    <row r="165" s="2" customFormat="1" ht="24" customHeight="1">
      <c r="A165" s="39"/>
      <c r="B165" s="40"/>
      <c r="C165" s="227" t="s">
        <v>244</v>
      </c>
      <c r="D165" s="227" t="s">
        <v>163</v>
      </c>
      <c r="E165" s="228" t="s">
        <v>1729</v>
      </c>
      <c r="F165" s="229" t="s">
        <v>1730</v>
      </c>
      <c r="G165" s="230" t="s">
        <v>431</v>
      </c>
      <c r="H165" s="231">
        <v>110</v>
      </c>
      <c r="I165" s="232"/>
      <c r="J165" s="233">
        <f>ROUND(I165*H165,2)</f>
        <v>0</v>
      </c>
      <c r="K165" s="229" t="s">
        <v>167</v>
      </c>
      <c r="L165" s="45"/>
      <c r="M165" s="234" t="s">
        <v>79</v>
      </c>
      <c r="N165" s="235" t="s">
        <v>51</v>
      </c>
      <c r="O165" s="85"/>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168</v>
      </c>
      <c r="AT165" s="238" t="s">
        <v>163</v>
      </c>
      <c r="AU165" s="238" t="s">
        <v>91</v>
      </c>
      <c r="AY165" s="17" t="s">
        <v>161</v>
      </c>
      <c r="BE165" s="239">
        <f>IF(N165="základní",J165,0)</f>
        <v>0</v>
      </c>
      <c r="BF165" s="239">
        <f>IF(N165="snížená",J165,0)</f>
        <v>0</v>
      </c>
      <c r="BG165" s="239">
        <f>IF(N165="zákl. přenesená",J165,0)</f>
        <v>0</v>
      </c>
      <c r="BH165" s="239">
        <f>IF(N165="sníž. přenesená",J165,0)</f>
        <v>0</v>
      </c>
      <c r="BI165" s="239">
        <f>IF(N165="nulová",J165,0)</f>
        <v>0</v>
      </c>
      <c r="BJ165" s="17" t="s">
        <v>89</v>
      </c>
      <c r="BK165" s="239">
        <f>ROUND(I165*H165,2)</f>
        <v>0</v>
      </c>
      <c r="BL165" s="17" t="s">
        <v>168</v>
      </c>
      <c r="BM165" s="238" t="s">
        <v>1731</v>
      </c>
    </row>
    <row r="166" s="13" customFormat="1">
      <c r="A166" s="13"/>
      <c r="B166" s="240"/>
      <c r="C166" s="241"/>
      <c r="D166" s="242" t="s">
        <v>170</v>
      </c>
      <c r="E166" s="243" t="s">
        <v>79</v>
      </c>
      <c r="F166" s="244" t="s">
        <v>1732</v>
      </c>
      <c r="G166" s="241"/>
      <c r="H166" s="245">
        <v>110</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170</v>
      </c>
      <c r="AU166" s="251" t="s">
        <v>91</v>
      </c>
      <c r="AV166" s="13" t="s">
        <v>91</v>
      </c>
      <c r="AW166" s="13" t="s">
        <v>42</v>
      </c>
      <c r="AX166" s="13" t="s">
        <v>89</v>
      </c>
      <c r="AY166" s="251" t="s">
        <v>161</v>
      </c>
    </row>
    <row r="167" s="2" customFormat="1" ht="16.5" customHeight="1">
      <c r="A167" s="39"/>
      <c r="B167" s="40"/>
      <c r="C167" s="227" t="s">
        <v>248</v>
      </c>
      <c r="D167" s="227" t="s">
        <v>163</v>
      </c>
      <c r="E167" s="228" t="s">
        <v>1733</v>
      </c>
      <c r="F167" s="229" t="s">
        <v>1734</v>
      </c>
      <c r="G167" s="230" t="s">
        <v>174</v>
      </c>
      <c r="H167" s="231">
        <v>390</v>
      </c>
      <c r="I167" s="232"/>
      <c r="J167" s="233">
        <f>ROUND(I167*H167,2)</f>
        <v>0</v>
      </c>
      <c r="K167" s="229" t="s">
        <v>79</v>
      </c>
      <c r="L167" s="45"/>
      <c r="M167" s="234" t="s">
        <v>79</v>
      </c>
      <c r="N167" s="235" t="s">
        <v>51</v>
      </c>
      <c r="O167" s="85"/>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168</v>
      </c>
      <c r="AT167" s="238" t="s">
        <v>163</v>
      </c>
      <c r="AU167" s="238" t="s">
        <v>91</v>
      </c>
      <c r="AY167" s="17" t="s">
        <v>161</v>
      </c>
      <c r="BE167" s="239">
        <f>IF(N167="základní",J167,0)</f>
        <v>0</v>
      </c>
      <c r="BF167" s="239">
        <f>IF(N167="snížená",J167,0)</f>
        <v>0</v>
      </c>
      <c r="BG167" s="239">
        <f>IF(N167="zákl. přenesená",J167,0)</f>
        <v>0</v>
      </c>
      <c r="BH167" s="239">
        <f>IF(N167="sníž. přenesená",J167,0)</f>
        <v>0</v>
      </c>
      <c r="BI167" s="239">
        <f>IF(N167="nulová",J167,0)</f>
        <v>0</v>
      </c>
      <c r="BJ167" s="17" t="s">
        <v>89</v>
      </c>
      <c r="BK167" s="239">
        <f>ROUND(I167*H167,2)</f>
        <v>0</v>
      </c>
      <c r="BL167" s="17" t="s">
        <v>168</v>
      </c>
      <c r="BM167" s="238" t="s">
        <v>1735</v>
      </c>
    </row>
    <row r="168" s="14" customFormat="1">
      <c r="A168" s="14"/>
      <c r="B168" s="267"/>
      <c r="C168" s="268"/>
      <c r="D168" s="242" t="s">
        <v>170</v>
      </c>
      <c r="E168" s="269" t="s">
        <v>79</v>
      </c>
      <c r="F168" s="270" t="s">
        <v>1660</v>
      </c>
      <c r="G168" s="268"/>
      <c r="H168" s="269" t="s">
        <v>79</v>
      </c>
      <c r="I168" s="271"/>
      <c r="J168" s="268"/>
      <c r="K168" s="268"/>
      <c r="L168" s="272"/>
      <c r="M168" s="273"/>
      <c r="N168" s="274"/>
      <c r="O168" s="274"/>
      <c r="P168" s="274"/>
      <c r="Q168" s="274"/>
      <c r="R168" s="274"/>
      <c r="S168" s="274"/>
      <c r="T168" s="275"/>
      <c r="U168" s="14"/>
      <c r="V168" s="14"/>
      <c r="W168" s="14"/>
      <c r="X168" s="14"/>
      <c r="Y168" s="14"/>
      <c r="Z168" s="14"/>
      <c r="AA168" s="14"/>
      <c r="AB168" s="14"/>
      <c r="AC168" s="14"/>
      <c r="AD168" s="14"/>
      <c r="AE168" s="14"/>
      <c r="AT168" s="276" t="s">
        <v>170</v>
      </c>
      <c r="AU168" s="276" t="s">
        <v>91</v>
      </c>
      <c r="AV168" s="14" t="s">
        <v>89</v>
      </c>
      <c r="AW168" s="14" t="s">
        <v>42</v>
      </c>
      <c r="AX168" s="14" t="s">
        <v>81</v>
      </c>
      <c r="AY168" s="276" t="s">
        <v>161</v>
      </c>
    </row>
    <row r="169" s="13" customFormat="1">
      <c r="A169" s="13"/>
      <c r="B169" s="240"/>
      <c r="C169" s="241"/>
      <c r="D169" s="242" t="s">
        <v>170</v>
      </c>
      <c r="E169" s="243" t="s">
        <v>79</v>
      </c>
      <c r="F169" s="244" t="s">
        <v>1736</v>
      </c>
      <c r="G169" s="241"/>
      <c r="H169" s="245">
        <v>130</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170</v>
      </c>
      <c r="AU169" s="251" t="s">
        <v>91</v>
      </c>
      <c r="AV169" s="13" t="s">
        <v>91</v>
      </c>
      <c r="AW169" s="13" t="s">
        <v>42</v>
      </c>
      <c r="AX169" s="13" t="s">
        <v>81</v>
      </c>
      <c r="AY169" s="251" t="s">
        <v>161</v>
      </c>
    </row>
    <row r="170" s="13" customFormat="1">
      <c r="A170" s="13"/>
      <c r="B170" s="240"/>
      <c r="C170" s="241"/>
      <c r="D170" s="242" t="s">
        <v>170</v>
      </c>
      <c r="E170" s="243" t="s">
        <v>79</v>
      </c>
      <c r="F170" s="244" t="s">
        <v>1737</v>
      </c>
      <c r="G170" s="241"/>
      <c r="H170" s="245">
        <v>130</v>
      </c>
      <c r="I170" s="246"/>
      <c r="J170" s="241"/>
      <c r="K170" s="241"/>
      <c r="L170" s="247"/>
      <c r="M170" s="248"/>
      <c r="N170" s="249"/>
      <c r="O170" s="249"/>
      <c r="P170" s="249"/>
      <c r="Q170" s="249"/>
      <c r="R170" s="249"/>
      <c r="S170" s="249"/>
      <c r="T170" s="250"/>
      <c r="U170" s="13"/>
      <c r="V170" s="13"/>
      <c r="W170" s="13"/>
      <c r="X170" s="13"/>
      <c r="Y170" s="13"/>
      <c r="Z170" s="13"/>
      <c r="AA170" s="13"/>
      <c r="AB170" s="13"/>
      <c r="AC170" s="13"/>
      <c r="AD170" s="13"/>
      <c r="AE170" s="13"/>
      <c r="AT170" s="251" t="s">
        <v>170</v>
      </c>
      <c r="AU170" s="251" t="s">
        <v>91</v>
      </c>
      <c r="AV170" s="13" t="s">
        <v>91</v>
      </c>
      <c r="AW170" s="13" t="s">
        <v>42</v>
      </c>
      <c r="AX170" s="13" t="s">
        <v>81</v>
      </c>
      <c r="AY170" s="251" t="s">
        <v>161</v>
      </c>
    </row>
    <row r="171" s="13" customFormat="1">
      <c r="A171" s="13"/>
      <c r="B171" s="240"/>
      <c r="C171" s="241"/>
      <c r="D171" s="242" t="s">
        <v>170</v>
      </c>
      <c r="E171" s="243" t="s">
        <v>79</v>
      </c>
      <c r="F171" s="244" t="s">
        <v>1738</v>
      </c>
      <c r="G171" s="241"/>
      <c r="H171" s="245">
        <v>130</v>
      </c>
      <c r="I171" s="246"/>
      <c r="J171" s="241"/>
      <c r="K171" s="241"/>
      <c r="L171" s="247"/>
      <c r="M171" s="248"/>
      <c r="N171" s="249"/>
      <c r="O171" s="249"/>
      <c r="P171" s="249"/>
      <c r="Q171" s="249"/>
      <c r="R171" s="249"/>
      <c r="S171" s="249"/>
      <c r="T171" s="250"/>
      <c r="U171" s="13"/>
      <c r="V171" s="13"/>
      <c r="W171" s="13"/>
      <c r="X171" s="13"/>
      <c r="Y171" s="13"/>
      <c r="Z171" s="13"/>
      <c r="AA171" s="13"/>
      <c r="AB171" s="13"/>
      <c r="AC171" s="13"/>
      <c r="AD171" s="13"/>
      <c r="AE171" s="13"/>
      <c r="AT171" s="251" t="s">
        <v>170</v>
      </c>
      <c r="AU171" s="251" t="s">
        <v>91</v>
      </c>
      <c r="AV171" s="13" t="s">
        <v>91</v>
      </c>
      <c r="AW171" s="13" t="s">
        <v>42</v>
      </c>
      <c r="AX171" s="13" t="s">
        <v>81</v>
      </c>
      <c r="AY171" s="251" t="s">
        <v>161</v>
      </c>
    </row>
    <row r="172" s="15" customFormat="1">
      <c r="A172" s="15"/>
      <c r="B172" s="277"/>
      <c r="C172" s="278"/>
      <c r="D172" s="242" t="s">
        <v>170</v>
      </c>
      <c r="E172" s="279" t="s">
        <v>79</v>
      </c>
      <c r="F172" s="280" t="s">
        <v>345</v>
      </c>
      <c r="G172" s="278"/>
      <c r="H172" s="281">
        <v>390</v>
      </c>
      <c r="I172" s="282"/>
      <c r="J172" s="278"/>
      <c r="K172" s="278"/>
      <c r="L172" s="283"/>
      <c r="M172" s="284"/>
      <c r="N172" s="285"/>
      <c r="O172" s="285"/>
      <c r="P172" s="285"/>
      <c r="Q172" s="285"/>
      <c r="R172" s="285"/>
      <c r="S172" s="285"/>
      <c r="T172" s="286"/>
      <c r="U172" s="15"/>
      <c r="V172" s="15"/>
      <c r="W172" s="15"/>
      <c r="X172" s="15"/>
      <c r="Y172" s="15"/>
      <c r="Z172" s="15"/>
      <c r="AA172" s="15"/>
      <c r="AB172" s="15"/>
      <c r="AC172" s="15"/>
      <c r="AD172" s="15"/>
      <c r="AE172" s="15"/>
      <c r="AT172" s="287" t="s">
        <v>170</v>
      </c>
      <c r="AU172" s="287" t="s">
        <v>91</v>
      </c>
      <c r="AV172" s="15" t="s">
        <v>168</v>
      </c>
      <c r="AW172" s="15" t="s">
        <v>42</v>
      </c>
      <c r="AX172" s="15" t="s">
        <v>89</v>
      </c>
      <c r="AY172" s="287" t="s">
        <v>161</v>
      </c>
    </row>
    <row r="173" s="2" customFormat="1" ht="16.5" customHeight="1">
      <c r="A173" s="39"/>
      <c r="B173" s="40"/>
      <c r="C173" s="227" t="s">
        <v>253</v>
      </c>
      <c r="D173" s="227" t="s">
        <v>163</v>
      </c>
      <c r="E173" s="228" t="s">
        <v>1739</v>
      </c>
      <c r="F173" s="229" t="s">
        <v>1740</v>
      </c>
      <c r="G173" s="230" t="s">
        <v>431</v>
      </c>
      <c r="H173" s="231">
        <v>24</v>
      </c>
      <c r="I173" s="232"/>
      <c r="J173" s="233">
        <f>ROUND(I173*H173,2)</f>
        <v>0</v>
      </c>
      <c r="K173" s="229" t="s">
        <v>79</v>
      </c>
      <c r="L173" s="45"/>
      <c r="M173" s="234" t="s">
        <v>79</v>
      </c>
      <c r="N173" s="235" t="s">
        <v>51</v>
      </c>
      <c r="O173" s="85"/>
      <c r="P173" s="236">
        <f>O173*H173</f>
        <v>0</v>
      </c>
      <c r="Q173" s="236">
        <v>0</v>
      </c>
      <c r="R173" s="236">
        <f>Q173*H173</f>
        <v>0</v>
      </c>
      <c r="S173" s="236">
        <v>0</v>
      </c>
      <c r="T173" s="237">
        <f>S173*H173</f>
        <v>0</v>
      </c>
      <c r="U173" s="39"/>
      <c r="V173" s="39"/>
      <c r="W173" s="39"/>
      <c r="X173" s="39"/>
      <c r="Y173" s="39"/>
      <c r="Z173" s="39"/>
      <c r="AA173" s="39"/>
      <c r="AB173" s="39"/>
      <c r="AC173" s="39"/>
      <c r="AD173" s="39"/>
      <c r="AE173" s="39"/>
      <c r="AR173" s="238" t="s">
        <v>168</v>
      </c>
      <c r="AT173" s="238" t="s">
        <v>163</v>
      </c>
      <c r="AU173" s="238" t="s">
        <v>91</v>
      </c>
      <c r="AY173" s="17" t="s">
        <v>161</v>
      </c>
      <c r="BE173" s="239">
        <f>IF(N173="základní",J173,0)</f>
        <v>0</v>
      </c>
      <c r="BF173" s="239">
        <f>IF(N173="snížená",J173,0)</f>
        <v>0</v>
      </c>
      <c r="BG173" s="239">
        <f>IF(N173="zákl. přenesená",J173,0)</f>
        <v>0</v>
      </c>
      <c r="BH173" s="239">
        <f>IF(N173="sníž. přenesená",J173,0)</f>
        <v>0</v>
      </c>
      <c r="BI173" s="239">
        <f>IF(N173="nulová",J173,0)</f>
        <v>0</v>
      </c>
      <c r="BJ173" s="17" t="s">
        <v>89</v>
      </c>
      <c r="BK173" s="239">
        <f>ROUND(I173*H173,2)</f>
        <v>0</v>
      </c>
      <c r="BL173" s="17" t="s">
        <v>168</v>
      </c>
      <c r="BM173" s="238" t="s">
        <v>1741</v>
      </c>
    </row>
    <row r="174" s="14" customFormat="1">
      <c r="A174" s="14"/>
      <c r="B174" s="267"/>
      <c r="C174" s="268"/>
      <c r="D174" s="242" t="s">
        <v>170</v>
      </c>
      <c r="E174" s="269" t="s">
        <v>79</v>
      </c>
      <c r="F174" s="270" t="s">
        <v>1660</v>
      </c>
      <c r="G174" s="268"/>
      <c r="H174" s="269" t="s">
        <v>79</v>
      </c>
      <c r="I174" s="271"/>
      <c r="J174" s="268"/>
      <c r="K174" s="268"/>
      <c r="L174" s="272"/>
      <c r="M174" s="273"/>
      <c r="N174" s="274"/>
      <c r="O174" s="274"/>
      <c r="P174" s="274"/>
      <c r="Q174" s="274"/>
      <c r="R174" s="274"/>
      <c r="S174" s="274"/>
      <c r="T174" s="275"/>
      <c r="U174" s="14"/>
      <c r="V174" s="14"/>
      <c r="W174" s="14"/>
      <c r="X174" s="14"/>
      <c r="Y174" s="14"/>
      <c r="Z174" s="14"/>
      <c r="AA174" s="14"/>
      <c r="AB174" s="14"/>
      <c r="AC174" s="14"/>
      <c r="AD174" s="14"/>
      <c r="AE174" s="14"/>
      <c r="AT174" s="276" t="s">
        <v>170</v>
      </c>
      <c r="AU174" s="276" t="s">
        <v>91</v>
      </c>
      <c r="AV174" s="14" t="s">
        <v>89</v>
      </c>
      <c r="AW174" s="14" t="s">
        <v>42</v>
      </c>
      <c r="AX174" s="14" t="s">
        <v>81</v>
      </c>
      <c r="AY174" s="276" t="s">
        <v>161</v>
      </c>
    </row>
    <row r="175" s="13" customFormat="1">
      <c r="A175" s="13"/>
      <c r="B175" s="240"/>
      <c r="C175" s="241"/>
      <c r="D175" s="242" t="s">
        <v>170</v>
      </c>
      <c r="E175" s="243" t="s">
        <v>79</v>
      </c>
      <c r="F175" s="244" t="s">
        <v>1742</v>
      </c>
      <c r="G175" s="241"/>
      <c r="H175" s="245">
        <v>8</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170</v>
      </c>
      <c r="AU175" s="251" t="s">
        <v>91</v>
      </c>
      <c r="AV175" s="13" t="s">
        <v>91</v>
      </c>
      <c r="AW175" s="13" t="s">
        <v>42</v>
      </c>
      <c r="AX175" s="13" t="s">
        <v>81</v>
      </c>
      <c r="AY175" s="251" t="s">
        <v>161</v>
      </c>
    </row>
    <row r="176" s="13" customFormat="1">
      <c r="A176" s="13"/>
      <c r="B176" s="240"/>
      <c r="C176" s="241"/>
      <c r="D176" s="242" t="s">
        <v>170</v>
      </c>
      <c r="E176" s="243" t="s">
        <v>79</v>
      </c>
      <c r="F176" s="244" t="s">
        <v>1743</v>
      </c>
      <c r="G176" s="241"/>
      <c r="H176" s="245">
        <v>8</v>
      </c>
      <c r="I176" s="246"/>
      <c r="J176" s="241"/>
      <c r="K176" s="241"/>
      <c r="L176" s="247"/>
      <c r="M176" s="248"/>
      <c r="N176" s="249"/>
      <c r="O176" s="249"/>
      <c r="P176" s="249"/>
      <c r="Q176" s="249"/>
      <c r="R176" s="249"/>
      <c r="S176" s="249"/>
      <c r="T176" s="250"/>
      <c r="U176" s="13"/>
      <c r="V176" s="13"/>
      <c r="W176" s="13"/>
      <c r="X176" s="13"/>
      <c r="Y176" s="13"/>
      <c r="Z176" s="13"/>
      <c r="AA176" s="13"/>
      <c r="AB176" s="13"/>
      <c r="AC176" s="13"/>
      <c r="AD176" s="13"/>
      <c r="AE176" s="13"/>
      <c r="AT176" s="251" t="s">
        <v>170</v>
      </c>
      <c r="AU176" s="251" t="s">
        <v>91</v>
      </c>
      <c r="AV176" s="13" t="s">
        <v>91</v>
      </c>
      <c r="AW176" s="13" t="s">
        <v>42</v>
      </c>
      <c r="AX176" s="13" t="s">
        <v>81</v>
      </c>
      <c r="AY176" s="251" t="s">
        <v>161</v>
      </c>
    </row>
    <row r="177" s="13" customFormat="1">
      <c r="A177" s="13"/>
      <c r="B177" s="240"/>
      <c r="C177" s="241"/>
      <c r="D177" s="242" t="s">
        <v>170</v>
      </c>
      <c r="E177" s="243" t="s">
        <v>79</v>
      </c>
      <c r="F177" s="244" t="s">
        <v>1744</v>
      </c>
      <c r="G177" s="241"/>
      <c r="H177" s="245">
        <v>8</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170</v>
      </c>
      <c r="AU177" s="251" t="s">
        <v>91</v>
      </c>
      <c r="AV177" s="13" t="s">
        <v>91</v>
      </c>
      <c r="AW177" s="13" t="s">
        <v>42</v>
      </c>
      <c r="AX177" s="13" t="s">
        <v>81</v>
      </c>
      <c r="AY177" s="251" t="s">
        <v>161</v>
      </c>
    </row>
    <row r="178" s="15" customFormat="1">
      <c r="A178" s="15"/>
      <c r="B178" s="277"/>
      <c r="C178" s="278"/>
      <c r="D178" s="242" t="s">
        <v>170</v>
      </c>
      <c r="E178" s="279" t="s">
        <v>79</v>
      </c>
      <c r="F178" s="280" t="s">
        <v>345</v>
      </c>
      <c r="G178" s="278"/>
      <c r="H178" s="281">
        <v>24</v>
      </c>
      <c r="I178" s="282"/>
      <c r="J178" s="278"/>
      <c r="K178" s="278"/>
      <c r="L178" s="283"/>
      <c r="M178" s="284"/>
      <c r="N178" s="285"/>
      <c r="O178" s="285"/>
      <c r="P178" s="285"/>
      <c r="Q178" s="285"/>
      <c r="R178" s="285"/>
      <c r="S178" s="285"/>
      <c r="T178" s="286"/>
      <c r="U178" s="15"/>
      <c r="V178" s="15"/>
      <c r="W178" s="15"/>
      <c r="X178" s="15"/>
      <c r="Y178" s="15"/>
      <c r="Z178" s="15"/>
      <c r="AA178" s="15"/>
      <c r="AB178" s="15"/>
      <c r="AC178" s="15"/>
      <c r="AD178" s="15"/>
      <c r="AE178" s="15"/>
      <c r="AT178" s="287" t="s">
        <v>170</v>
      </c>
      <c r="AU178" s="287" t="s">
        <v>91</v>
      </c>
      <c r="AV178" s="15" t="s">
        <v>168</v>
      </c>
      <c r="AW178" s="15" t="s">
        <v>42</v>
      </c>
      <c r="AX178" s="15" t="s">
        <v>89</v>
      </c>
      <c r="AY178" s="287" t="s">
        <v>161</v>
      </c>
    </row>
    <row r="179" s="2" customFormat="1" ht="16.5" customHeight="1">
      <c r="A179" s="39"/>
      <c r="B179" s="40"/>
      <c r="C179" s="227" t="s">
        <v>258</v>
      </c>
      <c r="D179" s="227" t="s">
        <v>163</v>
      </c>
      <c r="E179" s="228" t="s">
        <v>1745</v>
      </c>
      <c r="F179" s="229" t="s">
        <v>1746</v>
      </c>
      <c r="G179" s="230" t="s">
        <v>431</v>
      </c>
      <c r="H179" s="231">
        <v>480</v>
      </c>
      <c r="I179" s="232"/>
      <c r="J179" s="233">
        <f>ROUND(I179*H179,2)</f>
        <v>0</v>
      </c>
      <c r="K179" s="229" t="s">
        <v>79</v>
      </c>
      <c r="L179" s="45"/>
      <c r="M179" s="234" t="s">
        <v>79</v>
      </c>
      <c r="N179" s="235" t="s">
        <v>51</v>
      </c>
      <c r="O179" s="85"/>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168</v>
      </c>
      <c r="AT179" s="238" t="s">
        <v>163</v>
      </c>
      <c r="AU179" s="238" t="s">
        <v>91</v>
      </c>
      <c r="AY179" s="17" t="s">
        <v>161</v>
      </c>
      <c r="BE179" s="239">
        <f>IF(N179="základní",J179,0)</f>
        <v>0</v>
      </c>
      <c r="BF179" s="239">
        <f>IF(N179="snížená",J179,0)</f>
        <v>0</v>
      </c>
      <c r="BG179" s="239">
        <f>IF(N179="zákl. přenesená",J179,0)</f>
        <v>0</v>
      </c>
      <c r="BH179" s="239">
        <f>IF(N179="sníž. přenesená",J179,0)</f>
        <v>0</v>
      </c>
      <c r="BI179" s="239">
        <f>IF(N179="nulová",J179,0)</f>
        <v>0</v>
      </c>
      <c r="BJ179" s="17" t="s">
        <v>89</v>
      </c>
      <c r="BK179" s="239">
        <f>ROUND(I179*H179,2)</f>
        <v>0</v>
      </c>
      <c r="BL179" s="17" t="s">
        <v>168</v>
      </c>
      <c r="BM179" s="238" t="s">
        <v>1747</v>
      </c>
    </row>
    <row r="180" s="14" customFormat="1">
      <c r="A180" s="14"/>
      <c r="B180" s="267"/>
      <c r="C180" s="268"/>
      <c r="D180" s="242" t="s">
        <v>170</v>
      </c>
      <c r="E180" s="269" t="s">
        <v>79</v>
      </c>
      <c r="F180" s="270" t="s">
        <v>1681</v>
      </c>
      <c r="G180" s="268"/>
      <c r="H180" s="269" t="s">
        <v>79</v>
      </c>
      <c r="I180" s="271"/>
      <c r="J180" s="268"/>
      <c r="K180" s="268"/>
      <c r="L180" s="272"/>
      <c r="M180" s="273"/>
      <c r="N180" s="274"/>
      <c r="O180" s="274"/>
      <c r="P180" s="274"/>
      <c r="Q180" s="274"/>
      <c r="R180" s="274"/>
      <c r="S180" s="274"/>
      <c r="T180" s="275"/>
      <c r="U180" s="14"/>
      <c r="V180" s="14"/>
      <c r="W180" s="14"/>
      <c r="X180" s="14"/>
      <c r="Y180" s="14"/>
      <c r="Z180" s="14"/>
      <c r="AA180" s="14"/>
      <c r="AB180" s="14"/>
      <c r="AC180" s="14"/>
      <c r="AD180" s="14"/>
      <c r="AE180" s="14"/>
      <c r="AT180" s="276" t="s">
        <v>170</v>
      </c>
      <c r="AU180" s="276" t="s">
        <v>91</v>
      </c>
      <c r="AV180" s="14" t="s">
        <v>89</v>
      </c>
      <c r="AW180" s="14" t="s">
        <v>42</v>
      </c>
      <c r="AX180" s="14" t="s">
        <v>81</v>
      </c>
      <c r="AY180" s="276" t="s">
        <v>161</v>
      </c>
    </row>
    <row r="181" s="13" customFormat="1">
      <c r="A181" s="13"/>
      <c r="B181" s="240"/>
      <c r="C181" s="241"/>
      <c r="D181" s="242" t="s">
        <v>170</v>
      </c>
      <c r="E181" s="243" t="s">
        <v>79</v>
      </c>
      <c r="F181" s="244" t="s">
        <v>1748</v>
      </c>
      <c r="G181" s="241"/>
      <c r="H181" s="245">
        <v>400</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170</v>
      </c>
      <c r="AU181" s="251" t="s">
        <v>91</v>
      </c>
      <c r="AV181" s="13" t="s">
        <v>91</v>
      </c>
      <c r="AW181" s="13" t="s">
        <v>42</v>
      </c>
      <c r="AX181" s="13" t="s">
        <v>81</v>
      </c>
      <c r="AY181" s="251" t="s">
        <v>161</v>
      </c>
    </row>
    <row r="182" s="13" customFormat="1">
      <c r="A182" s="13"/>
      <c r="B182" s="240"/>
      <c r="C182" s="241"/>
      <c r="D182" s="242" t="s">
        <v>170</v>
      </c>
      <c r="E182" s="243" t="s">
        <v>79</v>
      </c>
      <c r="F182" s="244" t="s">
        <v>1749</v>
      </c>
      <c r="G182" s="241"/>
      <c r="H182" s="245">
        <v>40</v>
      </c>
      <c r="I182" s="246"/>
      <c r="J182" s="241"/>
      <c r="K182" s="241"/>
      <c r="L182" s="247"/>
      <c r="M182" s="248"/>
      <c r="N182" s="249"/>
      <c r="O182" s="249"/>
      <c r="P182" s="249"/>
      <c r="Q182" s="249"/>
      <c r="R182" s="249"/>
      <c r="S182" s="249"/>
      <c r="T182" s="250"/>
      <c r="U182" s="13"/>
      <c r="V182" s="13"/>
      <c r="W182" s="13"/>
      <c r="X182" s="13"/>
      <c r="Y182" s="13"/>
      <c r="Z182" s="13"/>
      <c r="AA182" s="13"/>
      <c r="AB182" s="13"/>
      <c r="AC182" s="13"/>
      <c r="AD182" s="13"/>
      <c r="AE182" s="13"/>
      <c r="AT182" s="251" t="s">
        <v>170</v>
      </c>
      <c r="AU182" s="251" t="s">
        <v>91</v>
      </c>
      <c r="AV182" s="13" t="s">
        <v>91</v>
      </c>
      <c r="AW182" s="13" t="s">
        <v>42</v>
      </c>
      <c r="AX182" s="13" t="s">
        <v>81</v>
      </c>
      <c r="AY182" s="251" t="s">
        <v>161</v>
      </c>
    </row>
    <row r="183" s="13" customFormat="1">
      <c r="A183" s="13"/>
      <c r="B183" s="240"/>
      <c r="C183" s="241"/>
      <c r="D183" s="242" t="s">
        <v>170</v>
      </c>
      <c r="E183" s="243" t="s">
        <v>79</v>
      </c>
      <c r="F183" s="244" t="s">
        <v>1750</v>
      </c>
      <c r="G183" s="241"/>
      <c r="H183" s="245">
        <v>40</v>
      </c>
      <c r="I183" s="246"/>
      <c r="J183" s="241"/>
      <c r="K183" s="241"/>
      <c r="L183" s="247"/>
      <c r="M183" s="248"/>
      <c r="N183" s="249"/>
      <c r="O183" s="249"/>
      <c r="P183" s="249"/>
      <c r="Q183" s="249"/>
      <c r="R183" s="249"/>
      <c r="S183" s="249"/>
      <c r="T183" s="250"/>
      <c r="U183" s="13"/>
      <c r="V183" s="13"/>
      <c r="W183" s="13"/>
      <c r="X183" s="13"/>
      <c r="Y183" s="13"/>
      <c r="Z183" s="13"/>
      <c r="AA183" s="13"/>
      <c r="AB183" s="13"/>
      <c r="AC183" s="13"/>
      <c r="AD183" s="13"/>
      <c r="AE183" s="13"/>
      <c r="AT183" s="251" t="s">
        <v>170</v>
      </c>
      <c r="AU183" s="251" t="s">
        <v>91</v>
      </c>
      <c r="AV183" s="13" t="s">
        <v>91</v>
      </c>
      <c r="AW183" s="13" t="s">
        <v>42</v>
      </c>
      <c r="AX183" s="13" t="s">
        <v>81</v>
      </c>
      <c r="AY183" s="251" t="s">
        <v>161</v>
      </c>
    </row>
    <row r="184" s="15" customFormat="1">
      <c r="A184" s="15"/>
      <c r="B184" s="277"/>
      <c r="C184" s="278"/>
      <c r="D184" s="242" t="s">
        <v>170</v>
      </c>
      <c r="E184" s="279" t="s">
        <v>79</v>
      </c>
      <c r="F184" s="280" t="s">
        <v>345</v>
      </c>
      <c r="G184" s="278"/>
      <c r="H184" s="281">
        <v>480</v>
      </c>
      <c r="I184" s="282"/>
      <c r="J184" s="278"/>
      <c r="K184" s="278"/>
      <c r="L184" s="283"/>
      <c r="M184" s="284"/>
      <c r="N184" s="285"/>
      <c r="O184" s="285"/>
      <c r="P184" s="285"/>
      <c r="Q184" s="285"/>
      <c r="R184" s="285"/>
      <c r="S184" s="285"/>
      <c r="T184" s="286"/>
      <c r="U184" s="15"/>
      <c r="V184" s="15"/>
      <c r="W184" s="15"/>
      <c r="X184" s="15"/>
      <c r="Y184" s="15"/>
      <c r="Z184" s="15"/>
      <c r="AA184" s="15"/>
      <c r="AB184" s="15"/>
      <c r="AC184" s="15"/>
      <c r="AD184" s="15"/>
      <c r="AE184" s="15"/>
      <c r="AT184" s="287" t="s">
        <v>170</v>
      </c>
      <c r="AU184" s="287" t="s">
        <v>91</v>
      </c>
      <c r="AV184" s="15" t="s">
        <v>168</v>
      </c>
      <c r="AW184" s="15" t="s">
        <v>42</v>
      </c>
      <c r="AX184" s="15" t="s">
        <v>89</v>
      </c>
      <c r="AY184" s="287" t="s">
        <v>161</v>
      </c>
    </row>
    <row r="185" s="2" customFormat="1" ht="16.5" customHeight="1">
      <c r="A185" s="39"/>
      <c r="B185" s="40"/>
      <c r="C185" s="252" t="s">
        <v>263</v>
      </c>
      <c r="D185" s="252" t="s">
        <v>193</v>
      </c>
      <c r="E185" s="253" t="s">
        <v>1751</v>
      </c>
      <c r="F185" s="254" t="s">
        <v>1752</v>
      </c>
      <c r="G185" s="255" t="s">
        <v>431</v>
      </c>
      <c r="H185" s="256">
        <v>24</v>
      </c>
      <c r="I185" s="257"/>
      <c r="J185" s="258">
        <f>ROUND(I185*H185,2)</f>
        <v>0</v>
      </c>
      <c r="K185" s="254" t="s">
        <v>79</v>
      </c>
      <c r="L185" s="259"/>
      <c r="M185" s="260" t="s">
        <v>79</v>
      </c>
      <c r="N185" s="261" t="s">
        <v>51</v>
      </c>
      <c r="O185" s="85"/>
      <c r="P185" s="236">
        <f>O185*H185</f>
        <v>0</v>
      </c>
      <c r="Q185" s="236">
        <v>0</v>
      </c>
      <c r="R185" s="236">
        <f>Q185*H185</f>
        <v>0</v>
      </c>
      <c r="S185" s="236">
        <v>0</v>
      </c>
      <c r="T185" s="237">
        <f>S185*H185</f>
        <v>0</v>
      </c>
      <c r="U185" s="39"/>
      <c r="V185" s="39"/>
      <c r="W185" s="39"/>
      <c r="X185" s="39"/>
      <c r="Y185" s="39"/>
      <c r="Z185" s="39"/>
      <c r="AA185" s="39"/>
      <c r="AB185" s="39"/>
      <c r="AC185" s="39"/>
      <c r="AD185" s="39"/>
      <c r="AE185" s="39"/>
      <c r="AR185" s="238" t="s">
        <v>197</v>
      </c>
      <c r="AT185" s="238" t="s">
        <v>193</v>
      </c>
      <c r="AU185" s="238" t="s">
        <v>91</v>
      </c>
      <c r="AY185" s="17" t="s">
        <v>161</v>
      </c>
      <c r="BE185" s="239">
        <f>IF(N185="základní",J185,0)</f>
        <v>0</v>
      </c>
      <c r="BF185" s="239">
        <f>IF(N185="snížená",J185,0)</f>
        <v>0</v>
      </c>
      <c r="BG185" s="239">
        <f>IF(N185="zákl. přenesená",J185,0)</f>
        <v>0</v>
      </c>
      <c r="BH185" s="239">
        <f>IF(N185="sníž. přenesená",J185,0)</f>
        <v>0</v>
      </c>
      <c r="BI185" s="239">
        <f>IF(N185="nulová",J185,0)</f>
        <v>0</v>
      </c>
      <c r="BJ185" s="17" t="s">
        <v>89</v>
      </c>
      <c r="BK185" s="239">
        <f>ROUND(I185*H185,2)</f>
        <v>0</v>
      </c>
      <c r="BL185" s="17" t="s">
        <v>168</v>
      </c>
      <c r="BM185" s="238" t="s">
        <v>1753</v>
      </c>
    </row>
    <row r="186" s="13" customFormat="1">
      <c r="A186" s="13"/>
      <c r="B186" s="240"/>
      <c r="C186" s="241"/>
      <c r="D186" s="242" t="s">
        <v>170</v>
      </c>
      <c r="E186" s="243" t="s">
        <v>79</v>
      </c>
      <c r="F186" s="244" t="s">
        <v>1754</v>
      </c>
      <c r="G186" s="241"/>
      <c r="H186" s="245">
        <v>24</v>
      </c>
      <c r="I186" s="246"/>
      <c r="J186" s="241"/>
      <c r="K186" s="241"/>
      <c r="L186" s="247"/>
      <c r="M186" s="248"/>
      <c r="N186" s="249"/>
      <c r="O186" s="249"/>
      <c r="P186" s="249"/>
      <c r="Q186" s="249"/>
      <c r="R186" s="249"/>
      <c r="S186" s="249"/>
      <c r="T186" s="250"/>
      <c r="U186" s="13"/>
      <c r="V186" s="13"/>
      <c r="W186" s="13"/>
      <c r="X186" s="13"/>
      <c r="Y186" s="13"/>
      <c r="Z186" s="13"/>
      <c r="AA186" s="13"/>
      <c r="AB186" s="13"/>
      <c r="AC186" s="13"/>
      <c r="AD186" s="13"/>
      <c r="AE186" s="13"/>
      <c r="AT186" s="251" t="s">
        <v>170</v>
      </c>
      <c r="AU186" s="251" t="s">
        <v>91</v>
      </c>
      <c r="AV186" s="13" t="s">
        <v>91</v>
      </c>
      <c r="AW186" s="13" t="s">
        <v>42</v>
      </c>
      <c r="AX186" s="13" t="s">
        <v>89</v>
      </c>
      <c r="AY186" s="251" t="s">
        <v>161</v>
      </c>
    </row>
    <row r="187" s="12" customFormat="1" ht="22.8" customHeight="1">
      <c r="A187" s="12"/>
      <c r="B187" s="211"/>
      <c r="C187" s="212"/>
      <c r="D187" s="213" t="s">
        <v>80</v>
      </c>
      <c r="E187" s="225" t="s">
        <v>299</v>
      </c>
      <c r="F187" s="225" t="s">
        <v>300</v>
      </c>
      <c r="G187" s="212"/>
      <c r="H187" s="212"/>
      <c r="I187" s="215"/>
      <c r="J187" s="226">
        <f>BK187</f>
        <v>0</v>
      </c>
      <c r="K187" s="212"/>
      <c r="L187" s="217"/>
      <c r="M187" s="218"/>
      <c r="N187" s="219"/>
      <c r="O187" s="219"/>
      <c r="P187" s="220">
        <f>SUM(P188:P192)</f>
        <v>0</v>
      </c>
      <c r="Q187" s="219"/>
      <c r="R187" s="220">
        <f>SUM(R188:R192)</f>
        <v>0</v>
      </c>
      <c r="S187" s="219"/>
      <c r="T187" s="221">
        <f>SUM(T188:T192)</f>
        <v>0</v>
      </c>
      <c r="U187" s="12"/>
      <c r="V187" s="12"/>
      <c r="W187" s="12"/>
      <c r="X187" s="12"/>
      <c r="Y187" s="12"/>
      <c r="Z187" s="12"/>
      <c r="AA187" s="12"/>
      <c r="AB187" s="12"/>
      <c r="AC187" s="12"/>
      <c r="AD187" s="12"/>
      <c r="AE187" s="12"/>
      <c r="AR187" s="222" t="s">
        <v>89</v>
      </c>
      <c r="AT187" s="223" t="s">
        <v>80</v>
      </c>
      <c r="AU187" s="223" t="s">
        <v>89</v>
      </c>
      <c r="AY187" s="222" t="s">
        <v>161</v>
      </c>
      <c r="BK187" s="224">
        <f>SUM(BK188:BK192)</f>
        <v>0</v>
      </c>
    </row>
    <row r="188" s="2" customFormat="1" ht="24" customHeight="1">
      <c r="A188" s="39"/>
      <c r="B188" s="40"/>
      <c r="C188" s="227" t="s">
        <v>7</v>
      </c>
      <c r="D188" s="227" t="s">
        <v>163</v>
      </c>
      <c r="E188" s="228" t="s">
        <v>1544</v>
      </c>
      <c r="F188" s="229" t="s">
        <v>1545</v>
      </c>
      <c r="G188" s="230" t="s">
        <v>196</v>
      </c>
      <c r="H188" s="231">
        <v>96.900000000000006</v>
      </c>
      <c r="I188" s="232"/>
      <c r="J188" s="233">
        <f>ROUND(I188*H188,2)</f>
        <v>0</v>
      </c>
      <c r="K188" s="229" t="s">
        <v>167</v>
      </c>
      <c r="L188" s="45"/>
      <c r="M188" s="234" t="s">
        <v>79</v>
      </c>
      <c r="N188" s="235" t="s">
        <v>51</v>
      </c>
      <c r="O188" s="85"/>
      <c r="P188" s="236">
        <f>O188*H188</f>
        <v>0</v>
      </c>
      <c r="Q188" s="236">
        <v>0</v>
      </c>
      <c r="R188" s="236">
        <f>Q188*H188</f>
        <v>0</v>
      </c>
      <c r="S188" s="236">
        <v>0</v>
      </c>
      <c r="T188" s="237">
        <f>S188*H188</f>
        <v>0</v>
      </c>
      <c r="U188" s="39"/>
      <c r="V188" s="39"/>
      <c r="W188" s="39"/>
      <c r="X188" s="39"/>
      <c r="Y188" s="39"/>
      <c r="Z188" s="39"/>
      <c r="AA188" s="39"/>
      <c r="AB188" s="39"/>
      <c r="AC188" s="39"/>
      <c r="AD188" s="39"/>
      <c r="AE188" s="39"/>
      <c r="AR188" s="238" t="s">
        <v>168</v>
      </c>
      <c r="AT188" s="238" t="s">
        <v>163</v>
      </c>
      <c r="AU188" s="238" t="s">
        <v>91</v>
      </c>
      <c r="AY188" s="17" t="s">
        <v>161</v>
      </c>
      <c r="BE188" s="239">
        <f>IF(N188="základní",J188,0)</f>
        <v>0</v>
      </c>
      <c r="BF188" s="239">
        <f>IF(N188="snížená",J188,0)</f>
        <v>0</v>
      </c>
      <c r="BG188" s="239">
        <f>IF(N188="zákl. přenesená",J188,0)</f>
        <v>0</v>
      </c>
      <c r="BH188" s="239">
        <f>IF(N188="sníž. přenesená",J188,0)</f>
        <v>0</v>
      </c>
      <c r="BI188" s="239">
        <f>IF(N188="nulová",J188,0)</f>
        <v>0</v>
      </c>
      <c r="BJ188" s="17" t="s">
        <v>89</v>
      </c>
      <c r="BK188" s="239">
        <f>ROUND(I188*H188,2)</f>
        <v>0</v>
      </c>
      <c r="BL188" s="17" t="s">
        <v>168</v>
      </c>
      <c r="BM188" s="238" t="s">
        <v>1755</v>
      </c>
    </row>
    <row r="189" s="2" customFormat="1" ht="24" customHeight="1">
      <c r="A189" s="39"/>
      <c r="B189" s="40"/>
      <c r="C189" s="227" t="s">
        <v>271</v>
      </c>
      <c r="D189" s="227" t="s">
        <v>163</v>
      </c>
      <c r="E189" s="228" t="s">
        <v>1549</v>
      </c>
      <c r="F189" s="229" t="s">
        <v>307</v>
      </c>
      <c r="G189" s="230" t="s">
        <v>196</v>
      </c>
      <c r="H189" s="231">
        <v>2325.5999999999999</v>
      </c>
      <c r="I189" s="232"/>
      <c r="J189" s="233">
        <f>ROUND(I189*H189,2)</f>
        <v>0</v>
      </c>
      <c r="K189" s="229" t="s">
        <v>167</v>
      </c>
      <c r="L189" s="45"/>
      <c r="M189" s="234" t="s">
        <v>79</v>
      </c>
      <c r="N189" s="235" t="s">
        <v>51</v>
      </c>
      <c r="O189" s="85"/>
      <c r="P189" s="236">
        <f>O189*H189</f>
        <v>0</v>
      </c>
      <c r="Q189" s="236">
        <v>0</v>
      </c>
      <c r="R189" s="236">
        <f>Q189*H189</f>
        <v>0</v>
      </c>
      <c r="S189" s="236">
        <v>0</v>
      </c>
      <c r="T189" s="237">
        <f>S189*H189</f>
        <v>0</v>
      </c>
      <c r="U189" s="39"/>
      <c r="V189" s="39"/>
      <c r="W189" s="39"/>
      <c r="X189" s="39"/>
      <c r="Y189" s="39"/>
      <c r="Z189" s="39"/>
      <c r="AA189" s="39"/>
      <c r="AB189" s="39"/>
      <c r="AC189" s="39"/>
      <c r="AD189" s="39"/>
      <c r="AE189" s="39"/>
      <c r="AR189" s="238" t="s">
        <v>168</v>
      </c>
      <c r="AT189" s="238" t="s">
        <v>163</v>
      </c>
      <c r="AU189" s="238" t="s">
        <v>91</v>
      </c>
      <c r="AY189" s="17" t="s">
        <v>161</v>
      </c>
      <c r="BE189" s="239">
        <f>IF(N189="základní",J189,0)</f>
        <v>0</v>
      </c>
      <c r="BF189" s="239">
        <f>IF(N189="snížená",J189,0)</f>
        <v>0</v>
      </c>
      <c r="BG189" s="239">
        <f>IF(N189="zákl. přenesená",J189,0)</f>
        <v>0</v>
      </c>
      <c r="BH189" s="239">
        <f>IF(N189="sníž. přenesená",J189,0)</f>
        <v>0</v>
      </c>
      <c r="BI189" s="239">
        <f>IF(N189="nulová",J189,0)</f>
        <v>0</v>
      </c>
      <c r="BJ189" s="17" t="s">
        <v>89</v>
      </c>
      <c r="BK189" s="239">
        <f>ROUND(I189*H189,2)</f>
        <v>0</v>
      </c>
      <c r="BL189" s="17" t="s">
        <v>168</v>
      </c>
      <c r="BM189" s="238" t="s">
        <v>1756</v>
      </c>
    </row>
    <row r="190" s="13" customFormat="1">
      <c r="A190" s="13"/>
      <c r="B190" s="240"/>
      <c r="C190" s="241"/>
      <c r="D190" s="242" t="s">
        <v>170</v>
      </c>
      <c r="E190" s="241"/>
      <c r="F190" s="244" t="s">
        <v>1757</v>
      </c>
      <c r="G190" s="241"/>
      <c r="H190" s="245">
        <v>2325.5999999999999</v>
      </c>
      <c r="I190" s="246"/>
      <c r="J190" s="241"/>
      <c r="K190" s="241"/>
      <c r="L190" s="247"/>
      <c r="M190" s="248"/>
      <c r="N190" s="249"/>
      <c r="O190" s="249"/>
      <c r="P190" s="249"/>
      <c r="Q190" s="249"/>
      <c r="R190" s="249"/>
      <c r="S190" s="249"/>
      <c r="T190" s="250"/>
      <c r="U190" s="13"/>
      <c r="V190" s="13"/>
      <c r="W190" s="13"/>
      <c r="X190" s="13"/>
      <c r="Y190" s="13"/>
      <c r="Z190" s="13"/>
      <c r="AA190" s="13"/>
      <c r="AB190" s="13"/>
      <c r="AC190" s="13"/>
      <c r="AD190" s="13"/>
      <c r="AE190" s="13"/>
      <c r="AT190" s="251" t="s">
        <v>170</v>
      </c>
      <c r="AU190" s="251" t="s">
        <v>91</v>
      </c>
      <c r="AV190" s="13" t="s">
        <v>91</v>
      </c>
      <c r="AW190" s="13" t="s">
        <v>4</v>
      </c>
      <c r="AX190" s="13" t="s">
        <v>89</v>
      </c>
      <c r="AY190" s="251" t="s">
        <v>161</v>
      </c>
    </row>
    <row r="191" s="2" customFormat="1" ht="24" customHeight="1">
      <c r="A191" s="39"/>
      <c r="B191" s="40"/>
      <c r="C191" s="227" t="s">
        <v>276</v>
      </c>
      <c r="D191" s="227" t="s">
        <v>163</v>
      </c>
      <c r="E191" s="228" t="s">
        <v>311</v>
      </c>
      <c r="F191" s="229" t="s">
        <v>312</v>
      </c>
      <c r="G191" s="230" t="s">
        <v>196</v>
      </c>
      <c r="H191" s="231">
        <v>96.900000000000006</v>
      </c>
      <c r="I191" s="232"/>
      <c r="J191" s="233">
        <f>ROUND(I191*H191,2)</f>
        <v>0</v>
      </c>
      <c r="K191" s="229" t="s">
        <v>167</v>
      </c>
      <c r="L191" s="45"/>
      <c r="M191" s="234" t="s">
        <v>79</v>
      </c>
      <c r="N191" s="235" t="s">
        <v>51</v>
      </c>
      <c r="O191" s="85"/>
      <c r="P191" s="236">
        <f>O191*H191</f>
        <v>0</v>
      </c>
      <c r="Q191" s="236">
        <v>0</v>
      </c>
      <c r="R191" s="236">
        <f>Q191*H191</f>
        <v>0</v>
      </c>
      <c r="S191" s="236">
        <v>0</v>
      </c>
      <c r="T191" s="237">
        <f>S191*H191</f>
        <v>0</v>
      </c>
      <c r="U191" s="39"/>
      <c r="V191" s="39"/>
      <c r="W191" s="39"/>
      <c r="X191" s="39"/>
      <c r="Y191" s="39"/>
      <c r="Z191" s="39"/>
      <c r="AA191" s="39"/>
      <c r="AB191" s="39"/>
      <c r="AC191" s="39"/>
      <c r="AD191" s="39"/>
      <c r="AE191" s="39"/>
      <c r="AR191" s="238" t="s">
        <v>168</v>
      </c>
      <c r="AT191" s="238" t="s">
        <v>163</v>
      </c>
      <c r="AU191" s="238" t="s">
        <v>91</v>
      </c>
      <c r="AY191" s="17" t="s">
        <v>161</v>
      </c>
      <c r="BE191" s="239">
        <f>IF(N191="základní",J191,0)</f>
        <v>0</v>
      </c>
      <c r="BF191" s="239">
        <f>IF(N191="snížená",J191,0)</f>
        <v>0</v>
      </c>
      <c r="BG191" s="239">
        <f>IF(N191="zákl. přenesená",J191,0)</f>
        <v>0</v>
      </c>
      <c r="BH191" s="239">
        <f>IF(N191="sníž. přenesená",J191,0)</f>
        <v>0</v>
      </c>
      <c r="BI191" s="239">
        <f>IF(N191="nulová",J191,0)</f>
        <v>0</v>
      </c>
      <c r="BJ191" s="17" t="s">
        <v>89</v>
      </c>
      <c r="BK191" s="239">
        <f>ROUND(I191*H191,2)</f>
        <v>0</v>
      </c>
      <c r="BL191" s="17" t="s">
        <v>168</v>
      </c>
      <c r="BM191" s="238" t="s">
        <v>1758</v>
      </c>
    </row>
    <row r="192" s="13" customFormat="1">
      <c r="A192" s="13"/>
      <c r="B192" s="240"/>
      <c r="C192" s="241"/>
      <c r="D192" s="242" t="s">
        <v>170</v>
      </c>
      <c r="E192" s="243" t="s">
        <v>79</v>
      </c>
      <c r="F192" s="244" t="s">
        <v>1759</v>
      </c>
      <c r="G192" s="241"/>
      <c r="H192" s="245">
        <v>96.900000000000006</v>
      </c>
      <c r="I192" s="246"/>
      <c r="J192" s="241"/>
      <c r="K192" s="241"/>
      <c r="L192" s="247"/>
      <c r="M192" s="248"/>
      <c r="N192" s="249"/>
      <c r="O192" s="249"/>
      <c r="P192" s="249"/>
      <c r="Q192" s="249"/>
      <c r="R192" s="249"/>
      <c r="S192" s="249"/>
      <c r="T192" s="250"/>
      <c r="U192" s="13"/>
      <c r="V192" s="13"/>
      <c r="W192" s="13"/>
      <c r="X192" s="13"/>
      <c r="Y192" s="13"/>
      <c r="Z192" s="13"/>
      <c r="AA192" s="13"/>
      <c r="AB192" s="13"/>
      <c r="AC192" s="13"/>
      <c r="AD192" s="13"/>
      <c r="AE192" s="13"/>
      <c r="AT192" s="251" t="s">
        <v>170</v>
      </c>
      <c r="AU192" s="251" t="s">
        <v>91</v>
      </c>
      <c r="AV192" s="13" t="s">
        <v>91</v>
      </c>
      <c r="AW192" s="13" t="s">
        <v>42</v>
      </c>
      <c r="AX192" s="13" t="s">
        <v>89</v>
      </c>
      <c r="AY192" s="251" t="s">
        <v>161</v>
      </c>
    </row>
    <row r="193" s="12" customFormat="1" ht="25.92" customHeight="1">
      <c r="A193" s="12"/>
      <c r="B193" s="211"/>
      <c r="C193" s="212"/>
      <c r="D193" s="213" t="s">
        <v>80</v>
      </c>
      <c r="E193" s="214" t="s">
        <v>193</v>
      </c>
      <c r="F193" s="214" t="s">
        <v>513</v>
      </c>
      <c r="G193" s="212"/>
      <c r="H193" s="212"/>
      <c r="I193" s="215"/>
      <c r="J193" s="216">
        <f>BK193</f>
        <v>0</v>
      </c>
      <c r="K193" s="212"/>
      <c r="L193" s="217"/>
      <c r="M193" s="218"/>
      <c r="N193" s="219"/>
      <c r="O193" s="219"/>
      <c r="P193" s="220">
        <f>P194</f>
        <v>0</v>
      </c>
      <c r="Q193" s="219"/>
      <c r="R193" s="220">
        <f>R194</f>
        <v>0</v>
      </c>
      <c r="S193" s="219"/>
      <c r="T193" s="221">
        <f>T194</f>
        <v>0</v>
      </c>
      <c r="U193" s="12"/>
      <c r="V193" s="12"/>
      <c r="W193" s="12"/>
      <c r="X193" s="12"/>
      <c r="Y193" s="12"/>
      <c r="Z193" s="12"/>
      <c r="AA193" s="12"/>
      <c r="AB193" s="12"/>
      <c r="AC193" s="12"/>
      <c r="AD193" s="12"/>
      <c r="AE193" s="12"/>
      <c r="AR193" s="222" t="s">
        <v>177</v>
      </c>
      <c r="AT193" s="223" t="s">
        <v>80</v>
      </c>
      <c r="AU193" s="223" t="s">
        <v>81</v>
      </c>
      <c r="AY193" s="222" t="s">
        <v>161</v>
      </c>
      <c r="BK193" s="224">
        <f>BK194</f>
        <v>0</v>
      </c>
    </row>
    <row r="194" s="12" customFormat="1" ht="22.8" customHeight="1">
      <c r="A194" s="12"/>
      <c r="B194" s="211"/>
      <c r="C194" s="212"/>
      <c r="D194" s="213" t="s">
        <v>80</v>
      </c>
      <c r="E194" s="225" t="s">
        <v>1609</v>
      </c>
      <c r="F194" s="225" t="s">
        <v>1610</v>
      </c>
      <c r="G194" s="212"/>
      <c r="H194" s="212"/>
      <c r="I194" s="215"/>
      <c r="J194" s="226">
        <f>BK194</f>
        <v>0</v>
      </c>
      <c r="K194" s="212"/>
      <c r="L194" s="217"/>
      <c r="M194" s="218"/>
      <c r="N194" s="219"/>
      <c r="O194" s="219"/>
      <c r="P194" s="220">
        <f>SUM(P195:P196)</f>
        <v>0</v>
      </c>
      <c r="Q194" s="219"/>
      <c r="R194" s="220">
        <f>SUM(R195:R196)</f>
        <v>0</v>
      </c>
      <c r="S194" s="219"/>
      <c r="T194" s="221">
        <f>SUM(T195:T196)</f>
        <v>0</v>
      </c>
      <c r="U194" s="12"/>
      <c r="V194" s="12"/>
      <c r="W194" s="12"/>
      <c r="X194" s="12"/>
      <c r="Y194" s="12"/>
      <c r="Z194" s="12"/>
      <c r="AA194" s="12"/>
      <c r="AB194" s="12"/>
      <c r="AC194" s="12"/>
      <c r="AD194" s="12"/>
      <c r="AE194" s="12"/>
      <c r="AR194" s="222" t="s">
        <v>177</v>
      </c>
      <c r="AT194" s="223" t="s">
        <v>80</v>
      </c>
      <c r="AU194" s="223" t="s">
        <v>89</v>
      </c>
      <c r="AY194" s="222" t="s">
        <v>161</v>
      </c>
      <c r="BK194" s="224">
        <f>SUM(BK195:BK196)</f>
        <v>0</v>
      </c>
    </row>
    <row r="195" s="2" customFormat="1" ht="16.5" customHeight="1">
      <c r="A195" s="39"/>
      <c r="B195" s="40"/>
      <c r="C195" s="227" t="s">
        <v>280</v>
      </c>
      <c r="D195" s="227" t="s">
        <v>163</v>
      </c>
      <c r="E195" s="228" t="s">
        <v>1760</v>
      </c>
      <c r="F195" s="229" t="s">
        <v>1761</v>
      </c>
      <c r="G195" s="230" t="s">
        <v>565</v>
      </c>
      <c r="H195" s="231">
        <v>2</v>
      </c>
      <c r="I195" s="232"/>
      <c r="J195" s="233">
        <f>ROUND(I195*H195,2)</f>
        <v>0</v>
      </c>
      <c r="K195" s="229" t="s">
        <v>79</v>
      </c>
      <c r="L195" s="45"/>
      <c r="M195" s="234" t="s">
        <v>79</v>
      </c>
      <c r="N195" s="235" t="s">
        <v>51</v>
      </c>
      <c r="O195" s="85"/>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476</v>
      </c>
      <c r="AT195" s="238" t="s">
        <v>163</v>
      </c>
      <c r="AU195" s="238" t="s">
        <v>91</v>
      </c>
      <c r="AY195" s="17" t="s">
        <v>161</v>
      </c>
      <c r="BE195" s="239">
        <f>IF(N195="základní",J195,0)</f>
        <v>0</v>
      </c>
      <c r="BF195" s="239">
        <f>IF(N195="snížená",J195,0)</f>
        <v>0</v>
      </c>
      <c r="BG195" s="239">
        <f>IF(N195="zákl. přenesená",J195,0)</f>
        <v>0</v>
      </c>
      <c r="BH195" s="239">
        <f>IF(N195="sníž. přenesená",J195,0)</f>
        <v>0</v>
      </c>
      <c r="BI195" s="239">
        <f>IF(N195="nulová",J195,0)</f>
        <v>0</v>
      </c>
      <c r="BJ195" s="17" t="s">
        <v>89</v>
      </c>
      <c r="BK195" s="239">
        <f>ROUND(I195*H195,2)</f>
        <v>0</v>
      </c>
      <c r="BL195" s="17" t="s">
        <v>476</v>
      </c>
      <c r="BM195" s="238" t="s">
        <v>1762</v>
      </c>
    </row>
    <row r="196" s="13" customFormat="1">
      <c r="A196" s="13"/>
      <c r="B196" s="240"/>
      <c r="C196" s="241"/>
      <c r="D196" s="242" t="s">
        <v>170</v>
      </c>
      <c r="E196" s="243" t="s">
        <v>79</v>
      </c>
      <c r="F196" s="244" t="s">
        <v>1763</v>
      </c>
      <c r="G196" s="241"/>
      <c r="H196" s="245">
        <v>2</v>
      </c>
      <c r="I196" s="246"/>
      <c r="J196" s="241"/>
      <c r="K196" s="241"/>
      <c r="L196" s="247"/>
      <c r="M196" s="291"/>
      <c r="N196" s="292"/>
      <c r="O196" s="292"/>
      <c r="P196" s="292"/>
      <c r="Q196" s="292"/>
      <c r="R196" s="292"/>
      <c r="S196" s="292"/>
      <c r="T196" s="293"/>
      <c r="U196" s="13"/>
      <c r="V196" s="13"/>
      <c r="W196" s="13"/>
      <c r="X196" s="13"/>
      <c r="Y196" s="13"/>
      <c r="Z196" s="13"/>
      <c r="AA196" s="13"/>
      <c r="AB196" s="13"/>
      <c r="AC196" s="13"/>
      <c r="AD196" s="13"/>
      <c r="AE196" s="13"/>
      <c r="AT196" s="251" t="s">
        <v>170</v>
      </c>
      <c r="AU196" s="251" t="s">
        <v>91</v>
      </c>
      <c r="AV196" s="13" t="s">
        <v>91</v>
      </c>
      <c r="AW196" s="13" t="s">
        <v>42</v>
      </c>
      <c r="AX196" s="13" t="s">
        <v>89</v>
      </c>
      <c r="AY196" s="251" t="s">
        <v>161</v>
      </c>
    </row>
    <row r="197" s="2" customFormat="1" ht="6.96" customHeight="1">
      <c r="A197" s="39"/>
      <c r="B197" s="60"/>
      <c r="C197" s="61"/>
      <c r="D197" s="61"/>
      <c r="E197" s="61"/>
      <c r="F197" s="61"/>
      <c r="G197" s="61"/>
      <c r="H197" s="61"/>
      <c r="I197" s="176"/>
      <c r="J197" s="61"/>
      <c r="K197" s="61"/>
      <c r="L197" s="45"/>
      <c r="M197" s="39"/>
      <c r="O197" s="39"/>
      <c r="P197" s="39"/>
      <c r="Q197" s="39"/>
      <c r="R197" s="39"/>
      <c r="S197" s="39"/>
      <c r="T197" s="39"/>
      <c r="U197" s="39"/>
      <c r="V197" s="39"/>
      <c r="W197" s="39"/>
      <c r="X197" s="39"/>
      <c r="Y197" s="39"/>
      <c r="Z197" s="39"/>
      <c r="AA197" s="39"/>
      <c r="AB197" s="39"/>
      <c r="AC197" s="39"/>
      <c r="AD197" s="39"/>
      <c r="AE197" s="39"/>
    </row>
  </sheetData>
  <sheetProtection sheet="1" autoFilter="0" formatColumns="0" formatRows="0" objects="1" scenarios="1" spinCount="100000" saltValue="ZKtEhqf9WEVwC65Ywh3yZYGfhtJ1eZr82GbMypMO+x+fnZF34kFyp/AsBMEL90u+VWkUyO3nGy2qvY9dWf6qVQ==" hashValue="0Nj3fEhrKAxZHH1025nFkwvQrk6j7Dr9iS9+DZgulukLU3H46DlHZDq33rqvgYY4RcqekEqH/j2xxqYe4OdK0Q==" algorithmName="SHA-512" password="CC35"/>
  <autoFilter ref="C85:K196"/>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131</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1764</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40</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ROUND(J85,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ROUND((SUM(BE85:BE111)),  2)</f>
        <v>0</v>
      </c>
      <c r="G33" s="39"/>
      <c r="H33" s="39"/>
      <c r="I33" s="165">
        <v>0.20999999999999999</v>
      </c>
      <c r="J33" s="164">
        <f>ROUND(((SUM(BE85:BE111))*I33),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ROUND((SUM(BF85:BF111)),  2)</f>
        <v>0</v>
      </c>
      <c r="G34" s="39"/>
      <c r="H34" s="39"/>
      <c r="I34" s="165">
        <v>0.14999999999999999</v>
      </c>
      <c r="J34" s="164">
        <f>ROUND(((SUM(BF85:BF111))*I34),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ROUND((SUM(BG85:BG111)),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ROUND((SUM(BH85:BH111)),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ROUND((SUM(BI85:BI111)),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VON - Vedlejší a ostatní náklady</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METROPROJEKT Praha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J85</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1765</v>
      </c>
      <c r="E60" s="189"/>
      <c r="F60" s="189"/>
      <c r="G60" s="189"/>
      <c r="H60" s="189"/>
      <c r="I60" s="190"/>
      <c r="J60" s="191">
        <f>J86</f>
        <v>0</v>
      </c>
      <c r="K60" s="187"/>
      <c r="L60" s="192"/>
      <c r="S60" s="9"/>
      <c r="T60" s="9"/>
      <c r="U60" s="9"/>
      <c r="V60" s="9"/>
      <c r="W60" s="9"/>
      <c r="X60" s="9"/>
      <c r="Y60" s="9"/>
      <c r="Z60" s="9"/>
      <c r="AA60" s="9"/>
      <c r="AB60" s="9"/>
      <c r="AC60" s="9"/>
      <c r="AD60" s="9"/>
      <c r="AE60" s="9"/>
    </row>
    <row r="61" s="9" customFormat="1" ht="24.96" customHeight="1">
      <c r="A61" s="9"/>
      <c r="B61" s="186"/>
      <c r="C61" s="187"/>
      <c r="D61" s="188" t="s">
        <v>1766</v>
      </c>
      <c r="E61" s="189"/>
      <c r="F61" s="189"/>
      <c r="G61" s="189"/>
      <c r="H61" s="189"/>
      <c r="I61" s="190"/>
      <c r="J61" s="191">
        <f>J89</f>
        <v>0</v>
      </c>
      <c r="K61" s="187"/>
      <c r="L61" s="192"/>
      <c r="S61" s="9"/>
      <c r="T61" s="9"/>
      <c r="U61" s="9"/>
      <c r="V61" s="9"/>
      <c r="W61" s="9"/>
      <c r="X61" s="9"/>
      <c r="Y61" s="9"/>
      <c r="Z61" s="9"/>
      <c r="AA61" s="9"/>
      <c r="AB61" s="9"/>
      <c r="AC61" s="9"/>
      <c r="AD61" s="9"/>
      <c r="AE61" s="9"/>
    </row>
    <row r="62" s="9" customFormat="1" ht="24.96" customHeight="1">
      <c r="A62" s="9"/>
      <c r="B62" s="186"/>
      <c r="C62" s="187"/>
      <c r="D62" s="188" t="s">
        <v>1767</v>
      </c>
      <c r="E62" s="189"/>
      <c r="F62" s="189"/>
      <c r="G62" s="189"/>
      <c r="H62" s="189"/>
      <c r="I62" s="190"/>
      <c r="J62" s="191">
        <f>J96</f>
        <v>0</v>
      </c>
      <c r="K62" s="187"/>
      <c r="L62" s="192"/>
      <c r="S62" s="9"/>
      <c r="T62" s="9"/>
      <c r="U62" s="9"/>
      <c r="V62" s="9"/>
      <c r="W62" s="9"/>
      <c r="X62" s="9"/>
      <c r="Y62" s="9"/>
      <c r="Z62" s="9"/>
      <c r="AA62" s="9"/>
      <c r="AB62" s="9"/>
      <c r="AC62" s="9"/>
      <c r="AD62" s="9"/>
      <c r="AE62" s="9"/>
    </row>
    <row r="63" s="9" customFormat="1" ht="24.96" customHeight="1">
      <c r="A63" s="9"/>
      <c r="B63" s="186"/>
      <c r="C63" s="187"/>
      <c r="D63" s="188" t="s">
        <v>1768</v>
      </c>
      <c r="E63" s="189"/>
      <c r="F63" s="189"/>
      <c r="G63" s="189"/>
      <c r="H63" s="189"/>
      <c r="I63" s="190"/>
      <c r="J63" s="191">
        <f>J101</f>
        <v>0</v>
      </c>
      <c r="K63" s="187"/>
      <c r="L63" s="192"/>
      <c r="S63" s="9"/>
      <c r="T63" s="9"/>
      <c r="U63" s="9"/>
      <c r="V63" s="9"/>
      <c r="W63" s="9"/>
      <c r="X63" s="9"/>
      <c r="Y63" s="9"/>
      <c r="Z63" s="9"/>
      <c r="AA63" s="9"/>
      <c r="AB63" s="9"/>
      <c r="AC63" s="9"/>
      <c r="AD63" s="9"/>
      <c r="AE63" s="9"/>
    </row>
    <row r="64" s="9" customFormat="1" ht="24.96" customHeight="1">
      <c r="A64" s="9"/>
      <c r="B64" s="186"/>
      <c r="C64" s="187"/>
      <c r="D64" s="188" t="s">
        <v>1769</v>
      </c>
      <c r="E64" s="189"/>
      <c r="F64" s="189"/>
      <c r="G64" s="189"/>
      <c r="H64" s="189"/>
      <c r="I64" s="190"/>
      <c r="J64" s="191">
        <f>J107</f>
        <v>0</v>
      </c>
      <c r="K64" s="187"/>
      <c r="L64" s="192"/>
      <c r="S64" s="9"/>
      <c r="T64" s="9"/>
      <c r="U64" s="9"/>
      <c r="V64" s="9"/>
      <c r="W64" s="9"/>
      <c r="X64" s="9"/>
      <c r="Y64" s="9"/>
      <c r="Z64" s="9"/>
      <c r="AA64" s="9"/>
      <c r="AB64" s="9"/>
      <c r="AC64" s="9"/>
      <c r="AD64" s="9"/>
      <c r="AE64" s="9"/>
    </row>
    <row r="65" s="9" customFormat="1" ht="24.96" customHeight="1">
      <c r="A65" s="9"/>
      <c r="B65" s="186"/>
      <c r="C65" s="187"/>
      <c r="D65" s="188" t="s">
        <v>1770</v>
      </c>
      <c r="E65" s="189"/>
      <c r="F65" s="189"/>
      <c r="G65" s="189"/>
      <c r="H65" s="189"/>
      <c r="I65" s="190"/>
      <c r="J65" s="191">
        <f>J109</f>
        <v>0</v>
      </c>
      <c r="K65" s="187"/>
      <c r="L65" s="192"/>
      <c r="S65" s="9"/>
      <c r="T65" s="9"/>
      <c r="U65" s="9"/>
      <c r="V65" s="9"/>
      <c r="W65" s="9"/>
      <c r="X65" s="9"/>
      <c r="Y65" s="9"/>
      <c r="Z65" s="9"/>
      <c r="AA65" s="9"/>
      <c r="AB65" s="9"/>
      <c r="AC65" s="9"/>
      <c r="AD65" s="9"/>
      <c r="AE65" s="9"/>
    </row>
    <row r="66" s="2" customFormat="1" ht="21.84" customHeight="1">
      <c r="A66" s="39"/>
      <c r="B66" s="40"/>
      <c r="C66" s="41"/>
      <c r="D66" s="41"/>
      <c r="E66" s="41"/>
      <c r="F66" s="41"/>
      <c r="G66" s="41"/>
      <c r="H66" s="41"/>
      <c r="I66" s="147"/>
      <c r="J66" s="41"/>
      <c r="K66" s="41"/>
      <c r="L66" s="148"/>
      <c r="S66" s="39"/>
      <c r="T66" s="39"/>
      <c r="U66" s="39"/>
      <c r="V66" s="39"/>
      <c r="W66" s="39"/>
      <c r="X66" s="39"/>
      <c r="Y66" s="39"/>
      <c r="Z66" s="39"/>
      <c r="AA66" s="39"/>
      <c r="AB66" s="39"/>
      <c r="AC66" s="39"/>
      <c r="AD66" s="39"/>
      <c r="AE66" s="39"/>
    </row>
    <row r="67" s="2" customFormat="1" ht="6.96" customHeight="1">
      <c r="A67" s="39"/>
      <c r="B67" s="60"/>
      <c r="C67" s="61"/>
      <c r="D67" s="61"/>
      <c r="E67" s="61"/>
      <c r="F67" s="61"/>
      <c r="G67" s="61"/>
      <c r="H67" s="61"/>
      <c r="I67" s="176"/>
      <c r="J67" s="61"/>
      <c r="K67" s="61"/>
      <c r="L67" s="148"/>
      <c r="S67" s="39"/>
      <c r="T67" s="39"/>
      <c r="U67" s="39"/>
      <c r="V67" s="39"/>
      <c r="W67" s="39"/>
      <c r="X67" s="39"/>
      <c r="Y67" s="39"/>
      <c r="Z67" s="39"/>
      <c r="AA67" s="39"/>
      <c r="AB67" s="39"/>
      <c r="AC67" s="39"/>
      <c r="AD67" s="39"/>
      <c r="AE67" s="39"/>
    </row>
    <row r="71" s="2" customFormat="1" ht="6.96" customHeight="1">
      <c r="A71" s="39"/>
      <c r="B71" s="62"/>
      <c r="C71" s="63"/>
      <c r="D71" s="63"/>
      <c r="E71" s="63"/>
      <c r="F71" s="63"/>
      <c r="G71" s="63"/>
      <c r="H71" s="63"/>
      <c r="I71" s="179"/>
      <c r="J71" s="63"/>
      <c r="K71" s="63"/>
      <c r="L71" s="148"/>
      <c r="S71" s="39"/>
      <c r="T71" s="39"/>
      <c r="U71" s="39"/>
      <c r="V71" s="39"/>
      <c r="W71" s="39"/>
      <c r="X71" s="39"/>
      <c r="Y71" s="39"/>
      <c r="Z71" s="39"/>
      <c r="AA71" s="39"/>
      <c r="AB71" s="39"/>
      <c r="AC71" s="39"/>
      <c r="AD71" s="39"/>
      <c r="AE71" s="39"/>
    </row>
    <row r="72" s="2" customFormat="1" ht="24.96" customHeight="1">
      <c r="A72" s="39"/>
      <c r="B72" s="40"/>
      <c r="C72" s="23" t="s">
        <v>146</v>
      </c>
      <c r="D72" s="41"/>
      <c r="E72" s="41"/>
      <c r="F72" s="41"/>
      <c r="G72" s="41"/>
      <c r="H72" s="41"/>
      <c r="I72" s="147"/>
      <c r="J72" s="41"/>
      <c r="K72" s="41"/>
      <c r="L72" s="148"/>
      <c r="S72" s="39"/>
      <c r="T72" s="39"/>
      <c r="U72" s="39"/>
      <c r="V72" s="39"/>
      <c r="W72" s="39"/>
      <c r="X72" s="39"/>
      <c r="Y72" s="39"/>
      <c r="Z72" s="39"/>
      <c r="AA72" s="39"/>
      <c r="AB72" s="39"/>
      <c r="AC72" s="39"/>
      <c r="AD72" s="39"/>
      <c r="AE72" s="39"/>
    </row>
    <row r="73" s="2" customFormat="1" ht="6.96" customHeight="1">
      <c r="A73" s="39"/>
      <c r="B73" s="40"/>
      <c r="C73" s="41"/>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12" customHeight="1">
      <c r="A74" s="39"/>
      <c r="B74" s="40"/>
      <c r="C74" s="32" t="s">
        <v>16</v>
      </c>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6.5" customHeight="1">
      <c r="A75" s="39"/>
      <c r="B75" s="40"/>
      <c r="C75" s="41"/>
      <c r="D75" s="41"/>
      <c r="E75" s="180" t="str">
        <f>E7</f>
        <v>PJD na ul. Výškovická - 2. úsek (ul. Pavlovova - ul. Čujkovova)</v>
      </c>
      <c r="F75" s="32"/>
      <c r="G75" s="32"/>
      <c r="H75" s="32"/>
      <c r="I75" s="147"/>
      <c r="J75" s="41"/>
      <c r="K75" s="41"/>
      <c r="L75" s="148"/>
      <c r="S75" s="39"/>
      <c r="T75" s="39"/>
      <c r="U75" s="39"/>
      <c r="V75" s="39"/>
      <c r="W75" s="39"/>
      <c r="X75" s="39"/>
      <c r="Y75" s="39"/>
      <c r="Z75" s="39"/>
      <c r="AA75" s="39"/>
      <c r="AB75" s="39"/>
      <c r="AC75" s="39"/>
      <c r="AD75" s="39"/>
      <c r="AE75" s="39"/>
    </row>
    <row r="76" s="2" customFormat="1" ht="12" customHeight="1">
      <c r="A76" s="39"/>
      <c r="B76" s="40"/>
      <c r="C76" s="32" t="s">
        <v>133</v>
      </c>
      <c r="D76" s="41"/>
      <c r="E76" s="41"/>
      <c r="F76" s="41"/>
      <c r="G76" s="41"/>
      <c r="H76" s="41"/>
      <c r="I76" s="147"/>
      <c r="J76" s="41"/>
      <c r="K76" s="41"/>
      <c r="L76" s="148"/>
      <c r="S76" s="39"/>
      <c r="T76" s="39"/>
      <c r="U76" s="39"/>
      <c r="V76" s="39"/>
      <c r="W76" s="39"/>
      <c r="X76" s="39"/>
      <c r="Y76" s="39"/>
      <c r="Z76" s="39"/>
      <c r="AA76" s="39"/>
      <c r="AB76" s="39"/>
      <c r="AC76" s="39"/>
      <c r="AD76" s="39"/>
      <c r="AE76" s="39"/>
    </row>
    <row r="77" s="2" customFormat="1" ht="16.5" customHeight="1">
      <c r="A77" s="39"/>
      <c r="B77" s="40"/>
      <c r="C77" s="41"/>
      <c r="D77" s="41"/>
      <c r="E77" s="70" t="str">
        <f>E9</f>
        <v>VON - Vedlejší a ostatní náklady</v>
      </c>
      <c r="F77" s="41"/>
      <c r="G77" s="41"/>
      <c r="H77" s="41"/>
      <c r="I77" s="147"/>
      <c r="J77" s="41"/>
      <c r="K77" s="41"/>
      <c r="L77" s="148"/>
      <c r="S77" s="39"/>
      <c r="T77" s="39"/>
      <c r="U77" s="39"/>
      <c r="V77" s="39"/>
      <c r="W77" s="39"/>
      <c r="X77" s="39"/>
      <c r="Y77" s="39"/>
      <c r="Z77" s="39"/>
      <c r="AA77" s="39"/>
      <c r="AB77" s="39"/>
      <c r="AC77" s="39"/>
      <c r="AD77" s="39"/>
      <c r="AE77" s="39"/>
    </row>
    <row r="78" s="2" customFormat="1" ht="6.96" customHeight="1">
      <c r="A78" s="39"/>
      <c r="B78" s="40"/>
      <c r="C78" s="41"/>
      <c r="D78" s="41"/>
      <c r="E78" s="41"/>
      <c r="F78" s="41"/>
      <c r="G78" s="41"/>
      <c r="H78" s="41"/>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22</v>
      </c>
      <c r="D79" s="41"/>
      <c r="E79" s="41"/>
      <c r="F79" s="27" t="str">
        <f>F12</f>
        <v>Ostrava</v>
      </c>
      <c r="G79" s="41"/>
      <c r="H79" s="41"/>
      <c r="I79" s="150" t="s">
        <v>24</v>
      </c>
      <c r="J79" s="73" t="str">
        <f>IF(J12="","",J12)</f>
        <v>13. 11. 2019</v>
      </c>
      <c r="K79" s="41"/>
      <c r="L79" s="148"/>
      <c r="S79" s="39"/>
      <c r="T79" s="39"/>
      <c r="U79" s="39"/>
      <c r="V79" s="39"/>
      <c r="W79" s="39"/>
      <c r="X79" s="39"/>
      <c r="Y79" s="39"/>
      <c r="Z79" s="39"/>
      <c r="AA79" s="39"/>
      <c r="AB79" s="39"/>
      <c r="AC79" s="39"/>
      <c r="AD79" s="39"/>
      <c r="AE79" s="39"/>
    </row>
    <row r="80" s="2" customFormat="1" ht="6.96" customHeight="1">
      <c r="A80" s="39"/>
      <c r="B80" s="40"/>
      <c r="C80" s="41"/>
      <c r="D80" s="41"/>
      <c r="E80" s="41"/>
      <c r="F80" s="41"/>
      <c r="G80" s="41"/>
      <c r="H80" s="41"/>
      <c r="I80" s="147"/>
      <c r="J80" s="41"/>
      <c r="K80" s="41"/>
      <c r="L80" s="148"/>
      <c r="S80" s="39"/>
      <c r="T80" s="39"/>
      <c r="U80" s="39"/>
      <c r="V80" s="39"/>
      <c r="W80" s="39"/>
      <c r="X80" s="39"/>
      <c r="Y80" s="39"/>
      <c r="Z80" s="39"/>
      <c r="AA80" s="39"/>
      <c r="AB80" s="39"/>
      <c r="AC80" s="39"/>
      <c r="AD80" s="39"/>
      <c r="AE80" s="39"/>
    </row>
    <row r="81" s="2" customFormat="1" ht="27.9" customHeight="1">
      <c r="A81" s="39"/>
      <c r="B81" s="40"/>
      <c r="C81" s="32" t="s">
        <v>30</v>
      </c>
      <c r="D81" s="41"/>
      <c r="E81" s="41"/>
      <c r="F81" s="27" t="str">
        <f>E15</f>
        <v>Dopravní podnik Ostrava a.s.</v>
      </c>
      <c r="G81" s="41"/>
      <c r="H81" s="41"/>
      <c r="I81" s="150" t="s">
        <v>38</v>
      </c>
      <c r="J81" s="37" t="str">
        <f>E21</f>
        <v>METROPROJEKT Praha a.s.</v>
      </c>
      <c r="K81" s="41"/>
      <c r="L81" s="148"/>
      <c r="S81" s="39"/>
      <c r="T81" s="39"/>
      <c r="U81" s="39"/>
      <c r="V81" s="39"/>
      <c r="W81" s="39"/>
      <c r="X81" s="39"/>
      <c r="Y81" s="39"/>
      <c r="Z81" s="39"/>
      <c r="AA81" s="39"/>
      <c r="AB81" s="39"/>
      <c r="AC81" s="39"/>
      <c r="AD81" s="39"/>
      <c r="AE81" s="39"/>
    </row>
    <row r="82" s="2" customFormat="1" ht="27.9" customHeight="1">
      <c r="A82" s="39"/>
      <c r="B82" s="40"/>
      <c r="C82" s="32" t="s">
        <v>36</v>
      </c>
      <c r="D82" s="41"/>
      <c r="E82" s="41"/>
      <c r="F82" s="27" t="str">
        <f>IF(E18="","",E18)</f>
        <v>Vyplň údaj</v>
      </c>
      <c r="G82" s="41"/>
      <c r="H82" s="41"/>
      <c r="I82" s="150" t="s">
        <v>43</v>
      </c>
      <c r="J82" s="37" t="str">
        <f>E24</f>
        <v>METROPROJEKT Praha a.s.</v>
      </c>
      <c r="K82" s="41"/>
      <c r="L82" s="148"/>
      <c r="S82" s="39"/>
      <c r="T82" s="39"/>
      <c r="U82" s="39"/>
      <c r="V82" s="39"/>
      <c r="W82" s="39"/>
      <c r="X82" s="39"/>
      <c r="Y82" s="39"/>
      <c r="Z82" s="39"/>
      <c r="AA82" s="39"/>
      <c r="AB82" s="39"/>
      <c r="AC82" s="39"/>
      <c r="AD82" s="39"/>
      <c r="AE82" s="39"/>
    </row>
    <row r="83" s="2" customFormat="1" ht="10.32"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11" customFormat="1" ht="29.28" customHeight="1">
      <c r="A84" s="199"/>
      <c r="B84" s="200"/>
      <c r="C84" s="201" t="s">
        <v>147</v>
      </c>
      <c r="D84" s="202" t="s">
        <v>65</v>
      </c>
      <c r="E84" s="202" t="s">
        <v>61</v>
      </c>
      <c r="F84" s="202" t="s">
        <v>62</v>
      </c>
      <c r="G84" s="202" t="s">
        <v>148</v>
      </c>
      <c r="H84" s="202" t="s">
        <v>149</v>
      </c>
      <c r="I84" s="203" t="s">
        <v>150</v>
      </c>
      <c r="J84" s="202" t="s">
        <v>137</v>
      </c>
      <c r="K84" s="204" t="s">
        <v>151</v>
      </c>
      <c r="L84" s="205"/>
      <c r="M84" s="93" t="s">
        <v>79</v>
      </c>
      <c r="N84" s="94" t="s">
        <v>50</v>
      </c>
      <c r="O84" s="94" t="s">
        <v>152</v>
      </c>
      <c r="P84" s="94" t="s">
        <v>153</v>
      </c>
      <c r="Q84" s="94" t="s">
        <v>154</v>
      </c>
      <c r="R84" s="94" t="s">
        <v>155</v>
      </c>
      <c r="S84" s="94" t="s">
        <v>156</v>
      </c>
      <c r="T84" s="95" t="s">
        <v>157</v>
      </c>
      <c r="U84" s="199"/>
      <c r="V84" s="199"/>
      <c r="W84" s="199"/>
      <c r="X84" s="199"/>
      <c r="Y84" s="199"/>
      <c r="Z84" s="199"/>
      <c r="AA84" s="199"/>
      <c r="AB84" s="199"/>
      <c r="AC84" s="199"/>
      <c r="AD84" s="199"/>
      <c r="AE84" s="199"/>
    </row>
    <row r="85" s="2" customFormat="1" ht="22.8" customHeight="1">
      <c r="A85" s="39"/>
      <c r="B85" s="40"/>
      <c r="C85" s="100" t="s">
        <v>158</v>
      </c>
      <c r="D85" s="41"/>
      <c r="E85" s="41"/>
      <c r="F85" s="41"/>
      <c r="G85" s="41"/>
      <c r="H85" s="41"/>
      <c r="I85" s="147"/>
      <c r="J85" s="206">
        <f>BK85</f>
        <v>0</v>
      </c>
      <c r="K85" s="41"/>
      <c r="L85" s="45"/>
      <c r="M85" s="96"/>
      <c r="N85" s="207"/>
      <c r="O85" s="97"/>
      <c r="P85" s="208">
        <f>P86+P89+P96+P101+P107+P109</f>
        <v>0</v>
      </c>
      <c r="Q85" s="97"/>
      <c r="R85" s="208">
        <f>R86+R89+R96+R101+R107+R109</f>
        <v>0</v>
      </c>
      <c r="S85" s="97"/>
      <c r="T85" s="209">
        <f>T86+T89+T96+T101+T107+T109</f>
        <v>0</v>
      </c>
      <c r="U85" s="39"/>
      <c r="V85" s="39"/>
      <c r="W85" s="39"/>
      <c r="X85" s="39"/>
      <c r="Y85" s="39"/>
      <c r="Z85" s="39"/>
      <c r="AA85" s="39"/>
      <c r="AB85" s="39"/>
      <c r="AC85" s="39"/>
      <c r="AD85" s="39"/>
      <c r="AE85" s="39"/>
      <c r="AT85" s="17" t="s">
        <v>80</v>
      </c>
      <c r="AU85" s="17" t="s">
        <v>138</v>
      </c>
      <c r="BK85" s="210">
        <f>BK86+BK89+BK96+BK101+BK107+BK109</f>
        <v>0</v>
      </c>
    </row>
    <row r="86" s="12" customFormat="1" ht="25.92" customHeight="1">
      <c r="A86" s="12"/>
      <c r="B86" s="211"/>
      <c r="C86" s="212"/>
      <c r="D86" s="213" t="s">
        <v>80</v>
      </c>
      <c r="E86" s="214" t="s">
        <v>1771</v>
      </c>
      <c r="F86" s="214" t="s">
        <v>1772</v>
      </c>
      <c r="G86" s="212"/>
      <c r="H86" s="212"/>
      <c r="I86" s="215"/>
      <c r="J86" s="216">
        <f>BK86</f>
        <v>0</v>
      </c>
      <c r="K86" s="212"/>
      <c r="L86" s="217"/>
      <c r="M86" s="218"/>
      <c r="N86" s="219"/>
      <c r="O86" s="219"/>
      <c r="P86" s="220">
        <f>SUM(P87:P88)</f>
        <v>0</v>
      </c>
      <c r="Q86" s="219"/>
      <c r="R86" s="220">
        <f>SUM(R87:R88)</f>
        <v>0</v>
      </c>
      <c r="S86" s="219"/>
      <c r="T86" s="221">
        <f>SUM(T87:T88)</f>
        <v>0</v>
      </c>
      <c r="U86" s="12"/>
      <c r="V86" s="12"/>
      <c r="W86" s="12"/>
      <c r="X86" s="12"/>
      <c r="Y86" s="12"/>
      <c r="Z86" s="12"/>
      <c r="AA86" s="12"/>
      <c r="AB86" s="12"/>
      <c r="AC86" s="12"/>
      <c r="AD86" s="12"/>
      <c r="AE86" s="12"/>
      <c r="AR86" s="222" t="s">
        <v>187</v>
      </c>
      <c r="AT86" s="223" t="s">
        <v>80</v>
      </c>
      <c r="AU86" s="223" t="s">
        <v>81</v>
      </c>
      <c r="AY86" s="222" t="s">
        <v>161</v>
      </c>
      <c r="BK86" s="224">
        <f>SUM(BK87:BK88)</f>
        <v>0</v>
      </c>
    </row>
    <row r="87" s="2" customFormat="1" ht="24" customHeight="1">
      <c r="A87" s="39"/>
      <c r="B87" s="40"/>
      <c r="C87" s="227" t="s">
        <v>89</v>
      </c>
      <c r="D87" s="227" t="s">
        <v>163</v>
      </c>
      <c r="E87" s="228" t="s">
        <v>1773</v>
      </c>
      <c r="F87" s="229" t="s">
        <v>1774</v>
      </c>
      <c r="G87" s="230" t="s">
        <v>565</v>
      </c>
      <c r="H87" s="231">
        <v>1</v>
      </c>
      <c r="I87" s="232"/>
      <c r="J87" s="233">
        <f>ROUND(I87*H87,2)</f>
        <v>0</v>
      </c>
      <c r="K87" s="229" t="s">
        <v>79</v>
      </c>
      <c r="L87" s="45"/>
      <c r="M87" s="234" t="s">
        <v>79</v>
      </c>
      <c r="N87" s="235" t="s">
        <v>51</v>
      </c>
      <c r="O87" s="85"/>
      <c r="P87" s="236">
        <f>O87*H87</f>
        <v>0</v>
      </c>
      <c r="Q87" s="236">
        <v>0</v>
      </c>
      <c r="R87" s="236">
        <f>Q87*H87</f>
        <v>0</v>
      </c>
      <c r="S87" s="236">
        <v>0</v>
      </c>
      <c r="T87" s="237">
        <f>S87*H87</f>
        <v>0</v>
      </c>
      <c r="U87" s="39"/>
      <c r="V87" s="39"/>
      <c r="W87" s="39"/>
      <c r="X87" s="39"/>
      <c r="Y87" s="39"/>
      <c r="Z87" s="39"/>
      <c r="AA87" s="39"/>
      <c r="AB87" s="39"/>
      <c r="AC87" s="39"/>
      <c r="AD87" s="39"/>
      <c r="AE87" s="39"/>
      <c r="AR87" s="238" t="s">
        <v>1775</v>
      </c>
      <c r="AT87" s="238" t="s">
        <v>163</v>
      </c>
      <c r="AU87" s="238" t="s">
        <v>89</v>
      </c>
      <c r="AY87" s="17" t="s">
        <v>161</v>
      </c>
      <c r="BE87" s="239">
        <f>IF(N87="základní",J87,0)</f>
        <v>0</v>
      </c>
      <c r="BF87" s="239">
        <f>IF(N87="snížená",J87,0)</f>
        <v>0</v>
      </c>
      <c r="BG87" s="239">
        <f>IF(N87="zákl. přenesená",J87,0)</f>
        <v>0</v>
      </c>
      <c r="BH87" s="239">
        <f>IF(N87="sníž. přenesená",J87,0)</f>
        <v>0</v>
      </c>
      <c r="BI87" s="239">
        <f>IF(N87="nulová",J87,0)</f>
        <v>0</v>
      </c>
      <c r="BJ87" s="17" t="s">
        <v>89</v>
      </c>
      <c r="BK87" s="239">
        <f>ROUND(I87*H87,2)</f>
        <v>0</v>
      </c>
      <c r="BL87" s="17" t="s">
        <v>1775</v>
      </c>
      <c r="BM87" s="238" t="s">
        <v>1776</v>
      </c>
    </row>
    <row r="88" s="2" customFormat="1">
      <c r="A88" s="39"/>
      <c r="B88" s="40"/>
      <c r="C88" s="41"/>
      <c r="D88" s="242" t="s">
        <v>397</v>
      </c>
      <c r="E88" s="41"/>
      <c r="F88" s="288" t="s">
        <v>1777</v>
      </c>
      <c r="G88" s="41"/>
      <c r="H88" s="41"/>
      <c r="I88" s="147"/>
      <c r="J88" s="41"/>
      <c r="K88" s="41"/>
      <c r="L88" s="45"/>
      <c r="M88" s="289"/>
      <c r="N88" s="290"/>
      <c r="O88" s="85"/>
      <c r="P88" s="85"/>
      <c r="Q88" s="85"/>
      <c r="R88" s="85"/>
      <c r="S88" s="85"/>
      <c r="T88" s="86"/>
      <c r="U88" s="39"/>
      <c r="V88" s="39"/>
      <c r="W88" s="39"/>
      <c r="X88" s="39"/>
      <c r="Y88" s="39"/>
      <c r="Z88" s="39"/>
      <c r="AA88" s="39"/>
      <c r="AB88" s="39"/>
      <c r="AC88" s="39"/>
      <c r="AD88" s="39"/>
      <c r="AE88" s="39"/>
      <c r="AT88" s="17" t="s">
        <v>397</v>
      </c>
      <c r="AU88" s="17" t="s">
        <v>89</v>
      </c>
    </row>
    <row r="89" s="12" customFormat="1" ht="25.92" customHeight="1">
      <c r="A89" s="12"/>
      <c r="B89" s="211"/>
      <c r="C89" s="212"/>
      <c r="D89" s="213" t="s">
        <v>80</v>
      </c>
      <c r="E89" s="214" t="s">
        <v>1778</v>
      </c>
      <c r="F89" s="214" t="s">
        <v>1779</v>
      </c>
      <c r="G89" s="212"/>
      <c r="H89" s="212"/>
      <c r="I89" s="215"/>
      <c r="J89" s="216">
        <f>BK89</f>
        <v>0</v>
      </c>
      <c r="K89" s="212"/>
      <c r="L89" s="217"/>
      <c r="M89" s="218"/>
      <c r="N89" s="219"/>
      <c r="O89" s="219"/>
      <c r="P89" s="220">
        <f>SUM(P90:P95)</f>
        <v>0</v>
      </c>
      <c r="Q89" s="219"/>
      <c r="R89" s="220">
        <f>SUM(R90:R95)</f>
        <v>0</v>
      </c>
      <c r="S89" s="219"/>
      <c r="T89" s="221">
        <f>SUM(T90:T95)</f>
        <v>0</v>
      </c>
      <c r="U89" s="12"/>
      <c r="V89" s="12"/>
      <c r="W89" s="12"/>
      <c r="X89" s="12"/>
      <c r="Y89" s="12"/>
      <c r="Z89" s="12"/>
      <c r="AA89" s="12"/>
      <c r="AB89" s="12"/>
      <c r="AC89" s="12"/>
      <c r="AD89" s="12"/>
      <c r="AE89" s="12"/>
      <c r="AR89" s="222" t="s">
        <v>187</v>
      </c>
      <c r="AT89" s="223" t="s">
        <v>80</v>
      </c>
      <c r="AU89" s="223" t="s">
        <v>81</v>
      </c>
      <c r="AY89" s="222" t="s">
        <v>161</v>
      </c>
      <c r="BK89" s="224">
        <f>SUM(BK90:BK95)</f>
        <v>0</v>
      </c>
    </row>
    <row r="90" s="2" customFormat="1" ht="16.5" customHeight="1">
      <c r="A90" s="39"/>
      <c r="B90" s="40"/>
      <c r="C90" s="227" t="s">
        <v>91</v>
      </c>
      <c r="D90" s="227" t="s">
        <v>163</v>
      </c>
      <c r="E90" s="228" t="s">
        <v>1780</v>
      </c>
      <c r="F90" s="229" t="s">
        <v>1781</v>
      </c>
      <c r="G90" s="230" t="s">
        <v>431</v>
      </c>
      <c r="H90" s="231">
        <v>1</v>
      </c>
      <c r="I90" s="232"/>
      <c r="J90" s="233">
        <f>ROUND(I90*H90,2)</f>
        <v>0</v>
      </c>
      <c r="K90" s="229" t="s">
        <v>79</v>
      </c>
      <c r="L90" s="45"/>
      <c r="M90" s="234" t="s">
        <v>79</v>
      </c>
      <c r="N90" s="235" t="s">
        <v>51</v>
      </c>
      <c r="O90" s="85"/>
      <c r="P90" s="236">
        <f>O90*H90</f>
        <v>0</v>
      </c>
      <c r="Q90" s="236">
        <v>0</v>
      </c>
      <c r="R90" s="236">
        <f>Q90*H90</f>
        <v>0</v>
      </c>
      <c r="S90" s="236">
        <v>0</v>
      </c>
      <c r="T90" s="237">
        <f>S90*H90</f>
        <v>0</v>
      </c>
      <c r="U90" s="39"/>
      <c r="V90" s="39"/>
      <c r="W90" s="39"/>
      <c r="X90" s="39"/>
      <c r="Y90" s="39"/>
      <c r="Z90" s="39"/>
      <c r="AA90" s="39"/>
      <c r="AB90" s="39"/>
      <c r="AC90" s="39"/>
      <c r="AD90" s="39"/>
      <c r="AE90" s="39"/>
      <c r="AR90" s="238" t="s">
        <v>1775</v>
      </c>
      <c r="AT90" s="238" t="s">
        <v>163</v>
      </c>
      <c r="AU90" s="238" t="s">
        <v>89</v>
      </c>
      <c r="AY90" s="17" t="s">
        <v>161</v>
      </c>
      <c r="BE90" s="239">
        <f>IF(N90="základní",J90,0)</f>
        <v>0</v>
      </c>
      <c r="BF90" s="239">
        <f>IF(N90="snížená",J90,0)</f>
        <v>0</v>
      </c>
      <c r="BG90" s="239">
        <f>IF(N90="zákl. přenesená",J90,0)</f>
        <v>0</v>
      </c>
      <c r="BH90" s="239">
        <f>IF(N90="sníž. přenesená",J90,0)</f>
        <v>0</v>
      </c>
      <c r="BI90" s="239">
        <f>IF(N90="nulová",J90,0)</f>
        <v>0</v>
      </c>
      <c r="BJ90" s="17" t="s">
        <v>89</v>
      </c>
      <c r="BK90" s="239">
        <f>ROUND(I90*H90,2)</f>
        <v>0</v>
      </c>
      <c r="BL90" s="17" t="s">
        <v>1775</v>
      </c>
      <c r="BM90" s="238" t="s">
        <v>1782</v>
      </c>
    </row>
    <row r="91" s="2" customFormat="1">
      <c r="A91" s="39"/>
      <c r="B91" s="40"/>
      <c r="C91" s="41"/>
      <c r="D91" s="242" t="s">
        <v>397</v>
      </c>
      <c r="E91" s="41"/>
      <c r="F91" s="288" t="s">
        <v>1783</v>
      </c>
      <c r="G91" s="41"/>
      <c r="H91" s="41"/>
      <c r="I91" s="147"/>
      <c r="J91" s="41"/>
      <c r="K91" s="41"/>
      <c r="L91" s="45"/>
      <c r="M91" s="289"/>
      <c r="N91" s="290"/>
      <c r="O91" s="85"/>
      <c r="P91" s="85"/>
      <c r="Q91" s="85"/>
      <c r="R91" s="85"/>
      <c r="S91" s="85"/>
      <c r="T91" s="86"/>
      <c r="U91" s="39"/>
      <c r="V91" s="39"/>
      <c r="W91" s="39"/>
      <c r="X91" s="39"/>
      <c r="Y91" s="39"/>
      <c r="Z91" s="39"/>
      <c r="AA91" s="39"/>
      <c r="AB91" s="39"/>
      <c r="AC91" s="39"/>
      <c r="AD91" s="39"/>
      <c r="AE91" s="39"/>
      <c r="AT91" s="17" t="s">
        <v>397</v>
      </c>
      <c r="AU91" s="17" t="s">
        <v>89</v>
      </c>
    </row>
    <row r="92" s="2" customFormat="1" ht="16.5" customHeight="1">
      <c r="A92" s="39"/>
      <c r="B92" s="40"/>
      <c r="C92" s="227" t="s">
        <v>177</v>
      </c>
      <c r="D92" s="227" t="s">
        <v>163</v>
      </c>
      <c r="E92" s="228" t="s">
        <v>1784</v>
      </c>
      <c r="F92" s="229" t="s">
        <v>1785</v>
      </c>
      <c r="G92" s="230" t="s">
        <v>431</v>
      </c>
      <c r="H92" s="231">
        <v>1</v>
      </c>
      <c r="I92" s="232"/>
      <c r="J92" s="233">
        <f>ROUND(I92*H92,2)</f>
        <v>0</v>
      </c>
      <c r="K92" s="229" t="s">
        <v>79</v>
      </c>
      <c r="L92" s="45"/>
      <c r="M92" s="234" t="s">
        <v>79</v>
      </c>
      <c r="N92" s="235" t="s">
        <v>51</v>
      </c>
      <c r="O92" s="85"/>
      <c r="P92" s="236">
        <f>O92*H92</f>
        <v>0</v>
      </c>
      <c r="Q92" s="236">
        <v>0</v>
      </c>
      <c r="R92" s="236">
        <f>Q92*H92</f>
        <v>0</v>
      </c>
      <c r="S92" s="236">
        <v>0</v>
      </c>
      <c r="T92" s="237">
        <f>S92*H92</f>
        <v>0</v>
      </c>
      <c r="U92" s="39"/>
      <c r="V92" s="39"/>
      <c r="W92" s="39"/>
      <c r="X92" s="39"/>
      <c r="Y92" s="39"/>
      <c r="Z92" s="39"/>
      <c r="AA92" s="39"/>
      <c r="AB92" s="39"/>
      <c r="AC92" s="39"/>
      <c r="AD92" s="39"/>
      <c r="AE92" s="39"/>
      <c r="AR92" s="238" t="s">
        <v>1775</v>
      </c>
      <c r="AT92" s="238" t="s">
        <v>163</v>
      </c>
      <c r="AU92" s="238" t="s">
        <v>89</v>
      </c>
      <c r="AY92" s="17" t="s">
        <v>161</v>
      </c>
      <c r="BE92" s="239">
        <f>IF(N92="základní",J92,0)</f>
        <v>0</v>
      </c>
      <c r="BF92" s="239">
        <f>IF(N92="snížená",J92,0)</f>
        <v>0</v>
      </c>
      <c r="BG92" s="239">
        <f>IF(N92="zákl. přenesená",J92,0)</f>
        <v>0</v>
      </c>
      <c r="BH92" s="239">
        <f>IF(N92="sníž. přenesená",J92,0)</f>
        <v>0</v>
      </c>
      <c r="BI92" s="239">
        <f>IF(N92="nulová",J92,0)</f>
        <v>0</v>
      </c>
      <c r="BJ92" s="17" t="s">
        <v>89</v>
      </c>
      <c r="BK92" s="239">
        <f>ROUND(I92*H92,2)</f>
        <v>0</v>
      </c>
      <c r="BL92" s="17" t="s">
        <v>1775</v>
      </c>
      <c r="BM92" s="238" t="s">
        <v>1786</v>
      </c>
    </row>
    <row r="93" s="2" customFormat="1">
      <c r="A93" s="39"/>
      <c r="B93" s="40"/>
      <c r="C93" s="41"/>
      <c r="D93" s="242" t="s">
        <v>397</v>
      </c>
      <c r="E93" s="41"/>
      <c r="F93" s="288" t="s">
        <v>1783</v>
      </c>
      <c r="G93" s="41"/>
      <c r="H93" s="41"/>
      <c r="I93" s="147"/>
      <c r="J93" s="41"/>
      <c r="K93" s="41"/>
      <c r="L93" s="45"/>
      <c r="M93" s="289"/>
      <c r="N93" s="290"/>
      <c r="O93" s="85"/>
      <c r="P93" s="85"/>
      <c r="Q93" s="85"/>
      <c r="R93" s="85"/>
      <c r="S93" s="85"/>
      <c r="T93" s="86"/>
      <c r="U93" s="39"/>
      <c r="V93" s="39"/>
      <c r="W93" s="39"/>
      <c r="X93" s="39"/>
      <c r="Y93" s="39"/>
      <c r="Z93" s="39"/>
      <c r="AA93" s="39"/>
      <c r="AB93" s="39"/>
      <c r="AC93" s="39"/>
      <c r="AD93" s="39"/>
      <c r="AE93" s="39"/>
      <c r="AT93" s="17" t="s">
        <v>397</v>
      </c>
      <c r="AU93" s="17" t="s">
        <v>89</v>
      </c>
    </row>
    <row r="94" s="2" customFormat="1" ht="16.5" customHeight="1">
      <c r="A94" s="39"/>
      <c r="B94" s="40"/>
      <c r="C94" s="227" t="s">
        <v>168</v>
      </c>
      <c r="D94" s="227" t="s">
        <v>163</v>
      </c>
      <c r="E94" s="228" t="s">
        <v>1787</v>
      </c>
      <c r="F94" s="229" t="s">
        <v>1788</v>
      </c>
      <c r="G94" s="230" t="s">
        <v>431</v>
      </c>
      <c r="H94" s="231">
        <v>1</v>
      </c>
      <c r="I94" s="232"/>
      <c r="J94" s="233">
        <f>ROUND(I94*H94,2)</f>
        <v>0</v>
      </c>
      <c r="K94" s="229" t="s">
        <v>79</v>
      </c>
      <c r="L94" s="45"/>
      <c r="M94" s="234" t="s">
        <v>79</v>
      </c>
      <c r="N94" s="235" t="s">
        <v>51</v>
      </c>
      <c r="O94" s="85"/>
      <c r="P94" s="236">
        <f>O94*H94</f>
        <v>0</v>
      </c>
      <c r="Q94" s="236">
        <v>0</v>
      </c>
      <c r="R94" s="236">
        <f>Q94*H94</f>
        <v>0</v>
      </c>
      <c r="S94" s="236">
        <v>0</v>
      </c>
      <c r="T94" s="237">
        <f>S94*H94</f>
        <v>0</v>
      </c>
      <c r="U94" s="39"/>
      <c r="V94" s="39"/>
      <c r="W94" s="39"/>
      <c r="X94" s="39"/>
      <c r="Y94" s="39"/>
      <c r="Z94" s="39"/>
      <c r="AA94" s="39"/>
      <c r="AB94" s="39"/>
      <c r="AC94" s="39"/>
      <c r="AD94" s="39"/>
      <c r="AE94" s="39"/>
      <c r="AR94" s="238" t="s">
        <v>1775</v>
      </c>
      <c r="AT94" s="238" t="s">
        <v>163</v>
      </c>
      <c r="AU94" s="238" t="s">
        <v>89</v>
      </c>
      <c r="AY94" s="17" t="s">
        <v>161</v>
      </c>
      <c r="BE94" s="239">
        <f>IF(N94="základní",J94,0)</f>
        <v>0</v>
      </c>
      <c r="BF94" s="239">
        <f>IF(N94="snížená",J94,0)</f>
        <v>0</v>
      </c>
      <c r="BG94" s="239">
        <f>IF(N94="zákl. přenesená",J94,0)</f>
        <v>0</v>
      </c>
      <c r="BH94" s="239">
        <f>IF(N94="sníž. přenesená",J94,0)</f>
        <v>0</v>
      </c>
      <c r="BI94" s="239">
        <f>IF(N94="nulová",J94,0)</f>
        <v>0</v>
      </c>
      <c r="BJ94" s="17" t="s">
        <v>89</v>
      </c>
      <c r="BK94" s="239">
        <f>ROUND(I94*H94,2)</f>
        <v>0</v>
      </c>
      <c r="BL94" s="17" t="s">
        <v>1775</v>
      </c>
      <c r="BM94" s="238" t="s">
        <v>1789</v>
      </c>
    </row>
    <row r="95" s="2" customFormat="1">
      <c r="A95" s="39"/>
      <c r="B95" s="40"/>
      <c r="C95" s="41"/>
      <c r="D95" s="242" t="s">
        <v>397</v>
      </c>
      <c r="E95" s="41"/>
      <c r="F95" s="288" t="s">
        <v>1783</v>
      </c>
      <c r="G95" s="41"/>
      <c r="H95" s="41"/>
      <c r="I95" s="147"/>
      <c r="J95" s="41"/>
      <c r="K95" s="41"/>
      <c r="L95" s="45"/>
      <c r="M95" s="289"/>
      <c r="N95" s="290"/>
      <c r="O95" s="85"/>
      <c r="P95" s="85"/>
      <c r="Q95" s="85"/>
      <c r="R95" s="85"/>
      <c r="S95" s="85"/>
      <c r="T95" s="86"/>
      <c r="U95" s="39"/>
      <c r="V95" s="39"/>
      <c r="W95" s="39"/>
      <c r="X95" s="39"/>
      <c r="Y95" s="39"/>
      <c r="Z95" s="39"/>
      <c r="AA95" s="39"/>
      <c r="AB95" s="39"/>
      <c r="AC95" s="39"/>
      <c r="AD95" s="39"/>
      <c r="AE95" s="39"/>
      <c r="AT95" s="17" t="s">
        <v>397</v>
      </c>
      <c r="AU95" s="17" t="s">
        <v>89</v>
      </c>
    </row>
    <row r="96" s="12" customFormat="1" ht="25.92" customHeight="1">
      <c r="A96" s="12"/>
      <c r="B96" s="211"/>
      <c r="C96" s="212"/>
      <c r="D96" s="213" t="s">
        <v>80</v>
      </c>
      <c r="E96" s="214" t="s">
        <v>1790</v>
      </c>
      <c r="F96" s="214" t="s">
        <v>1791</v>
      </c>
      <c r="G96" s="212"/>
      <c r="H96" s="212"/>
      <c r="I96" s="215"/>
      <c r="J96" s="216">
        <f>BK96</f>
        <v>0</v>
      </c>
      <c r="K96" s="212"/>
      <c r="L96" s="217"/>
      <c r="M96" s="218"/>
      <c r="N96" s="219"/>
      <c r="O96" s="219"/>
      <c r="P96" s="220">
        <f>SUM(P97:P100)</f>
        <v>0</v>
      </c>
      <c r="Q96" s="219"/>
      <c r="R96" s="220">
        <f>SUM(R97:R100)</f>
        <v>0</v>
      </c>
      <c r="S96" s="219"/>
      <c r="T96" s="221">
        <f>SUM(T97:T100)</f>
        <v>0</v>
      </c>
      <c r="U96" s="12"/>
      <c r="V96" s="12"/>
      <c r="W96" s="12"/>
      <c r="X96" s="12"/>
      <c r="Y96" s="12"/>
      <c r="Z96" s="12"/>
      <c r="AA96" s="12"/>
      <c r="AB96" s="12"/>
      <c r="AC96" s="12"/>
      <c r="AD96" s="12"/>
      <c r="AE96" s="12"/>
      <c r="AR96" s="222" t="s">
        <v>187</v>
      </c>
      <c r="AT96" s="223" t="s">
        <v>80</v>
      </c>
      <c r="AU96" s="223" t="s">
        <v>81</v>
      </c>
      <c r="AY96" s="222" t="s">
        <v>161</v>
      </c>
      <c r="BK96" s="224">
        <f>SUM(BK97:BK100)</f>
        <v>0</v>
      </c>
    </row>
    <row r="97" s="2" customFormat="1" ht="16.5" customHeight="1">
      <c r="A97" s="39"/>
      <c r="B97" s="40"/>
      <c r="C97" s="227" t="s">
        <v>187</v>
      </c>
      <c r="D97" s="227" t="s">
        <v>163</v>
      </c>
      <c r="E97" s="228" t="s">
        <v>1792</v>
      </c>
      <c r="F97" s="229" t="s">
        <v>1793</v>
      </c>
      <c r="G97" s="230" t="s">
        <v>565</v>
      </c>
      <c r="H97" s="231">
        <v>1</v>
      </c>
      <c r="I97" s="232"/>
      <c r="J97" s="233">
        <f>ROUND(I97*H97,2)</f>
        <v>0</v>
      </c>
      <c r="K97" s="229" t="s">
        <v>79</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1775</v>
      </c>
      <c r="AT97" s="238" t="s">
        <v>163</v>
      </c>
      <c r="AU97" s="238" t="s">
        <v>89</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1775</v>
      </c>
      <c r="BM97" s="238" t="s">
        <v>1794</v>
      </c>
    </row>
    <row r="98" s="2" customFormat="1" ht="16.5" customHeight="1">
      <c r="A98" s="39"/>
      <c r="B98" s="40"/>
      <c r="C98" s="227" t="s">
        <v>192</v>
      </c>
      <c r="D98" s="227" t="s">
        <v>163</v>
      </c>
      <c r="E98" s="228" t="s">
        <v>1795</v>
      </c>
      <c r="F98" s="229" t="s">
        <v>1796</v>
      </c>
      <c r="G98" s="230" t="s">
        <v>565</v>
      </c>
      <c r="H98" s="231">
        <v>1</v>
      </c>
      <c r="I98" s="232"/>
      <c r="J98" s="233">
        <f>ROUND(I98*H98,2)</f>
        <v>0</v>
      </c>
      <c r="K98" s="229" t="s">
        <v>79</v>
      </c>
      <c r="L98" s="45"/>
      <c r="M98" s="234" t="s">
        <v>79</v>
      </c>
      <c r="N98" s="235" t="s">
        <v>51</v>
      </c>
      <c r="O98" s="85"/>
      <c r="P98" s="236">
        <f>O98*H98</f>
        <v>0</v>
      </c>
      <c r="Q98" s="236">
        <v>0</v>
      </c>
      <c r="R98" s="236">
        <f>Q98*H98</f>
        <v>0</v>
      </c>
      <c r="S98" s="236">
        <v>0</v>
      </c>
      <c r="T98" s="237">
        <f>S98*H98</f>
        <v>0</v>
      </c>
      <c r="U98" s="39"/>
      <c r="V98" s="39"/>
      <c r="W98" s="39"/>
      <c r="X98" s="39"/>
      <c r="Y98" s="39"/>
      <c r="Z98" s="39"/>
      <c r="AA98" s="39"/>
      <c r="AB98" s="39"/>
      <c r="AC98" s="39"/>
      <c r="AD98" s="39"/>
      <c r="AE98" s="39"/>
      <c r="AR98" s="238" t="s">
        <v>1775</v>
      </c>
      <c r="AT98" s="238" t="s">
        <v>163</v>
      </c>
      <c r="AU98" s="238" t="s">
        <v>89</v>
      </c>
      <c r="AY98" s="17" t="s">
        <v>161</v>
      </c>
      <c r="BE98" s="239">
        <f>IF(N98="základní",J98,0)</f>
        <v>0</v>
      </c>
      <c r="BF98" s="239">
        <f>IF(N98="snížená",J98,0)</f>
        <v>0</v>
      </c>
      <c r="BG98" s="239">
        <f>IF(N98="zákl. přenesená",J98,0)</f>
        <v>0</v>
      </c>
      <c r="BH98" s="239">
        <f>IF(N98="sníž. přenesená",J98,0)</f>
        <v>0</v>
      </c>
      <c r="BI98" s="239">
        <f>IF(N98="nulová",J98,0)</f>
        <v>0</v>
      </c>
      <c r="BJ98" s="17" t="s">
        <v>89</v>
      </c>
      <c r="BK98" s="239">
        <f>ROUND(I98*H98,2)</f>
        <v>0</v>
      </c>
      <c r="BL98" s="17" t="s">
        <v>1775</v>
      </c>
      <c r="BM98" s="238" t="s">
        <v>1797</v>
      </c>
    </row>
    <row r="99" s="2" customFormat="1" ht="16.5" customHeight="1">
      <c r="A99" s="39"/>
      <c r="B99" s="40"/>
      <c r="C99" s="227" t="s">
        <v>200</v>
      </c>
      <c r="D99" s="227" t="s">
        <v>163</v>
      </c>
      <c r="E99" s="228" t="s">
        <v>1798</v>
      </c>
      <c r="F99" s="229" t="s">
        <v>1799</v>
      </c>
      <c r="G99" s="230" t="s">
        <v>431</v>
      </c>
      <c r="H99" s="231">
        <v>1</v>
      </c>
      <c r="I99" s="232"/>
      <c r="J99" s="233">
        <f>ROUND(I99*H99,2)</f>
        <v>0</v>
      </c>
      <c r="K99" s="229" t="s">
        <v>79</v>
      </c>
      <c r="L99" s="45"/>
      <c r="M99" s="234" t="s">
        <v>79</v>
      </c>
      <c r="N99" s="235" t="s">
        <v>51</v>
      </c>
      <c r="O99" s="85"/>
      <c r="P99" s="236">
        <f>O99*H99</f>
        <v>0</v>
      </c>
      <c r="Q99" s="236">
        <v>0</v>
      </c>
      <c r="R99" s="236">
        <f>Q99*H99</f>
        <v>0</v>
      </c>
      <c r="S99" s="236">
        <v>0</v>
      </c>
      <c r="T99" s="237">
        <f>S99*H99</f>
        <v>0</v>
      </c>
      <c r="U99" s="39"/>
      <c r="V99" s="39"/>
      <c r="W99" s="39"/>
      <c r="X99" s="39"/>
      <c r="Y99" s="39"/>
      <c r="Z99" s="39"/>
      <c r="AA99" s="39"/>
      <c r="AB99" s="39"/>
      <c r="AC99" s="39"/>
      <c r="AD99" s="39"/>
      <c r="AE99" s="39"/>
      <c r="AR99" s="238" t="s">
        <v>1775</v>
      </c>
      <c r="AT99" s="238" t="s">
        <v>163</v>
      </c>
      <c r="AU99" s="238" t="s">
        <v>89</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1775</v>
      </c>
      <c r="BM99" s="238" t="s">
        <v>1800</v>
      </c>
    </row>
    <row r="100" s="2" customFormat="1" ht="16.5" customHeight="1">
      <c r="A100" s="39"/>
      <c r="B100" s="40"/>
      <c r="C100" s="227" t="s">
        <v>197</v>
      </c>
      <c r="D100" s="227" t="s">
        <v>163</v>
      </c>
      <c r="E100" s="228" t="s">
        <v>1801</v>
      </c>
      <c r="F100" s="229" t="s">
        <v>1802</v>
      </c>
      <c r="G100" s="230" t="s">
        <v>565</v>
      </c>
      <c r="H100" s="231">
        <v>1</v>
      </c>
      <c r="I100" s="232"/>
      <c r="J100" s="233">
        <f>ROUND(I100*H100,2)</f>
        <v>0</v>
      </c>
      <c r="K100" s="229" t="s">
        <v>79</v>
      </c>
      <c r="L100" s="45"/>
      <c r="M100" s="234" t="s">
        <v>79</v>
      </c>
      <c r="N100" s="235" t="s">
        <v>51</v>
      </c>
      <c r="O100" s="85"/>
      <c r="P100" s="236">
        <f>O100*H100</f>
        <v>0</v>
      </c>
      <c r="Q100" s="236">
        <v>0</v>
      </c>
      <c r="R100" s="236">
        <f>Q100*H100</f>
        <v>0</v>
      </c>
      <c r="S100" s="236">
        <v>0</v>
      </c>
      <c r="T100" s="237">
        <f>S100*H100</f>
        <v>0</v>
      </c>
      <c r="U100" s="39"/>
      <c r="V100" s="39"/>
      <c r="W100" s="39"/>
      <c r="X100" s="39"/>
      <c r="Y100" s="39"/>
      <c r="Z100" s="39"/>
      <c r="AA100" s="39"/>
      <c r="AB100" s="39"/>
      <c r="AC100" s="39"/>
      <c r="AD100" s="39"/>
      <c r="AE100" s="39"/>
      <c r="AR100" s="238" t="s">
        <v>1775</v>
      </c>
      <c r="AT100" s="238" t="s">
        <v>163</v>
      </c>
      <c r="AU100" s="238" t="s">
        <v>89</v>
      </c>
      <c r="AY100" s="17" t="s">
        <v>161</v>
      </c>
      <c r="BE100" s="239">
        <f>IF(N100="základní",J100,0)</f>
        <v>0</v>
      </c>
      <c r="BF100" s="239">
        <f>IF(N100="snížená",J100,0)</f>
        <v>0</v>
      </c>
      <c r="BG100" s="239">
        <f>IF(N100="zákl. přenesená",J100,0)</f>
        <v>0</v>
      </c>
      <c r="BH100" s="239">
        <f>IF(N100="sníž. přenesená",J100,0)</f>
        <v>0</v>
      </c>
      <c r="BI100" s="239">
        <f>IF(N100="nulová",J100,0)</f>
        <v>0</v>
      </c>
      <c r="BJ100" s="17" t="s">
        <v>89</v>
      </c>
      <c r="BK100" s="239">
        <f>ROUND(I100*H100,2)</f>
        <v>0</v>
      </c>
      <c r="BL100" s="17" t="s">
        <v>1775</v>
      </c>
      <c r="BM100" s="238" t="s">
        <v>1803</v>
      </c>
    </row>
    <row r="101" s="12" customFormat="1" ht="25.92" customHeight="1">
      <c r="A101" s="12"/>
      <c r="B101" s="211"/>
      <c r="C101" s="212"/>
      <c r="D101" s="213" t="s">
        <v>80</v>
      </c>
      <c r="E101" s="214" t="s">
        <v>1804</v>
      </c>
      <c r="F101" s="214" t="s">
        <v>826</v>
      </c>
      <c r="G101" s="212"/>
      <c r="H101" s="212"/>
      <c r="I101" s="215"/>
      <c r="J101" s="216">
        <f>BK101</f>
        <v>0</v>
      </c>
      <c r="K101" s="212"/>
      <c r="L101" s="217"/>
      <c r="M101" s="218"/>
      <c r="N101" s="219"/>
      <c r="O101" s="219"/>
      <c r="P101" s="220">
        <f>SUM(P102:P106)</f>
        <v>0</v>
      </c>
      <c r="Q101" s="219"/>
      <c r="R101" s="220">
        <f>SUM(R102:R106)</f>
        <v>0</v>
      </c>
      <c r="S101" s="219"/>
      <c r="T101" s="221">
        <f>SUM(T102:T106)</f>
        <v>0</v>
      </c>
      <c r="U101" s="12"/>
      <c r="V101" s="12"/>
      <c r="W101" s="12"/>
      <c r="X101" s="12"/>
      <c r="Y101" s="12"/>
      <c r="Z101" s="12"/>
      <c r="AA101" s="12"/>
      <c r="AB101" s="12"/>
      <c r="AC101" s="12"/>
      <c r="AD101" s="12"/>
      <c r="AE101" s="12"/>
      <c r="AR101" s="222" t="s">
        <v>187</v>
      </c>
      <c r="AT101" s="223" t="s">
        <v>80</v>
      </c>
      <c r="AU101" s="223" t="s">
        <v>81</v>
      </c>
      <c r="AY101" s="222" t="s">
        <v>161</v>
      </c>
      <c r="BK101" s="224">
        <f>SUM(BK102:BK106)</f>
        <v>0</v>
      </c>
    </row>
    <row r="102" s="2" customFormat="1" ht="16.5" customHeight="1">
      <c r="A102" s="39"/>
      <c r="B102" s="40"/>
      <c r="C102" s="227" t="s">
        <v>208</v>
      </c>
      <c r="D102" s="227" t="s">
        <v>163</v>
      </c>
      <c r="E102" s="228" t="s">
        <v>1805</v>
      </c>
      <c r="F102" s="229" t="s">
        <v>1806</v>
      </c>
      <c r="G102" s="230" t="s">
        <v>565</v>
      </c>
      <c r="H102" s="231">
        <v>1</v>
      </c>
      <c r="I102" s="232"/>
      <c r="J102" s="233">
        <f>ROUND(I102*H102,2)</f>
        <v>0</v>
      </c>
      <c r="K102" s="229" t="s">
        <v>79</v>
      </c>
      <c r="L102" s="45"/>
      <c r="M102" s="234" t="s">
        <v>79</v>
      </c>
      <c r="N102" s="235" t="s">
        <v>51</v>
      </c>
      <c r="O102" s="85"/>
      <c r="P102" s="236">
        <f>O102*H102</f>
        <v>0</v>
      </c>
      <c r="Q102" s="236">
        <v>0</v>
      </c>
      <c r="R102" s="236">
        <f>Q102*H102</f>
        <v>0</v>
      </c>
      <c r="S102" s="236">
        <v>0</v>
      </c>
      <c r="T102" s="237">
        <f>S102*H102</f>
        <v>0</v>
      </c>
      <c r="U102" s="39"/>
      <c r="V102" s="39"/>
      <c r="W102" s="39"/>
      <c r="X102" s="39"/>
      <c r="Y102" s="39"/>
      <c r="Z102" s="39"/>
      <c r="AA102" s="39"/>
      <c r="AB102" s="39"/>
      <c r="AC102" s="39"/>
      <c r="AD102" s="39"/>
      <c r="AE102" s="39"/>
      <c r="AR102" s="238" t="s">
        <v>1775</v>
      </c>
      <c r="AT102" s="238" t="s">
        <v>163</v>
      </c>
      <c r="AU102" s="238" t="s">
        <v>89</v>
      </c>
      <c r="AY102" s="17" t="s">
        <v>161</v>
      </c>
      <c r="BE102" s="239">
        <f>IF(N102="základní",J102,0)</f>
        <v>0</v>
      </c>
      <c r="BF102" s="239">
        <f>IF(N102="snížená",J102,0)</f>
        <v>0</v>
      </c>
      <c r="BG102" s="239">
        <f>IF(N102="zákl. přenesená",J102,0)</f>
        <v>0</v>
      </c>
      <c r="BH102" s="239">
        <f>IF(N102="sníž. přenesená",J102,0)</f>
        <v>0</v>
      </c>
      <c r="BI102" s="239">
        <f>IF(N102="nulová",J102,0)</f>
        <v>0</v>
      </c>
      <c r="BJ102" s="17" t="s">
        <v>89</v>
      </c>
      <c r="BK102" s="239">
        <f>ROUND(I102*H102,2)</f>
        <v>0</v>
      </c>
      <c r="BL102" s="17" t="s">
        <v>1775</v>
      </c>
      <c r="BM102" s="238" t="s">
        <v>1807</v>
      </c>
    </row>
    <row r="103" s="2" customFormat="1" ht="16.5" customHeight="1">
      <c r="A103" s="39"/>
      <c r="B103" s="40"/>
      <c r="C103" s="227" t="s">
        <v>214</v>
      </c>
      <c r="D103" s="227" t="s">
        <v>163</v>
      </c>
      <c r="E103" s="228" t="s">
        <v>1808</v>
      </c>
      <c r="F103" s="229" t="s">
        <v>1809</v>
      </c>
      <c r="G103" s="230" t="s">
        <v>565</v>
      </c>
      <c r="H103" s="231">
        <v>1</v>
      </c>
      <c r="I103" s="232"/>
      <c r="J103" s="233">
        <f>ROUND(I103*H103,2)</f>
        <v>0</v>
      </c>
      <c r="K103" s="229" t="s">
        <v>79</v>
      </c>
      <c r="L103" s="45"/>
      <c r="M103" s="234" t="s">
        <v>79</v>
      </c>
      <c r="N103" s="235" t="s">
        <v>51</v>
      </c>
      <c r="O103" s="85"/>
      <c r="P103" s="236">
        <f>O103*H103</f>
        <v>0</v>
      </c>
      <c r="Q103" s="236">
        <v>0</v>
      </c>
      <c r="R103" s="236">
        <f>Q103*H103</f>
        <v>0</v>
      </c>
      <c r="S103" s="236">
        <v>0</v>
      </c>
      <c r="T103" s="237">
        <f>S103*H103</f>
        <v>0</v>
      </c>
      <c r="U103" s="39"/>
      <c r="V103" s="39"/>
      <c r="W103" s="39"/>
      <c r="X103" s="39"/>
      <c r="Y103" s="39"/>
      <c r="Z103" s="39"/>
      <c r="AA103" s="39"/>
      <c r="AB103" s="39"/>
      <c r="AC103" s="39"/>
      <c r="AD103" s="39"/>
      <c r="AE103" s="39"/>
      <c r="AR103" s="238" t="s">
        <v>1775</v>
      </c>
      <c r="AT103" s="238" t="s">
        <v>163</v>
      </c>
      <c r="AU103" s="238" t="s">
        <v>89</v>
      </c>
      <c r="AY103" s="17" t="s">
        <v>161</v>
      </c>
      <c r="BE103" s="239">
        <f>IF(N103="základní",J103,0)</f>
        <v>0</v>
      </c>
      <c r="BF103" s="239">
        <f>IF(N103="snížená",J103,0)</f>
        <v>0</v>
      </c>
      <c r="BG103" s="239">
        <f>IF(N103="zákl. přenesená",J103,0)</f>
        <v>0</v>
      </c>
      <c r="BH103" s="239">
        <f>IF(N103="sníž. přenesená",J103,0)</f>
        <v>0</v>
      </c>
      <c r="BI103" s="239">
        <f>IF(N103="nulová",J103,0)</f>
        <v>0</v>
      </c>
      <c r="BJ103" s="17" t="s">
        <v>89</v>
      </c>
      <c r="BK103" s="239">
        <f>ROUND(I103*H103,2)</f>
        <v>0</v>
      </c>
      <c r="BL103" s="17" t="s">
        <v>1775</v>
      </c>
      <c r="BM103" s="238" t="s">
        <v>1810</v>
      </c>
    </row>
    <row r="104" s="2" customFormat="1" ht="16.5" customHeight="1">
      <c r="A104" s="39"/>
      <c r="B104" s="40"/>
      <c r="C104" s="227" t="s">
        <v>219</v>
      </c>
      <c r="D104" s="227" t="s">
        <v>163</v>
      </c>
      <c r="E104" s="228" t="s">
        <v>1811</v>
      </c>
      <c r="F104" s="229" t="s">
        <v>1812</v>
      </c>
      <c r="G104" s="230" t="s">
        <v>431</v>
      </c>
      <c r="H104" s="231">
        <v>2</v>
      </c>
      <c r="I104" s="232"/>
      <c r="J104" s="233">
        <f>ROUND(I104*H104,2)</f>
        <v>0</v>
      </c>
      <c r="K104" s="229" t="s">
        <v>79</v>
      </c>
      <c r="L104" s="45"/>
      <c r="M104" s="234" t="s">
        <v>79</v>
      </c>
      <c r="N104" s="235"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1775</v>
      </c>
      <c r="AT104" s="238" t="s">
        <v>163</v>
      </c>
      <c r="AU104" s="238" t="s">
        <v>89</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1775</v>
      </c>
      <c r="BM104" s="238" t="s">
        <v>1813</v>
      </c>
    </row>
    <row r="105" s="2" customFormat="1" ht="16.5" customHeight="1">
      <c r="A105" s="39"/>
      <c r="B105" s="40"/>
      <c r="C105" s="227" t="s">
        <v>225</v>
      </c>
      <c r="D105" s="227" t="s">
        <v>163</v>
      </c>
      <c r="E105" s="228" t="s">
        <v>1814</v>
      </c>
      <c r="F105" s="229" t="s">
        <v>1815</v>
      </c>
      <c r="G105" s="230" t="s">
        <v>565</v>
      </c>
      <c r="H105" s="231">
        <v>1</v>
      </c>
      <c r="I105" s="232"/>
      <c r="J105" s="233">
        <f>ROUND(I105*H105,2)</f>
        <v>0</v>
      </c>
      <c r="K105" s="229" t="s">
        <v>79</v>
      </c>
      <c r="L105" s="45"/>
      <c r="M105" s="234" t="s">
        <v>79</v>
      </c>
      <c r="N105" s="235" t="s">
        <v>51</v>
      </c>
      <c r="O105" s="85"/>
      <c r="P105" s="236">
        <f>O105*H105</f>
        <v>0</v>
      </c>
      <c r="Q105" s="236">
        <v>0</v>
      </c>
      <c r="R105" s="236">
        <f>Q105*H105</f>
        <v>0</v>
      </c>
      <c r="S105" s="236">
        <v>0</v>
      </c>
      <c r="T105" s="237">
        <f>S105*H105</f>
        <v>0</v>
      </c>
      <c r="U105" s="39"/>
      <c r="V105" s="39"/>
      <c r="W105" s="39"/>
      <c r="X105" s="39"/>
      <c r="Y105" s="39"/>
      <c r="Z105" s="39"/>
      <c r="AA105" s="39"/>
      <c r="AB105" s="39"/>
      <c r="AC105" s="39"/>
      <c r="AD105" s="39"/>
      <c r="AE105" s="39"/>
      <c r="AR105" s="238" t="s">
        <v>1775</v>
      </c>
      <c r="AT105" s="238" t="s">
        <v>163</v>
      </c>
      <c r="AU105" s="238" t="s">
        <v>89</v>
      </c>
      <c r="AY105" s="17" t="s">
        <v>161</v>
      </c>
      <c r="BE105" s="239">
        <f>IF(N105="základní",J105,0)</f>
        <v>0</v>
      </c>
      <c r="BF105" s="239">
        <f>IF(N105="snížená",J105,0)</f>
        <v>0</v>
      </c>
      <c r="BG105" s="239">
        <f>IF(N105="zákl. přenesená",J105,0)</f>
        <v>0</v>
      </c>
      <c r="BH105" s="239">
        <f>IF(N105="sníž. přenesená",J105,0)</f>
        <v>0</v>
      </c>
      <c r="BI105" s="239">
        <f>IF(N105="nulová",J105,0)</f>
        <v>0</v>
      </c>
      <c r="BJ105" s="17" t="s">
        <v>89</v>
      </c>
      <c r="BK105" s="239">
        <f>ROUND(I105*H105,2)</f>
        <v>0</v>
      </c>
      <c r="BL105" s="17" t="s">
        <v>1775</v>
      </c>
      <c r="BM105" s="238" t="s">
        <v>1816</v>
      </c>
    </row>
    <row r="106" s="2" customFormat="1" ht="16.5" customHeight="1">
      <c r="A106" s="39"/>
      <c r="B106" s="40"/>
      <c r="C106" s="227" t="s">
        <v>230</v>
      </c>
      <c r="D106" s="227" t="s">
        <v>163</v>
      </c>
      <c r="E106" s="228" t="s">
        <v>1817</v>
      </c>
      <c r="F106" s="229" t="s">
        <v>1818</v>
      </c>
      <c r="G106" s="230" t="s">
        <v>565</v>
      </c>
      <c r="H106" s="231">
        <v>1</v>
      </c>
      <c r="I106" s="232"/>
      <c r="J106" s="233">
        <f>ROUND(I106*H106,2)</f>
        <v>0</v>
      </c>
      <c r="K106" s="229" t="s">
        <v>79</v>
      </c>
      <c r="L106" s="45"/>
      <c r="M106" s="234" t="s">
        <v>79</v>
      </c>
      <c r="N106" s="235" t="s">
        <v>51</v>
      </c>
      <c r="O106" s="85"/>
      <c r="P106" s="236">
        <f>O106*H106</f>
        <v>0</v>
      </c>
      <c r="Q106" s="236">
        <v>0</v>
      </c>
      <c r="R106" s="236">
        <f>Q106*H106</f>
        <v>0</v>
      </c>
      <c r="S106" s="236">
        <v>0</v>
      </c>
      <c r="T106" s="237">
        <f>S106*H106</f>
        <v>0</v>
      </c>
      <c r="U106" s="39"/>
      <c r="V106" s="39"/>
      <c r="W106" s="39"/>
      <c r="X106" s="39"/>
      <c r="Y106" s="39"/>
      <c r="Z106" s="39"/>
      <c r="AA106" s="39"/>
      <c r="AB106" s="39"/>
      <c r="AC106" s="39"/>
      <c r="AD106" s="39"/>
      <c r="AE106" s="39"/>
      <c r="AR106" s="238" t="s">
        <v>1775</v>
      </c>
      <c r="AT106" s="238" t="s">
        <v>163</v>
      </c>
      <c r="AU106" s="238" t="s">
        <v>89</v>
      </c>
      <c r="AY106" s="17" t="s">
        <v>161</v>
      </c>
      <c r="BE106" s="239">
        <f>IF(N106="základní",J106,0)</f>
        <v>0</v>
      </c>
      <c r="BF106" s="239">
        <f>IF(N106="snížená",J106,0)</f>
        <v>0</v>
      </c>
      <c r="BG106" s="239">
        <f>IF(N106="zákl. přenesená",J106,0)</f>
        <v>0</v>
      </c>
      <c r="BH106" s="239">
        <f>IF(N106="sníž. přenesená",J106,0)</f>
        <v>0</v>
      </c>
      <c r="BI106" s="239">
        <f>IF(N106="nulová",J106,0)</f>
        <v>0</v>
      </c>
      <c r="BJ106" s="17" t="s">
        <v>89</v>
      </c>
      <c r="BK106" s="239">
        <f>ROUND(I106*H106,2)</f>
        <v>0</v>
      </c>
      <c r="BL106" s="17" t="s">
        <v>1775</v>
      </c>
      <c r="BM106" s="238" t="s">
        <v>1819</v>
      </c>
    </row>
    <row r="107" s="12" customFormat="1" ht="25.92" customHeight="1">
      <c r="A107" s="12"/>
      <c r="B107" s="211"/>
      <c r="C107" s="212"/>
      <c r="D107" s="213" t="s">
        <v>80</v>
      </c>
      <c r="E107" s="214" t="s">
        <v>1820</v>
      </c>
      <c r="F107" s="214" t="s">
        <v>1821</v>
      </c>
      <c r="G107" s="212"/>
      <c r="H107" s="212"/>
      <c r="I107" s="215"/>
      <c r="J107" s="216">
        <f>BK107</f>
        <v>0</v>
      </c>
      <c r="K107" s="212"/>
      <c r="L107" s="217"/>
      <c r="M107" s="218"/>
      <c r="N107" s="219"/>
      <c r="O107" s="219"/>
      <c r="P107" s="220">
        <f>P108</f>
        <v>0</v>
      </c>
      <c r="Q107" s="219"/>
      <c r="R107" s="220">
        <f>R108</f>
        <v>0</v>
      </c>
      <c r="S107" s="219"/>
      <c r="T107" s="221">
        <f>T108</f>
        <v>0</v>
      </c>
      <c r="U107" s="12"/>
      <c r="V107" s="12"/>
      <c r="W107" s="12"/>
      <c r="X107" s="12"/>
      <c r="Y107" s="12"/>
      <c r="Z107" s="12"/>
      <c r="AA107" s="12"/>
      <c r="AB107" s="12"/>
      <c r="AC107" s="12"/>
      <c r="AD107" s="12"/>
      <c r="AE107" s="12"/>
      <c r="AR107" s="222" t="s">
        <v>187</v>
      </c>
      <c r="AT107" s="223" t="s">
        <v>80</v>
      </c>
      <c r="AU107" s="223" t="s">
        <v>81</v>
      </c>
      <c r="AY107" s="222" t="s">
        <v>161</v>
      </c>
      <c r="BK107" s="224">
        <f>BK108</f>
        <v>0</v>
      </c>
    </row>
    <row r="108" s="2" customFormat="1" ht="16.5" customHeight="1">
      <c r="A108" s="39"/>
      <c r="B108" s="40"/>
      <c r="C108" s="227" t="s">
        <v>236</v>
      </c>
      <c r="D108" s="227" t="s">
        <v>163</v>
      </c>
      <c r="E108" s="228" t="s">
        <v>1822</v>
      </c>
      <c r="F108" s="229" t="s">
        <v>1823</v>
      </c>
      <c r="G108" s="230" t="s">
        <v>565</v>
      </c>
      <c r="H108" s="231">
        <v>1</v>
      </c>
      <c r="I108" s="232"/>
      <c r="J108" s="233">
        <f>ROUND(I108*H108,2)</f>
        <v>0</v>
      </c>
      <c r="K108" s="229" t="s">
        <v>79</v>
      </c>
      <c r="L108" s="45"/>
      <c r="M108" s="234" t="s">
        <v>79</v>
      </c>
      <c r="N108" s="235" t="s">
        <v>51</v>
      </c>
      <c r="O108" s="85"/>
      <c r="P108" s="236">
        <f>O108*H108</f>
        <v>0</v>
      </c>
      <c r="Q108" s="236">
        <v>0</v>
      </c>
      <c r="R108" s="236">
        <f>Q108*H108</f>
        <v>0</v>
      </c>
      <c r="S108" s="236">
        <v>0</v>
      </c>
      <c r="T108" s="237">
        <f>S108*H108</f>
        <v>0</v>
      </c>
      <c r="U108" s="39"/>
      <c r="V108" s="39"/>
      <c r="W108" s="39"/>
      <c r="X108" s="39"/>
      <c r="Y108" s="39"/>
      <c r="Z108" s="39"/>
      <c r="AA108" s="39"/>
      <c r="AB108" s="39"/>
      <c r="AC108" s="39"/>
      <c r="AD108" s="39"/>
      <c r="AE108" s="39"/>
      <c r="AR108" s="238" t="s">
        <v>1775</v>
      </c>
      <c r="AT108" s="238" t="s">
        <v>163</v>
      </c>
      <c r="AU108" s="238" t="s">
        <v>89</v>
      </c>
      <c r="AY108" s="17" t="s">
        <v>161</v>
      </c>
      <c r="BE108" s="239">
        <f>IF(N108="základní",J108,0)</f>
        <v>0</v>
      </c>
      <c r="BF108" s="239">
        <f>IF(N108="snížená",J108,0)</f>
        <v>0</v>
      </c>
      <c r="BG108" s="239">
        <f>IF(N108="zákl. přenesená",J108,0)</f>
        <v>0</v>
      </c>
      <c r="BH108" s="239">
        <f>IF(N108="sníž. přenesená",J108,0)</f>
        <v>0</v>
      </c>
      <c r="BI108" s="239">
        <f>IF(N108="nulová",J108,0)</f>
        <v>0</v>
      </c>
      <c r="BJ108" s="17" t="s">
        <v>89</v>
      </c>
      <c r="BK108" s="239">
        <f>ROUND(I108*H108,2)</f>
        <v>0</v>
      </c>
      <c r="BL108" s="17" t="s">
        <v>1775</v>
      </c>
      <c r="BM108" s="238" t="s">
        <v>1824</v>
      </c>
    </row>
    <row r="109" s="12" customFormat="1" ht="25.92" customHeight="1">
      <c r="A109" s="12"/>
      <c r="B109" s="211"/>
      <c r="C109" s="212"/>
      <c r="D109" s="213" t="s">
        <v>80</v>
      </c>
      <c r="E109" s="214" t="s">
        <v>1825</v>
      </c>
      <c r="F109" s="214" t="s">
        <v>1826</v>
      </c>
      <c r="G109" s="212"/>
      <c r="H109" s="212"/>
      <c r="I109" s="215"/>
      <c r="J109" s="216">
        <f>BK109</f>
        <v>0</v>
      </c>
      <c r="K109" s="212"/>
      <c r="L109" s="217"/>
      <c r="M109" s="218"/>
      <c r="N109" s="219"/>
      <c r="O109" s="219"/>
      <c r="P109" s="220">
        <f>SUM(P110:P111)</f>
        <v>0</v>
      </c>
      <c r="Q109" s="219"/>
      <c r="R109" s="220">
        <f>SUM(R110:R111)</f>
        <v>0</v>
      </c>
      <c r="S109" s="219"/>
      <c r="T109" s="221">
        <f>SUM(T110:T111)</f>
        <v>0</v>
      </c>
      <c r="U109" s="12"/>
      <c r="V109" s="12"/>
      <c r="W109" s="12"/>
      <c r="X109" s="12"/>
      <c r="Y109" s="12"/>
      <c r="Z109" s="12"/>
      <c r="AA109" s="12"/>
      <c r="AB109" s="12"/>
      <c r="AC109" s="12"/>
      <c r="AD109" s="12"/>
      <c r="AE109" s="12"/>
      <c r="AR109" s="222" t="s">
        <v>187</v>
      </c>
      <c r="AT109" s="223" t="s">
        <v>80</v>
      </c>
      <c r="AU109" s="223" t="s">
        <v>81</v>
      </c>
      <c r="AY109" s="222" t="s">
        <v>161</v>
      </c>
      <c r="BK109" s="224">
        <f>SUM(BK110:BK111)</f>
        <v>0</v>
      </c>
    </row>
    <row r="110" s="2" customFormat="1" ht="16.5" customHeight="1">
      <c r="A110" s="39"/>
      <c r="B110" s="40"/>
      <c r="C110" s="227" t="s">
        <v>8</v>
      </c>
      <c r="D110" s="227" t="s">
        <v>163</v>
      </c>
      <c r="E110" s="228" t="s">
        <v>1827</v>
      </c>
      <c r="F110" s="229" t="s">
        <v>1828</v>
      </c>
      <c r="G110" s="230" t="s">
        <v>565</v>
      </c>
      <c r="H110" s="231">
        <v>1</v>
      </c>
      <c r="I110" s="232"/>
      <c r="J110" s="233">
        <f>ROUND(I110*H110,2)</f>
        <v>0</v>
      </c>
      <c r="K110" s="229" t="s">
        <v>79</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1775</v>
      </c>
      <c r="AT110" s="238" t="s">
        <v>163</v>
      </c>
      <c r="AU110" s="238" t="s">
        <v>89</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1775</v>
      </c>
      <c r="BM110" s="238" t="s">
        <v>1829</v>
      </c>
    </row>
    <row r="111" s="2" customFormat="1" ht="16.5" customHeight="1">
      <c r="A111" s="39"/>
      <c r="B111" s="40"/>
      <c r="C111" s="227" t="s">
        <v>244</v>
      </c>
      <c r="D111" s="227" t="s">
        <v>163</v>
      </c>
      <c r="E111" s="228" t="s">
        <v>1830</v>
      </c>
      <c r="F111" s="229" t="s">
        <v>1831</v>
      </c>
      <c r="G111" s="230" t="s">
        <v>565</v>
      </c>
      <c r="H111" s="231">
        <v>1</v>
      </c>
      <c r="I111" s="232"/>
      <c r="J111" s="233">
        <f>ROUND(I111*H111,2)</f>
        <v>0</v>
      </c>
      <c r="K111" s="229" t="s">
        <v>79</v>
      </c>
      <c r="L111" s="45"/>
      <c r="M111" s="262" t="s">
        <v>79</v>
      </c>
      <c r="N111" s="263" t="s">
        <v>51</v>
      </c>
      <c r="O111" s="264"/>
      <c r="P111" s="265">
        <f>O111*H111</f>
        <v>0</v>
      </c>
      <c r="Q111" s="265">
        <v>0</v>
      </c>
      <c r="R111" s="265">
        <f>Q111*H111</f>
        <v>0</v>
      </c>
      <c r="S111" s="265">
        <v>0</v>
      </c>
      <c r="T111" s="266">
        <f>S111*H111</f>
        <v>0</v>
      </c>
      <c r="U111" s="39"/>
      <c r="V111" s="39"/>
      <c r="W111" s="39"/>
      <c r="X111" s="39"/>
      <c r="Y111" s="39"/>
      <c r="Z111" s="39"/>
      <c r="AA111" s="39"/>
      <c r="AB111" s="39"/>
      <c r="AC111" s="39"/>
      <c r="AD111" s="39"/>
      <c r="AE111" s="39"/>
      <c r="AR111" s="238" t="s">
        <v>1775</v>
      </c>
      <c r="AT111" s="238" t="s">
        <v>163</v>
      </c>
      <c r="AU111" s="238" t="s">
        <v>89</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1775</v>
      </c>
      <c r="BM111" s="238" t="s">
        <v>1832</v>
      </c>
    </row>
    <row r="112" s="2" customFormat="1" ht="6.96" customHeight="1">
      <c r="A112" s="39"/>
      <c r="B112" s="60"/>
      <c r="C112" s="61"/>
      <c r="D112" s="61"/>
      <c r="E112" s="61"/>
      <c r="F112" s="61"/>
      <c r="G112" s="61"/>
      <c r="H112" s="61"/>
      <c r="I112" s="176"/>
      <c r="J112" s="61"/>
      <c r="K112" s="61"/>
      <c r="L112" s="45"/>
      <c r="M112" s="39"/>
      <c r="O112" s="39"/>
      <c r="P112" s="39"/>
      <c r="Q112" s="39"/>
      <c r="R112" s="39"/>
      <c r="S112" s="39"/>
      <c r="T112" s="39"/>
      <c r="U112" s="39"/>
      <c r="V112" s="39"/>
      <c r="W112" s="39"/>
      <c r="X112" s="39"/>
      <c r="Y112" s="39"/>
      <c r="Z112" s="39"/>
      <c r="AA112" s="39"/>
      <c r="AB112" s="39"/>
      <c r="AC112" s="39"/>
      <c r="AD112" s="39"/>
      <c r="AE112" s="39"/>
    </row>
  </sheetData>
  <sheetProtection sheet="1" autoFilter="0" formatColumns="0" formatRows="0" objects="1" scenarios="1" spinCount="100000" saltValue="LOrtmOLqDnSoFtaB45YVis0RLU/pDtW60d3Ya1QZ1xL7o/ke2qz0foVPkTL60mcgoS0YCX+J0dhHfwlfyguwxw==" hashValue="nOYhh3NdnhYg0pAJ0wHQr5r9fXC5VES9Z89HcqVURFfo4IBNR8Y7dOCSpgU3dz7okzYmcUqVcvj2bfp0k7+rjQ==" algorithmName="SHA-512" password="CC35"/>
  <autoFilter ref="C84:K111"/>
  <mergeCells count="9">
    <mergeCell ref="E7:H7"/>
    <mergeCell ref="E9:H9"/>
    <mergeCell ref="E18:H18"/>
    <mergeCell ref="E27:H27"/>
    <mergeCell ref="E48:H48"/>
    <mergeCell ref="E50:H50"/>
    <mergeCell ref="E75:H75"/>
    <mergeCell ref="E77:H77"/>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90</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134</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40</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ROUND(J86,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ROUND((SUM(BE86:BE152)),  2)</f>
        <v>0</v>
      </c>
      <c r="G33" s="39"/>
      <c r="H33" s="39"/>
      <c r="I33" s="165">
        <v>0.20999999999999999</v>
      </c>
      <c r="J33" s="164">
        <f>ROUND(((SUM(BE86:BE152))*I33),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ROUND((SUM(BF86:BF152)),  2)</f>
        <v>0</v>
      </c>
      <c r="G34" s="39"/>
      <c r="H34" s="39"/>
      <c r="I34" s="165">
        <v>0.14999999999999999</v>
      </c>
      <c r="J34" s="164">
        <f>ROUND(((SUM(BF86:BF152))*I34),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ROUND((SUM(BG86:BG152)),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ROUND((SUM(BH86:BH152)),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ROUND((SUM(BI86:BI152)),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101 - Úpravy pozemních komunikací</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METROPROJEKT Praha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J86</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J87</f>
        <v>0</v>
      </c>
      <c r="K60" s="187"/>
      <c r="L60" s="192"/>
      <c r="S60" s="9"/>
      <c r="T60" s="9"/>
      <c r="U60" s="9"/>
      <c r="V60" s="9"/>
      <c r="W60" s="9"/>
      <c r="X60" s="9"/>
      <c r="Y60" s="9"/>
      <c r="Z60" s="9"/>
      <c r="AA60" s="9"/>
      <c r="AB60" s="9"/>
      <c r="AC60" s="9"/>
      <c r="AD60" s="9"/>
      <c r="AE60" s="9"/>
    </row>
    <row r="61" s="10" customFormat="1" ht="19.92" customHeight="1">
      <c r="A61" s="10"/>
      <c r="B61" s="193"/>
      <c r="C61" s="126"/>
      <c r="D61" s="194" t="s">
        <v>140</v>
      </c>
      <c r="E61" s="195"/>
      <c r="F61" s="195"/>
      <c r="G61" s="195"/>
      <c r="H61" s="195"/>
      <c r="I61" s="196"/>
      <c r="J61" s="197">
        <f>J88</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141</v>
      </c>
      <c r="E62" s="195"/>
      <c r="F62" s="195"/>
      <c r="G62" s="195"/>
      <c r="H62" s="195"/>
      <c r="I62" s="196"/>
      <c r="J62" s="197">
        <f>J111</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142</v>
      </c>
      <c r="E63" s="195"/>
      <c r="F63" s="195"/>
      <c r="G63" s="195"/>
      <c r="H63" s="195"/>
      <c r="I63" s="196"/>
      <c r="J63" s="197">
        <f>J116</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143</v>
      </c>
      <c r="E64" s="195"/>
      <c r="F64" s="195"/>
      <c r="G64" s="195"/>
      <c r="H64" s="195"/>
      <c r="I64" s="196"/>
      <c r="J64" s="197">
        <f>J125</f>
        <v>0</v>
      </c>
      <c r="K64" s="126"/>
      <c r="L64" s="198"/>
      <c r="S64" s="10"/>
      <c r="T64" s="10"/>
      <c r="U64" s="10"/>
      <c r="V64" s="10"/>
      <c r="W64" s="10"/>
      <c r="X64" s="10"/>
      <c r="Y64" s="10"/>
      <c r="Z64" s="10"/>
      <c r="AA64" s="10"/>
      <c r="AB64" s="10"/>
      <c r="AC64" s="10"/>
      <c r="AD64" s="10"/>
      <c r="AE64" s="10"/>
    </row>
    <row r="65" s="10" customFormat="1" ht="19.92" customHeight="1">
      <c r="A65" s="10"/>
      <c r="B65" s="193"/>
      <c r="C65" s="126"/>
      <c r="D65" s="194" t="s">
        <v>144</v>
      </c>
      <c r="E65" s="195"/>
      <c r="F65" s="195"/>
      <c r="G65" s="195"/>
      <c r="H65" s="195"/>
      <c r="I65" s="196"/>
      <c r="J65" s="197">
        <f>J145</f>
        <v>0</v>
      </c>
      <c r="K65" s="126"/>
      <c r="L65" s="198"/>
      <c r="S65" s="10"/>
      <c r="T65" s="10"/>
      <c r="U65" s="10"/>
      <c r="V65" s="10"/>
      <c r="W65" s="10"/>
      <c r="X65" s="10"/>
      <c r="Y65" s="10"/>
      <c r="Z65" s="10"/>
      <c r="AA65" s="10"/>
      <c r="AB65" s="10"/>
      <c r="AC65" s="10"/>
      <c r="AD65" s="10"/>
      <c r="AE65" s="10"/>
    </row>
    <row r="66" s="10" customFormat="1" ht="19.92" customHeight="1">
      <c r="A66" s="10"/>
      <c r="B66" s="193"/>
      <c r="C66" s="126"/>
      <c r="D66" s="194" t="s">
        <v>145</v>
      </c>
      <c r="E66" s="195"/>
      <c r="F66" s="195"/>
      <c r="G66" s="195"/>
      <c r="H66" s="195"/>
      <c r="I66" s="196"/>
      <c r="J66" s="197">
        <f>J151</f>
        <v>0</v>
      </c>
      <c r="K66" s="126"/>
      <c r="L66" s="198"/>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133</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70" t="str">
        <f>E9</f>
        <v>SO 101 - Úpravy pozemních komunikací</v>
      </c>
      <c r="F78" s="41"/>
      <c r="G78" s="41"/>
      <c r="H78" s="41"/>
      <c r="I78" s="147"/>
      <c r="J78" s="41"/>
      <c r="K78" s="41"/>
      <c r="L78" s="14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2" customHeight="1">
      <c r="A80" s="39"/>
      <c r="B80" s="40"/>
      <c r="C80" s="32" t="s">
        <v>22</v>
      </c>
      <c r="D80" s="41"/>
      <c r="E80" s="41"/>
      <c r="F80" s="27" t="str">
        <f>F12</f>
        <v>Ostrava</v>
      </c>
      <c r="G80" s="41"/>
      <c r="H80" s="41"/>
      <c r="I80" s="150" t="s">
        <v>24</v>
      </c>
      <c r="J80" s="73" t="str">
        <f>IF(J12="","",J12)</f>
        <v>13. 11. 2019</v>
      </c>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27.9" customHeight="1">
      <c r="A82" s="39"/>
      <c r="B82" s="40"/>
      <c r="C82" s="32" t="s">
        <v>30</v>
      </c>
      <c r="D82" s="41"/>
      <c r="E82" s="41"/>
      <c r="F82" s="27" t="str">
        <f>E15</f>
        <v>Dopravní podnik Ostrava a.s.</v>
      </c>
      <c r="G82" s="41"/>
      <c r="H82" s="41"/>
      <c r="I82" s="150" t="s">
        <v>38</v>
      </c>
      <c r="J82" s="37" t="str">
        <f>E21</f>
        <v>METROPROJEKT Praha a.s.</v>
      </c>
      <c r="K82" s="41"/>
      <c r="L82" s="148"/>
      <c r="S82" s="39"/>
      <c r="T82" s="39"/>
      <c r="U82" s="39"/>
      <c r="V82" s="39"/>
      <c r="W82" s="39"/>
      <c r="X82" s="39"/>
      <c r="Y82" s="39"/>
      <c r="Z82" s="39"/>
      <c r="AA82" s="39"/>
      <c r="AB82" s="39"/>
      <c r="AC82" s="39"/>
      <c r="AD82" s="39"/>
      <c r="AE82" s="39"/>
    </row>
    <row r="83" s="2" customFormat="1" ht="27.9" customHeight="1">
      <c r="A83" s="39"/>
      <c r="B83" s="40"/>
      <c r="C83" s="32" t="s">
        <v>36</v>
      </c>
      <c r="D83" s="41"/>
      <c r="E83" s="41"/>
      <c r="F83" s="27" t="str">
        <f>IF(E18="","",E18)</f>
        <v>Vyplň údaj</v>
      </c>
      <c r="G83" s="41"/>
      <c r="H83" s="41"/>
      <c r="I83" s="150" t="s">
        <v>43</v>
      </c>
      <c r="J83" s="37" t="str">
        <f>E24</f>
        <v>METROPROJEKT Praha a.s.</v>
      </c>
      <c r="K83" s="41"/>
      <c r="L83" s="148"/>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147"/>
      <c r="J84" s="41"/>
      <c r="K84" s="41"/>
      <c r="L84" s="148"/>
      <c r="S84" s="39"/>
      <c r="T84" s="39"/>
      <c r="U84" s="39"/>
      <c r="V84" s="39"/>
      <c r="W84" s="39"/>
      <c r="X84" s="39"/>
      <c r="Y84" s="39"/>
      <c r="Z84" s="39"/>
      <c r="AA84" s="39"/>
      <c r="AB84" s="39"/>
      <c r="AC84" s="39"/>
      <c r="AD84" s="39"/>
      <c r="AE84" s="39"/>
    </row>
    <row r="85" s="11" customFormat="1" ht="29.28" customHeight="1">
      <c r="A85" s="199"/>
      <c r="B85" s="200"/>
      <c r="C85" s="201" t="s">
        <v>147</v>
      </c>
      <c r="D85" s="202" t="s">
        <v>65</v>
      </c>
      <c r="E85" s="202" t="s">
        <v>61</v>
      </c>
      <c r="F85" s="202" t="s">
        <v>62</v>
      </c>
      <c r="G85" s="202" t="s">
        <v>148</v>
      </c>
      <c r="H85" s="202" t="s">
        <v>149</v>
      </c>
      <c r="I85" s="203" t="s">
        <v>150</v>
      </c>
      <c r="J85" s="202" t="s">
        <v>137</v>
      </c>
      <c r="K85" s="204" t="s">
        <v>151</v>
      </c>
      <c r="L85" s="205"/>
      <c r="M85" s="93" t="s">
        <v>79</v>
      </c>
      <c r="N85" s="94" t="s">
        <v>50</v>
      </c>
      <c r="O85" s="94" t="s">
        <v>152</v>
      </c>
      <c r="P85" s="94" t="s">
        <v>153</v>
      </c>
      <c r="Q85" s="94" t="s">
        <v>154</v>
      </c>
      <c r="R85" s="94" t="s">
        <v>155</v>
      </c>
      <c r="S85" s="94" t="s">
        <v>156</v>
      </c>
      <c r="T85" s="95" t="s">
        <v>157</v>
      </c>
      <c r="U85" s="199"/>
      <c r="V85" s="199"/>
      <c r="W85" s="199"/>
      <c r="X85" s="199"/>
      <c r="Y85" s="199"/>
      <c r="Z85" s="199"/>
      <c r="AA85" s="199"/>
      <c r="AB85" s="199"/>
      <c r="AC85" s="199"/>
      <c r="AD85" s="199"/>
      <c r="AE85" s="199"/>
    </row>
    <row r="86" s="2" customFormat="1" ht="22.8" customHeight="1">
      <c r="A86" s="39"/>
      <c r="B86" s="40"/>
      <c r="C86" s="100" t="s">
        <v>158</v>
      </c>
      <c r="D86" s="41"/>
      <c r="E86" s="41"/>
      <c r="F86" s="41"/>
      <c r="G86" s="41"/>
      <c r="H86" s="41"/>
      <c r="I86" s="147"/>
      <c r="J86" s="206">
        <f>BK86</f>
        <v>0</v>
      </c>
      <c r="K86" s="41"/>
      <c r="L86" s="45"/>
      <c r="M86" s="96"/>
      <c r="N86" s="207"/>
      <c r="O86" s="97"/>
      <c r="P86" s="208">
        <f>P87</f>
        <v>0</v>
      </c>
      <c r="Q86" s="97"/>
      <c r="R86" s="208">
        <f>R87</f>
        <v>88.805905999999993</v>
      </c>
      <c r="S86" s="97"/>
      <c r="T86" s="209">
        <f>T87</f>
        <v>62.399999999999999</v>
      </c>
      <c r="U86" s="39"/>
      <c r="V86" s="39"/>
      <c r="W86" s="39"/>
      <c r="X86" s="39"/>
      <c r="Y86" s="39"/>
      <c r="Z86" s="39"/>
      <c r="AA86" s="39"/>
      <c r="AB86" s="39"/>
      <c r="AC86" s="39"/>
      <c r="AD86" s="39"/>
      <c r="AE86" s="39"/>
      <c r="AT86" s="17" t="s">
        <v>80</v>
      </c>
      <c r="AU86" s="17" t="s">
        <v>138</v>
      </c>
      <c r="BK86" s="210">
        <f>BK87</f>
        <v>0</v>
      </c>
    </row>
    <row r="87" s="12" customFormat="1" ht="25.92" customHeight="1">
      <c r="A87" s="12"/>
      <c r="B87" s="211"/>
      <c r="C87" s="212"/>
      <c r="D87" s="213" t="s">
        <v>80</v>
      </c>
      <c r="E87" s="214" t="s">
        <v>159</v>
      </c>
      <c r="F87" s="214" t="s">
        <v>160</v>
      </c>
      <c r="G87" s="212"/>
      <c r="H87" s="212"/>
      <c r="I87" s="215"/>
      <c r="J87" s="216">
        <f>BK87</f>
        <v>0</v>
      </c>
      <c r="K87" s="212"/>
      <c r="L87" s="217"/>
      <c r="M87" s="218"/>
      <c r="N87" s="219"/>
      <c r="O87" s="219"/>
      <c r="P87" s="220">
        <f>P88+P111+P116+P125+P145+P151</f>
        <v>0</v>
      </c>
      <c r="Q87" s="219"/>
      <c r="R87" s="220">
        <f>R88+R111+R116+R125+R145+R151</f>
        <v>88.805905999999993</v>
      </c>
      <c r="S87" s="219"/>
      <c r="T87" s="221">
        <f>T88+T111+T116+T125+T145+T151</f>
        <v>62.399999999999999</v>
      </c>
      <c r="U87" s="12"/>
      <c r="V87" s="12"/>
      <c r="W87" s="12"/>
      <c r="X87" s="12"/>
      <c r="Y87" s="12"/>
      <c r="Z87" s="12"/>
      <c r="AA87" s="12"/>
      <c r="AB87" s="12"/>
      <c r="AC87" s="12"/>
      <c r="AD87" s="12"/>
      <c r="AE87" s="12"/>
      <c r="AR87" s="222" t="s">
        <v>89</v>
      </c>
      <c r="AT87" s="223" t="s">
        <v>80</v>
      </c>
      <c r="AU87" s="223" t="s">
        <v>81</v>
      </c>
      <c r="AY87" s="222" t="s">
        <v>161</v>
      </c>
      <c r="BK87" s="224">
        <f>BK88+BK111+BK116+BK125+BK145+BK151</f>
        <v>0</v>
      </c>
    </row>
    <row r="88" s="12" customFormat="1" ht="22.8" customHeight="1">
      <c r="A88" s="12"/>
      <c r="B88" s="211"/>
      <c r="C88" s="212"/>
      <c r="D88" s="213" t="s">
        <v>80</v>
      </c>
      <c r="E88" s="225" t="s">
        <v>89</v>
      </c>
      <c r="F88" s="225" t="s">
        <v>162</v>
      </c>
      <c r="G88" s="212"/>
      <c r="H88" s="212"/>
      <c r="I88" s="215"/>
      <c r="J88" s="226">
        <f>BK88</f>
        <v>0</v>
      </c>
      <c r="K88" s="212"/>
      <c r="L88" s="217"/>
      <c r="M88" s="218"/>
      <c r="N88" s="219"/>
      <c r="O88" s="219"/>
      <c r="P88" s="220">
        <f>SUM(P89:P110)</f>
        <v>0</v>
      </c>
      <c r="Q88" s="219"/>
      <c r="R88" s="220">
        <f>SUM(R89:R110)</f>
        <v>2.3051000000000004</v>
      </c>
      <c r="S88" s="219"/>
      <c r="T88" s="221">
        <f>SUM(T89:T110)</f>
        <v>62.399999999999999</v>
      </c>
      <c r="U88" s="12"/>
      <c r="V88" s="12"/>
      <c r="W88" s="12"/>
      <c r="X88" s="12"/>
      <c r="Y88" s="12"/>
      <c r="Z88" s="12"/>
      <c r="AA88" s="12"/>
      <c r="AB88" s="12"/>
      <c r="AC88" s="12"/>
      <c r="AD88" s="12"/>
      <c r="AE88" s="12"/>
      <c r="AR88" s="222" t="s">
        <v>89</v>
      </c>
      <c r="AT88" s="223" t="s">
        <v>80</v>
      </c>
      <c r="AU88" s="223" t="s">
        <v>89</v>
      </c>
      <c r="AY88" s="222" t="s">
        <v>161</v>
      </c>
      <c r="BK88" s="224">
        <f>SUM(BK89:BK110)</f>
        <v>0</v>
      </c>
    </row>
    <row r="89" s="2" customFormat="1" ht="16.5" customHeight="1">
      <c r="A89" s="39"/>
      <c r="B89" s="40"/>
      <c r="C89" s="227" t="s">
        <v>89</v>
      </c>
      <c r="D89" s="227" t="s">
        <v>163</v>
      </c>
      <c r="E89" s="228" t="s">
        <v>164</v>
      </c>
      <c r="F89" s="229" t="s">
        <v>165</v>
      </c>
      <c r="G89" s="230" t="s">
        <v>166</v>
      </c>
      <c r="H89" s="231">
        <v>3560</v>
      </c>
      <c r="I89" s="232"/>
      <c r="J89" s="233">
        <f>ROUND(I89*H89,2)</f>
        <v>0</v>
      </c>
      <c r="K89" s="229" t="s">
        <v>167</v>
      </c>
      <c r="L89" s="45"/>
      <c r="M89" s="234" t="s">
        <v>79</v>
      </c>
      <c r="N89" s="235" t="s">
        <v>51</v>
      </c>
      <c r="O89" s="85"/>
      <c r="P89" s="236">
        <f>O89*H89</f>
        <v>0</v>
      </c>
      <c r="Q89" s="236">
        <v>0</v>
      </c>
      <c r="R89" s="236">
        <f>Q89*H89</f>
        <v>0</v>
      </c>
      <c r="S89" s="236">
        <v>0</v>
      </c>
      <c r="T89" s="237">
        <f>S89*H89</f>
        <v>0</v>
      </c>
      <c r="U89" s="39"/>
      <c r="V89" s="39"/>
      <c r="W89" s="39"/>
      <c r="X89" s="39"/>
      <c r="Y89" s="39"/>
      <c r="Z89" s="39"/>
      <c r="AA89" s="39"/>
      <c r="AB89" s="39"/>
      <c r="AC89" s="39"/>
      <c r="AD89" s="39"/>
      <c r="AE89" s="39"/>
      <c r="AR89" s="238" t="s">
        <v>168</v>
      </c>
      <c r="AT89" s="238" t="s">
        <v>163</v>
      </c>
      <c r="AU89" s="238" t="s">
        <v>91</v>
      </c>
      <c r="AY89" s="17" t="s">
        <v>161</v>
      </c>
      <c r="BE89" s="239">
        <f>IF(N89="základní",J89,0)</f>
        <v>0</v>
      </c>
      <c r="BF89" s="239">
        <f>IF(N89="snížená",J89,0)</f>
        <v>0</v>
      </c>
      <c r="BG89" s="239">
        <f>IF(N89="zákl. přenesená",J89,0)</f>
        <v>0</v>
      </c>
      <c r="BH89" s="239">
        <f>IF(N89="sníž. přenesená",J89,0)</f>
        <v>0</v>
      </c>
      <c r="BI89" s="239">
        <f>IF(N89="nulová",J89,0)</f>
        <v>0</v>
      </c>
      <c r="BJ89" s="17" t="s">
        <v>89</v>
      </c>
      <c r="BK89" s="239">
        <f>ROUND(I89*H89,2)</f>
        <v>0</v>
      </c>
      <c r="BL89" s="17" t="s">
        <v>168</v>
      </c>
      <c r="BM89" s="238" t="s">
        <v>169</v>
      </c>
    </row>
    <row r="90" s="13" customFormat="1">
      <c r="A90" s="13"/>
      <c r="B90" s="240"/>
      <c r="C90" s="241"/>
      <c r="D90" s="242" t="s">
        <v>170</v>
      </c>
      <c r="E90" s="243" t="s">
        <v>79</v>
      </c>
      <c r="F90" s="244" t="s">
        <v>171</v>
      </c>
      <c r="G90" s="241"/>
      <c r="H90" s="245">
        <v>3560</v>
      </c>
      <c r="I90" s="246"/>
      <c r="J90" s="241"/>
      <c r="K90" s="241"/>
      <c r="L90" s="247"/>
      <c r="M90" s="248"/>
      <c r="N90" s="249"/>
      <c r="O90" s="249"/>
      <c r="P90" s="249"/>
      <c r="Q90" s="249"/>
      <c r="R90" s="249"/>
      <c r="S90" s="249"/>
      <c r="T90" s="250"/>
      <c r="U90" s="13"/>
      <c r="V90" s="13"/>
      <c r="W90" s="13"/>
      <c r="X90" s="13"/>
      <c r="Y90" s="13"/>
      <c r="Z90" s="13"/>
      <c r="AA90" s="13"/>
      <c r="AB90" s="13"/>
      <c r="AC90" s="13"/>
      <c r="AD90" s="13"/>
      <c r="AE90" s="13"/>
      <c r="AT90" s="251" t="s">
        <v>170</v>
      </c>
      <c r="AU90" s="251" t="s">
        <v>91</v>
      </c>
      <c r="AV90" s="13" t="s">
        <v>91</v>
      </c>
      <c r="AW90" s="13" t="s">
        <v>42</v>
      </c>
      <c r="AX90" s="13" t="s">
        <v>89</v>
      </c>
      <c r="AY90" s="251" t="s">
        <v>161</v>
      </c>
    </row>
    <row r="91" s="2" customFormat="1" ht="24" customHeight="1">
      <c r="A91" s="39"/>
      <c r="B91" s="40"/>
      <c r="C91" s="227" t="s">
        <v>91</v>
      </c>
      <c r="D91" s="227" t="s">
        <v>163</v>
      </c>
      <c r="E91" s="228" t="s">
        <v>172</v>
      </c>
      <c r="F91" s="229" t="s">
        <v>173</v>
      </c>
      <c r="G91" s="230" t="s">
        <v>174</v>
      </c>
      <c r="H91" s="231">
        <v>260</v>
      </c>
      <c r="I91" s="232"/>
      <c r="J91" s="233">
        <f>ROUND(I91*H91,2)</f>
        <v>0</v>
      </c>
      <c r="K91" s="229" t="s">
        <v>167</v>
      </c>
      <c r="L91" s="45"/>
      <c r="M91" s="234" t="s">
        <v>79</v>
      </c>
      <c r="N91" s="235" t="s">
        <v>51</v>
      </c>
      <c r="O91" s="85"/>
      <c r="P91" s="236">
        <f>O91*H91</f>
        <v>0</v>
      </c>
      <c r="Q91" s="236">
        <v>0</v>
      </c>
      <c r="R91" s="236">
        <f>Q91*H91</f>
        <v>0</v>
      </c>
      <c r="S91" s="236">
        <v>0.20499999999999999</v>
      </c>
      <c r="T91" s="237">
        <f>S91*H91</f>
        <v>53.299999999999997</v>
      </c>
      <c r="U91" s="39"/>
      <c r="V91" s="39"/>
      <c r="W91" s="39"/>
      <c r="X91" s="39"/>
      <c r="Y91" s="39"/>
      <c r="Z91" s="39"/>
      <c r="AA91" s="39"/>
      <c r="AB91" s="39"/>
      <c r="AC91" s="39"/>
      <c r="AD91" s="39"/>
      <c r="AE91" s="39"/>
      <c r="AR91" s="238" t="s">
        <v>168</v>
      </c>
      <c r="AT91" s="238" t="s">
        <v>163</v>
      </c>
      <c r="AU91" s="238" t="s">
        <v>91</v>
      </c>
      <c r="AY91" s="17" t="s">
        <v>161</v>
      </c>
      <c r="BE91" s="239">
        <f>IF(N91="základní",J91,0)</f>
        <v>0</v>
      </c>
      <c r="BF91" s="239">
        <f>IF(N91="snížená",J91,0)</f>
        <v>0</v>
      </c>
      <c r="BG91" s="239">
        <f>IF(N91="zákl. přenesená",J91,0)</f>
        <v>0</v>
      </c>
      <c r="BH91" s="239">
        <f>IF(N91="sníž. přenesená",J91,0)</f>
        <v>0</v>
      </c>
      <c r="BI91" s="239">
        <f>IF(N91="nulová",J91,0)</f>
        <v>0</v>
      </c>
      <c r="BJ91" s="17" t="s">
        <v>89</v>
      </c>
      <c r="BK91" s="239">
        <f>ROUND(I91*H91,2)</f>
        <v>0</v>
      </c>
      <c r="BL91" s="17" t="s">
        <v>168</v>
      </c>
      <c r="BM91" s="238" t="s">
        <v>175</v>
      </c>
    </row>
    <row r="92" s="13" customFormat="1">
      <c r="A92" s="13"/>
      <c r="B92" s="240"/>
      <c r="C92" s="241"/>
      <c r="D92" s="242" t="s">
        <v>170</v>
      </c>
      <c r="E92" s="243" t="s">
        <v>79</v>
      </c>
      <c r="F92" s="244" t="s">
        <v>176</v>
      </c>
      <c r="G92" s="241"/>
      <c r="H92" s="245">
        <v>260</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2" customFormat="1" ht="24" customHeight="1">
      <c r="A93" s="39"/>
      <c r="B93" s="40"/>
      <c r="C93" s="227" t="s">
        <v>177</v>
      </c>
      <c r="D93" s="227" t="s">
        <v>163</v>
      </c>
      <c r="E93" s="228" t="s">
        <v>178</v>
      </c>
      <c r="F93" s="229" t="s">
        <v>179</v>
      </c>
      <c r="G93" s="230" t="s">
        <v>174</v>
      </c>
      <c r="H93" s="231">
        <v>260</v>
      </c>
      <c r="I93" s="232"/>
      <c r="J93" s="233">
        <f>ROUND(I93*H93,2)</f>
        <v>0</v>
      </c>
      <c r="K93" s="229" t="s">
        <v>167</v>
      </c>
      <c r="L93" s="45"/>
      <c r="M93" s="234" t="s">
        <v>79</v>
      </c>
      <c r="N93" s="235" t="s">
        <v>51</v>
      </c>
      <c r="O93" s="85"/>
      <c r="P93" s="236">
        <f>O93*H93</f>
        <v>0</v>
      </c>
      <c r="Q93" s="236">
        <v>0</v>
      </c>
      <c r="R93" s="236">
        <f>Q93*H93</f>
        <v>0</v>
      </c>
      <c r="S93" s="236">
        <v>0.035000000000000003</v>
      </c>
      <c r="T93" s="237">
        <f>S93*H93</f>
        <v>9.1000000000000014</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180</v>
      </c>
    </row>
    <row r="94" s="13" customFormat="1">
      <c r="A94" s="13"/>
      <c r="B94" s="240"/>
      <c r="C94" s="241"/>
      <c r="D94" s="242" t="s">
        <v>170</v>
      </c>
      <c r="E94" s="243" t="s">
        <v>79</v>
      </c>
      <c r="F94" s="244" t="s">
        <v>181</v>
      </c>
      <c r="G94" s="241"/>
      <c r="H94" s="245">
        <v>260</v>
      </c>
      <c r="I94" s="246"/>
      <c r="J94" s="241"/>
      <c r="K94" s="241"/>
      <c r="L94" s="247"/>
      <c r="M94" s="248"/>
      <c r="N94" s="249"/>
      <c r="O94" s="249"/>
      <c r="P94" s="249"/>
      <c r="Q94" s="249"/>
      <c r="R94" s="249"/>
      <c r="S94" s="249"/>
      <c r="T94" s="250"/>
      <c r="U94" s="13"/>
      <c r="V94" s="13"/>
      <c r="W94" s="13"/>
      <c r="X94" s="13"/>
      <c r="Y94" s="13"/>
      <c r="Z94" s="13"/>
      <c r="AA94" s="13"/>
      <c r="AB94" s="13"/>
      <c r="AC94" s="13"/>
      <c r="AD94" s="13"/>
      <c r="AE94" s="13"/>
      <c r="AT94" s="251" t="s">
        <v>170</v>
      </c>
      <c r="AU94" s="251" t="s">
        <v>91</v>
      </c>
      <c r="AV94" s="13" t="s">
        <v>91</v>
      </c>
      <c r="AW94" s="13" t="s">
        <v>42</v>
      </c>
      <c r="AX94" s="13" t="s">
        <v>89</v>
      </c>
      <c r="AY94" s="251" t="s">
        <v>161</v>
      </c>
    </row>
    <row r="95" s="2" customFormat="1" ht="24" customHeight="1">
      <c r="A95" s="39"/>
      <c r="B95" s="40"/>
      <c r="C95" s="227" t="s">
        <v>168</v>
      </c>
      <c r="D95" s="227" t="s">
        <v>163</v>
      </c>
      <c r="E95" s="228" t="s">
        <v>182</v>
      </c>
      <c r="F95" s="229" t="s">
        <v>183</v>
      </c>
      <c r="G95" s="230" t="s">
        <v>184</v>
      </c>
      <c r="H95" s="231">
        <v>35</v>
      </c>
      <c r="I95" s="232"/>
      <c r="J95" s="233">
        <f>ROUND(I95*H95,2)</f>
        <v>0</v>
      </c>
      <c r="K95" s="229" t="s">
        <v>167</v>
      </c>
      <c r="L95" s="45"/>
      <c r="M95" s="234" t="s">
        <v>79</v>
      </c>
      <c r="N95" s="235" t="s">
        <v>51</v>
      </c>
      <c r="O95" s="85"/>
      <c r="P95" s="236">
        <f>O95*H95</f>
        <v>0</v>
      </c>
      <c r="Q95" s="236">
        <v>0</v>
      </c>
      <c r="R95" s="236">
        <f>Q95*H95</f>
        <v>0</v>
      </c>
      <c r="S95" s="236">
        <v>0</v>
      </c>
      <c r="T95" s="237">
        <f>S95*H95</f>
        <v>0</v>
      </c>
      <c r="U95" s="39"/>
      <c r="V95" s="39"/>
      <c r="W95" s="39"/>
      <c r="X95" s="39"/>
      <c r="Y95" s="39"/>
      <c r="Z95" s="39"/>
      <c r="AA95" s="39"/>
      <c r="AB95" s="39"/>
      <c r="AC95" s="39"/>
      <c r="AD95" s="39"/>
      <c r="AE95" s="39"/>
      <c r="AR95" s="238" t="s">
        <v>168</v>
      </c>
      <c r="AT95" s="238" t="s">
        <v>163</v>
      </c>
      <c r="AU95" s="238" t="s">
        <v>91</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168</v>
      </c>
      <c r="BM95" s="238" t="s">
        <v>185</v>
      </c>
    </row>
    <row r="96" s="13" customFormat="1">
      <c r="A96" s="13"/>
      <c r="B96" s="240"/>
      <c r="C96" s="241"/>
      <c r="D96" s="242" t="s">
        <v>170</v>
      </c>
      <c r="E96" s="243" t="s">
        <v>79</v>
      </c>
      <c r="F96" s="244" t="s">
        <v>186</v>
      </c>
      <c r="G96" s="241"/>
      <c r="H96" s="245">
        <v>35</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91</v>
      </c>
      <c r="AV96" s="13" t="s">
        <v>91</v>
      </c>
      <c r="AW96" s="13" t="s">
        <v>42</v>
      </c>
      <c r="AX96" s="13" t="s">
        <v>89</v>
      </c>
      <c r="AY96" s="251" t="s">
        <v>161</v>
      </c>
    </row>
    <row r="97" s="2" customFormat="1" ht="24" customHeight="1">
      <c r="A97" s="39"/>
      <c r="B97" s="40"/>
      <c r="C97" s="227" t="s">
        <v>187</v>
      </c>
      <c r="D97" s="227" t="s">
        <v>163</v>
      </c>
      <c r="E97" s="228" t="s">
        <v>188</v>
      </c>
      <c r="F97" s="229" t="s">
        <v>189</v>
      </c>
      <c r="G97" s="230" t="s">
        <v>166</v>
      </c>
      <c r="H97" s="231">
        <v>1780</v>
      </c>
      <c r="I97" s="232"/>
      <c r="J97" s="233">
        <f>ROUND(I97*H97,2)</f>
        <v>0</v>
      </c>
      <c r="K97" s="229" t="s">
        <v>167</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190</v>
      </c>
    </row>
    <row r="98" s="13" customFormat="1">
      <c r="A98" s="13"/>
      <c r="B98" s="240"/>
      <c r="C98" s="241"/>
      <c r="D98" s="242" t="s">
        <v>170</v>
      </c>
      <c r="E98" s="243" t="s">
        <v>79</v>
      </c>
      <c r="F98" s="244" t="s">
        <v>191</v>
      </c>
      <c r="G98" s="241"/>
      <c r="H98" s="245">
        <v>1780</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42</v>
      </c>
      <c r="AX98" s="13" t="s">
        <v>89</v>
      </c>
      <c r="AY98" s="251" t="s">
        <v>161</v>
      </c>
    </row>
    <row r="99" s="2" customFormat="1" ht="16.5" customHeight="1">
      <c r="A99" s="39"/>
      <c r="B99" s="40"/>
      <c r="C99" s="252" t="s">
        <v>192</v>
      </c>
      <c r="D99" s="252" t="s">
        <v>193</v>
      </c>
      <c r="E99" s="253" t="s">
        <v>194</v>
      </c>
      <c r="F99" s="254" t="s">
        <v>195</v>
      </c>
      <c r="G99" s="255" t="s">
        <v>196</v>
      </c>
      <c r="H99" s="256">
        <v>160.19999999999999</v>
      </c>
      <c r="I99" s="257"/>
      <c r="J99" s="258">
        <f>ROUND(I99*H99,2)</f>
        <v>0</v>
      </c>
      <c r="K99" s="254" t="s">
        <v>167</v>
      </c>
      <c r="L99" s="259"/>
      <c r="M99" s="260" t="s">
        <v>79</v>
      </c>
      <c r="N99" s="261" t="s">
        <v>51</v>
      </c>
      <c r="O99" s="85"/>
      <c r="P99" s="236">
        <f>O99*H99</f>
        <v>0</v>
      </c>
      <c r="Q99" s="236">
        <v>0</v>
      </c>
      <c r="R99" s="236">
        <f>Q99*H99</f>
        <v>0</v>
      </c>
      <c r="S99" s="236">
        <v>0</v>
      </c>
      <c r="T99" s="237">
        <f>S99*H99</f>
        <v>0</v>
      </c>
      <c r="U99" s="39"/>
      <c r="V99" s="39"/>
      <c r="W99" s="39"/>
      <c r="X99" s="39"/>
      <c r="Y99" s="39"/>
      <c r="Z99" s="39"/>
      <c r="AA99" s="39"/>
      <c r="AB99" s="39"/>
      <c r="AC99" s="39"/>
      <c r="AD99" s="39"/>
      <c r="AE99" s="39"/>
      <c r="AR99" s="238" t="s">
        <v>197</v>
      </c>
      <c r="AT99" s="238" t="s">
        <v>193</v>
      </c>
      <c r="AU99" s="238" t="s">
        <v>91</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168</v>
      </c>
      <c r="BM99" s="238" t="s">
        <v>198</v>
      </c>
    </row>
    <row r="100" s="13" customFormat="1">
      <c r="A100" s="13"/>
      <c r="B100" s="240"/>
      <c r="C100" s="241"/>
      <c r="D100" s="242" t="s">
        <v>170</v>
      </c>
      <c r="E100" s="241"/>
      <c r="F100" s="244" t="s">
        <v>199</v>
      </c>
      <c r="G100" s="241"/>
      <c r="H100" s="245">
        <v>160.19999999999999</v>
      </c>
      <c r="I100" s="246"/>
      <c r="J100" s="241"/>
      <c r="K100" s="241"/>
      <c r="L100" s="247"/>
      <c r="M100" s="248"/>
      <c r="N100" s="249"/>
      <c r="O100" s="249"/>
      <c r="P100" s="249"/>
      <c r="Q100" s="249"/>
      <c r="R100" s="249"/>
      <c r="S100" s="249"/>
      <c r="T100" s="250"/>
      <c r="U100" s="13"/>
      <c r="V100" s="13"/>
      <c r="W100" s="13"/>
      <c r="X100" s="13"/>
      <c r="Y100" s="13"/>
      <c r="Z100" s="13"/>
      <c r="AA100" s="13"/>
      <c r="AB100" s="13"/>
      <c r="AC100" s="13"/>
      <c r="AD100" s="13"/>
      <c r="AE100" s="13"/>
      <c r="AT100" s="251" t="s">
        <v>170</v>
      </c>
      <c r="AU100" s="251" t="s">
        <v>91</v>
      </c>
      <c r="AV100" s="13" t="s">
        <v>91</v>
      </c>
      <c r="AW100" s="13" t="s">
        <v>4</v>
      </c>
      <c r="AX100" s="13" t="s">
        <v>89</v>
      </c>
      <c r="AY100" s="251" t="s">
        <v>161</v>
      </c>
    </row>
    <row r="101" s="2" customFormat="1" ht="16.5" customHeight="1">
      <c r="A101" s="39"/>
      <c r="B101" s="40"/>
      <c r="C101" s="227" t="s">
        <v>200</v>
      </c>
      <c r="D101" s="227" t="s">
        <v>163</v>
      </c>
      <c r="E101" s="228" t="s">
        <v>201</v>
      </c>
      <c r="F101" s="229" t="s">
        <v>202</v>
      </c>
      <c r="G101" s="230" t="s">
        <v>166</v>
      </c>
      <c r="H101" s="231">
        <v>1780</v>
      </c>
      <c r="I101" s="232"/>
      <c r="J101" s="233">
        <f>ROUND(I101*H101,2)</f>
        <v>0</v>
      </c>
      <c r="K101" s="229" t="s">
        <v>167</v>
      </c>
      <c r="L101" s="45"/>
      <c r="M101" s="234" t="s">
        <v>79</v>
      </c>
      <c r="N101" s="235" t="s">
        <v>51</v>
      </c>
      <c r="O101" s="85"/>
      <c r="P101" s="236">
        <f>O101*H101</f>
        <v>0</v>
      </c>
      <c r="Q101" s="236">
        <v>0</v>
      </c>
      <c r="R101" s="236">
        <f>Q101*H101</f>
        <v>0</v>
      </c>
      <c r="S101" s="236">
        <v>0</v>
      </c>
      <c r="T101" s="237">
        <f>S101*H101</f>
        <v>0</v>
      </c>
      <c r="U101" s="39"/>
      <c r="V101" s="39"/>
      <c r="W101" s="39"/>
      <c r="X101" s="39"/>
      <c r="Y101" s="39"/>
      <c r="Z101" s="39"/>
      <c r="AA101" s="39"/>
      <c r="AB101" s="39"/>
      <c r="AC101" s="39"/>
      <c r="AD101" s="39"/>
      <c r="AE101" s="39"/>
      <c r="AR101" s="238" t="s">
        <v>168</v>
      </c>
      <c r="AT101" s="238" t="s">
        <v>163</v>
      </c>
      <c r="AU101" s="238" t="s">
        <v>91</v>
      </c>
      <c r="AY101" s="17" t="s">
        <v>161</v>
      </c>
      <c r="BE101" s="239">
        <f>IF(N101="základní",J101,0)</f>
        <v>0</v>
      </c>
      <c r="BF101" s="239">
        <f>IF(N101="snížená",J101,0)</f>
        <v>0</v>
      </c>
      <c r="BG101" s="239">
        <f>IF(N101="zákl. přenesená",J101,0)</f>
        <v>0</v>
      </c>
      <c r="BH101" s="239">
        <f>IF(N101="sníž. přenesená",J101,0)</f>
        <v>0</v>
      </c>
      <c r="BI101" s="239">
        <f>IF(N101="nulová",J101,0)</f>
        <v>0</v>
      </c>
      <c r="BJ101" s="17" t="s">
        <v>89</v>
      </c>
      <c r="BK101" s="239">
        <f>ROUND(I101*H101,2)</f>
        <v>0</v>
      </c>
      <c r="BL101" s="17" t="s">
        <v>168</v>
      </c>
      <c r="BM101" s="238" t="s">
        <v>203</v>
      </c>
    </row>
    <row r="102" s="13" customFormat="1">
      <c r="A102" s="13"/>
      <c r="B102" s="240"/>
      <c r="C102" s="241"/>
      <c r="D102" s="242" t="s">
        <v>170</v>
      </c>
      <c r="E102" s="243" t="s">
        <v>79</v>
      </c>
      <c r="F102" s="244" t="s">
        <v>204</v>
      </c>
      <c r="G102" s="241"/>
      <c r="H102" s="245">
        <v>1780</v>
      </c>
      <c r="I102" s="246"/>
      <c r="J102" s="241"/>
      <c r="K102" s="241"/>
      <c r="L102" s="247"/>
      <c r="M102" s="248"/>
      <c r="N102" s="249"/>
      <c r="O102" s="249"/>
      <c r="P102" s="249"/>
      <c r="Q102" s="249"/>
      <c r="R102" s="249"/>
      <c r="S102" s="249"/>
      <c r="T102" s="250"/>
      <c r="U102" s="13"/>
      <c r="V102" s="13"/>
      <c r="W102" s="13"/>
      <c r="X102" s="13"/>
      <c r="Y102" s="13"/>
      <c r="Z102" s="13"/>
      <c r="AA102" s="13"/>
      <c r="AB102" s="13"/>
      <c r="AC102" s="13"/>
      <c r="AD102" s="13"/>
      <c r="AE102" s="13"/>
      <c r="AT102" s="251" t="s">
        <v>170</v>
      </c>
      <c r="AU102" s="251" t="s">
        <v>91</v>
      </c>
      <c r="AV102" s="13" t="s">
        <v>91</v>
      </c>
      <c r="AW102" s="13" t="s">
        <v>42</v>
      </c>
      <c r="AX102" s="13" t="s">
        <v>89</v>
      </c>
      <c r="AY102" s="251" t="s">
        <v>161</v>
      </c>
    </row>
    <row r="103" s="2" customFormat="1" ht="16.5" customHeight="1">
      <c r="A103" s="39"/>
      <c r="B103" s="40"/>
      <c r="C103" s="227" t="s">
        <v>197</v>
      </c>
      <c r="D103" s="227" t="s">
        <v>163</v>
      </c>
      <c r="E103" s="228" t="s">
        <v>205</v>
      </c>
      <c r="F103" s="229" t="s">
        <v>206</v>
      </c>
      <c r="G103" s="230" t="s">
        <v>166</v>
      </c>
      <c r="H103" s="231">
        <v>1780</v>
      </c>
      <c r="I103" s="232"/>
      <c r="J103" s="233">
        <f>ROUND(I103*H103,2)</f>
        <v>0</v>
      </c>
      <c r="K103" s="229" t="s">
        <v>167</v>
      </c>
      <c r="L103" s="45"/>
      <c r="M103" s="234" t="s">
        <v>79</v>
      </c>
      <c r="N103" s="235" t="s">
        <v>51</v>
      </c>
      <c r="O103" s="85"/>
      <c r="P103" s="236">
        <f>O103*H103</f>
        <v>0</v>
      </c>
      <c r="Q103" s="236">
        <v>0.0012700000000000001</v>
      </c>
      <c r="R103" s="236">
        <f>Q103*H103</f>
        <v>2.2606000000000002</v>
      </c>
      <c r="S103" s="236">
        <v>0</v>
      </c>
      <c r="T103" s="237">
        <f>S103*H103</f>
        <v>0</v>
      </c>
      <c r="U103" s="39"/>
      <c r="V103" s="39"/>
      <c r="W103" s="39"/>
      <c r="X103" s="39"/>
      <c r="Y103" s="39"/>
      <c r="Z103" s="39"/>
      <c r="AA103" s="39"/>
      <c r="AB103" s="39"/>
      <c r="AC103" s="39"/>
      <c r="AD103" s="39"/>
      <c r="AE103" s="39"/>
      <c r="AR103" s="238" t="s">
        <v>168</v>
      </c>
      <c r="AT103" s="238" t="s">
        <v>163</v>
      </c>
      <c r="AU103" s="238" t="s">
        <v>91</v>
      </c>
      <c r="AY103" s="17" t="s">
        <v>161</v>
      </c>
      <c r="BE103" s="239">
        <f>IF(N103="základní",J103,0)</f>
        <v>0</v>
      </c>
      <c r="BF103" s="239">
        <f>IF(N103="snížená",J103,0)</f>
        <v>0</v>
      </c>
      <c r="BG103" s="239">
        <f>IF(N103="zákl. přenesená",J103,0)</f>
        <v>0</v>
      </c>
      <c r="BH103" s="239">
        <f>IF(N103="sníž. přenesená",J103,0)</f>
        <v>0</v>
      </c>
      <c r="BI103" s="239">
        <f>IF(N103="nulová",J103,0)</f>
        <v>0</v>
      </c>
      <c r="BJ103" s="17" t="s">
        <v>89</v>
      </c>
      <c r="BK103" s="239">
        <f>ROUND(I103*H103,2)</f>
        <v>0</v>
      </c>
      <c r="BL103" s="17" t="s">
        <v>168</v>
      </c>
      <c r="BM103" s="238" t="s">
        <v>207</v>
      </c>
    </row>
    <row r="104" s="13" customFormat="1">
      <c r="A104" s="13"/>
      <c r="B104" s="240"/>
      <c r="C104" s="241"/>
      <c r="D104" s="242" t="s">
        <v>170</v>
      </c>
      <c r="E104" s="243" t="s">
        <v>79</v>
      </c>
      <c r="F104" s="244" t="s">
        <v>204</v>
      </c>
      <c r="G104" s="241"/>
      <c r="H104" s="245">
        <v>1780</v>
      </c>
      <c r="I104" s="246"/>
      <c r="J104" s="241"/>
      <c r="K104" s="241"/>
      <c r="L104" s="247"/>
      <c r="M104" s="248"/>
      <c r="N104" s="249"/>
      <c r="O104" s="249"/>
      <c r="P104" s="249"/>
      <c r="Q104" s="249"/>
      <c r="R104" s="249"/>
      <c r="S104" s="249"/>
      <c r="T104" s="250"/>
      <c r="U104" s="13"/>
      <c r="V104" s="13"/>
      <c r="W104" s="13"/>
      <c r="X104" s="13"/>
      <c r="Y104" s="13"/>
      <c r="Z104" s="13"/>
      <c r="AA104" s="13"/>
      <c r="AB104" s="13"/>
      <c r="AC104" s="13"/>
      <c r="AD104" s="13"/>
      <c r="AE104" s="13"/>
      <c r="AT104" s="251" t="s">
        <v>170</v>
      </c>
      <c r="AU104" s="251" t="s">
        <v>91</v>
      </c>
      <c r="AV104" s="13" t="s">
        <v>91</v>
      </c>
      <c r="AW104" s="13" t="s">
        <v>42</v>
      </c>
      <c r="AX104" s="13" t="s">
        <v>89</v>
      </c>
      <c r="AY104" s="251" t="s">
        <v>161</v>
      </c>
    </row>
    <row r="105" s="2" customFormat="1" ht="16.5" customHeight="1">
      <c r="A105" s="39"/>
      <c r="B105" s="40"/>
      <c r="C105" s="252" t="s">
        <v>208</v>
      </c>
      <c r="D105" s="252" t="s">
        <v>193</v>
      </c>
      <c r="E105" s="253" t="s">
        <v>209</v>
      </c>
      <c r="F105" s="254" t="s">
        <v>210</v>
      </c>
      <c r="G105" s="255" t="s">
        <v>211</v>
      </c>
      <c r="H105" s="256">
        <v>44.5</v>
      </c>
      <c r="I105" s="257"/>
      <c r="J105" s="258">
        <f>ROUND(I105*H105,2)</f>
        <v>0</v>
      </c>
      <c r="K105" s="254" t="s">
        <v>167</v>
      </c>
      <c r="L105" s="259"/>
      <c r="M105" s="260" t="s">
        <v>79</v>
      </c>
      <c r="N105" s="261" t="s">
        <v>51</v>
      </c>
      <c r="O105" s="85"/>
      <c r="P105" s="236">
        <f>O105*H105</f>
        <v>0</v>
      </c>
      <c r="Q105" s="236">
        <v>0.001</v>
      </c>
      <c r="R105" s="236">
        <f>Q105*H105</f>
        <v>0.044499999999999998</v>
      </c>
      <c r="S105" s="236">
        <v>0</v>
      </c>
      <c r="T105" s="237">
        <f>S105*H105</f>
        <v>0</v>
      </c>
      <c r="U105" s="39"/>
      <c r="V105" s="39"/>
      <c r="W105" s="39"/>
      <c r="X105" s="39"/>
      <c r="Y105" s="39"/>
      <c r="Z105" s="39"/>
      <c r="AA105" s="39"/>
      <c r="AB105" s="39"/>
      <c r="AC105" s="39"/>
      <c r="AD105" s="39"/>
      <c r="AE105" s="39"/>
      <c r="AR105" s="238" t="s">
        <v>197</v>
      </c>
      <c r="AT105" s="238" t="s">
        <v>193</v>
      </c>
      <c r="AU105" s="238" t="s">
        <v>91</v>
      </c>
      <c r="AY105" s="17" t="s">
        <v>161</v>
      </c>
      <c r="BE105" s="239">
        <f>IF(N105="základní",J105,0)</f>
        <v>0</v>
      </c>
      <c r="BF105" s="239">
        <f>IF(N105="snížená",J105,0)</f>
        <v>0</v>
      </c>
      <c r="BG105" s="239">
        <f>IF(N105="zákl. přenesená",J105,0)</f>
        <v>0</v>
      </c>
      <c r="BH105" s="239">
        <f>IF(N105="sníž. přenesená",J105,0)</f>
        <v>0</v>
      </c>
      <c r="BI105" s="239">
        <f>IF(N105="nulová",J105,0)</f>
        <v>0</v>
      </c>
      <c r="BJ105" s="17" t="s">
        <v>89</v>
      </c>
      <c r="BK105" s="239">
        <f>ROUND(I105*H105,2)</f>
        <v>0</v>
      </c>
      <c r="BL105" s="17" t="s">
        <v>168</v>
      </c>
      <c r="BM105" s="238" t="s">
        <v>212</v>
      </c>
    </row>
    <row r="106" s="13" customFormat="1">
      <c r="A106" s="13"/>
      <c r="B106" s="240"/>
      <c r="C106" s="241"/>
      <c r="D106" s="242" t="s">
        <v>170</v>
      </c>
      <c r="E106" s="241"/>
      <c r="F106" s="244" t="s">
        <v>213</v>
      </c>
      <c r="G106" s="241"/>
      <c r="H106" s="245">
        <v>44.5</v>
      </c>
      <c r="I106" s="246"/>
      <c r="J106" s="241"/>
      <c r="K106" s="241"/>
      <c r="L106" s="247"/>
      <c r="M106" s="248"/>
      <c r="N106" s="249"/>
      <c r="O106" s="249"/>
      <c r="P106" s="249"/>
      <c r="Q106" s="249"/>
      <c r="R106" s="249"/>
      <c r="S106" s="249"/>
      <c r="T106" s="250"/>
      <c r="U106" s="13"/>
      <c r="V106" s="13"/>
      <c r="W106" s="13"/>
      <c r="X106" s="13"/>
      <c r="Y106" s="13"/>
      <c r="Z106" s="13"/>
      <c r="AA106" s="13"/>
      <c r="AB106" s="13"/>
      <c r="AC106" s="13"/>
      <c r="AD106" s="13"/>
      <c r="AE106" s="13"/>
      <c r="AT106" s="251" t="s">
        <v>170</v>
      </c>
      <c r="AU106" s="251" t="s">
        <v>91</v>
      </c>
      <c r="AV106" s="13" t="s">
        <v>91</v>
      </c>
      <c r="AW106" s="13" t="s">
        <v>4</v>
      </c>
      <c r="AX106" s="13" t="s">
        <v>89</v>
      </c>
      <c r="AY106" s="251" t="s">
        <v>161</v>
      </c>
    </row>
    <row r="107" s="2" customFormat="1" ht="16.5" customHeight="1">
      <c r="A107" s="39"/>
      <c r="B107" s="40"/>
      <c r="C107" s="227" t="s">
        <v>214</v>
      </c>
      <c r="D107" s="227" t="s">
        <v>163</v>
      </c>
      <c r="E107" s="228" t="s">
        <v>215</v>
      </c>
      <c r="F107" s="229" t="s">
        <v>216</v>
      </c>
      <c r="G107" s="230" t="s">
        <v>166</v>
      </c>
      <c r="H107" s="231">
        <v>2670</v>
      </c>
      <c r="I107" s="232"/>
      <c r="J107" s="233">
        <f>ROUND(I107*H107,2)</f>
        <v>0</v>
      </c>
      <c r="K107" s="229" t="s">
        <v>167</v>
      </c>
      <c r="L107" s="45"/>
      <c r="M107" s="234" t="s">
        <v>79</v>
      </c>
      <c r="N107" s="235" t="s">
        <v>51</v>
      </c>
      <c r="O107" s="85"/>
      <c r="P107" s="236">
        <f>O107*H107</f>
        <v>0</v>
      </c>
      <c r="Q107" s="236">
        <v>0</v>
      </c>
      <c r="R107" s="236">
        <f>Q107*H107</f>
        <v>0</v>
      </c>
      <c r="S107" s="236">
        <v>0</v>
      </c>
      <c r="T107" s="237">
        <f>S107*H107</f>
        <v>0</v>
      </c>
      <c r="U107" s="39"/>
      <c r="V107" s="39"/>
      <c r="W107" s="39"/>
      <c r="X107" s="39"/>
      <c r="Y107" s="39"/>
      <c r="Z107" s="39"/>
      <c r="AA107" s="39"/>
      <c r="AB107" s="39"/>
      <c r="AC107" s="39"/>
      <c r="AD107" s="39"/>
      <c r="AE107" s="39"/>
      <c r="AR107" s="238" t="s">
        <v>168</v>
      </c>
      <c r="AT107" s="238" t="s">
        <v>163</v>
      </c>
      <c r="AU107" s="238" t="s">
        <v>91</v>
      </c>
      <c r="AY107" s="17" t="s">
        <v>161</v>
      </c>
      <c r="BE107" s="239">
        <f>IF(N107="základní",J107,0)</f>
        <v>0</v>
      </c>
      <c r="BF107" s="239">
        <f>IF(N107="snížená",J107,0)</f>
        <v>0</v>
      </c>
      <c r="BG107" s="239">
        <f>IF(N107="zákl. přenesená",J107,0)</f>
        <v>0</v>
      </c>
      <c r="BH107" s="239">
        <f>IF(N107="sníž. přenesená",J107,0)</f>
        <v>0</v>
      </c>
      <c r="BI107" s="239">
        <f>IF(N107="nulová",J107,0)</f>
        <v>0</v>
      </c>
      <c r="BJ107" s="17" t="s">
        <v>89</v>
      </c>
      <c r="BK107" s="239">
        <f>ROUND(I107*H107,2)</f>
        <v>0</v>
      </c>
      <c r="BL107" s="17" t="s">
        <v>168</v>
      </c>
      <c r="BM107" s="238" t="s">
        <v>217</v>
      </c>
    </row>
    <row r="108" s="13" customFormat="1">
      <c r="A108" s="13"/>
      <c r="B108" s="240"/>
      <c r="C108" s="241"/>
      <c r="D108" s="242" t="s">
        <v>170</v>
      </c>
      <c r="E108" s="243" t="s">
        <v>79</v>
      </c>
      <c r="F108" s="244" t="s">
        <v>218</v>
      </c>
      <c r="G108" s="241"/>
      <c r="H108" s="245">
        <v>2670</v>
      </c>
      <c r="I108" s="246"/>
      <c r="J108" s="241"/>
      <c r="K108" s="241"/>
      <c r="L108" s="247"/>
      <c r="M108" s="248"/>
      <c r="N108" s="249"/>
      <c r="O108" s="249"/>
      <c r="P108" s="249"/>
      <c r="Q108" s="249"/>
      <c r="R108" s="249"/>
      <c r="S108" s="249"/>
      <c r="T108" s="250"/>
      <c r="U108" s="13"/>
      <c r="V108" s="13"/>
      <c r="W108" s="13"/>
      <c r="X108" s="13"/>
      <c r="Y108" s="13"/>
      <c r="Z108" s="13"/>
      <c r="AA108" s="13"/>
      <c r="AB108" s="13"/>
      <c r="AC108" s="13"/>
      <c r="AD108" s="13"/>
      <c r="AE108" s="13"/>
      <c r="AT108" s="251" t="s">
        <v>170</v>
      </c>
      <c r="AU108" s="251" t="s">
        <v>91</v>
      </c>
      <c r="AV108" s="13" t="s">
        <v>91</v>
      </c>
      <c r="AW108" s="13" t="s">
        <v>42</v>
      </c>
      <c r="AX108" s="13" t="s">
        <v>89</v>
      </c>
      <c r="AY108" s="251" t="s">
        <v>161</v>
      </c>
    </row>
    <row r="109" s="2" customFormat="1" ht="16.5" customHeight="1">
      <c r="A109" s="39"/>
      <c r="B109" s="40"/>
      <c r="C109" s="227" t="s">
        <v>219</v>
      </c>
      <c r="D109" s="227" t="s">
        <v>163</v>
      </c>
      <c r="E109" s="228" t="s">
        <v>220</v>
      </c>
      <c r="F109" s="229" t="s">
        <v>221</v>
      </c>
      <c r="G109" s="230" t="s">
        <v>166</v>
      </c>
      <c r="H109" s="231">
        <v>7120</v>
      </c>
      <c r="I109" s="232"/>
      <c r="J109" s="233">
        <f>ROUND(I109*H109,2)</f>
        <v>0</v>
      </c>
      <c r="K109" s="229" t="s">
        <v>167</v>
      </c>
      <c r="L109" s="45"/>
      <c r="M109" s="234" t="s">
        <v>79</v>
      </c>
      <c r="N109" s="235" t="s">
        <v>51</v>
      </c>
      <c r="O109" s="85"/>
      <c r="P109" s="236">
        <f>O109*H109</f>
        <v>0</v>
      </c>
      <c r="Q109" s="236">
        <v>0</v>
      </c>
      <c r="R109" s="236">
        <f>Q109*H109</f>
        <v>0</v>
      </c>
      <c r="S109" s="236">
        <v>0</v>
      </c>
      <c r="T109" s="237">
        <f>S109*H109</f>
        <v>0</v>
      </c>
      <c r="U109" s="39"/>
      <c r="V109" s="39"/>
      <c r="W109" s="39"/>
      <c r="X109" s="39"/>
      <c r="Y109" s="39"/>
      <c r="Z109" s="39"/>
      <c r="AA109" s="39"/>
      <c r="AB109" s="39"/>
      <c r="AC109" s="39"/>
      <c r="AD109" s="39"/>
      <c r="AE109" s="39"/>
      <c r="AR109" s="238" t="s">
        <v>168</v>
      </c>
      <c r="AT109" s="238" t="s">
        <v>163</v>
      </c>
      <c r="AU109" s="238" t="s">
        <v>91</v>
      </c>
      <c r="AY109" s="17" t="s">
        <v>161</v>
      </c>
      <c r="BE109" s="239">
        <f>IF(N109="základní",J109,0)</f>
        <v>0</v>
      </c>
      <c r="BF109" s="239">
        <f>IF(N109="snížená",J109,0)</f>
        <v>0</v>
      </c>
      <c r="BG109" s="239">
        <f>IF(N109="zákl. přenesená",J109,0)</f>
        <v>0</v>
      </c>
      <c r="BH109" s="239">
        <f>IF(N109="sníž. přenesená",J109,0)</f>
        <v>0</v>
      </c>
      <c r="BI109" s="239">
        <f>IF(N109="nulová",J109,0)</f>
        <v>0</v>
      </c>
      <c r="BJ109" s="17" t="s">
        <v>89</v>
      </c>
      <c r="BK109" s="239">
        <f>ROUND(I109*H109,2)</f>
        <v>0</v>
      </c>
      <c r="BL109" s="17" t="s">
        <v>168</v>
      </c>
      <c r="BM109" s="238" t="s">
        <v>222</v>
      </c>
    </row>
    <row r="110" s="13" customFormat="1">
      <c r="A110" s="13"/>
      <c r="B110" s="240"/>
      <c r="C110" s="241"/>
      <c r="D110" s="242" t="s">
        <v>170</v>
      </c>
      <c r="E110" s="243" t="s">
        <v>79</v>
      </c>
      <c r="F110" s="244" t="s">
        <v>223</v>
      </c>
      <c r="G110" s="241"/>
      <c r="H110" s="245">
        <v>7120</v>
      </c>
      <c r="I110" s="246"/>
      <c r="J110" s="241"/>
      <c r="K110" s="241"/>
      <c r="L110" s="247"/>
      <c r="M110" s="248"/>
      <c r="N110" s="249"/>
      <c r="O110" s="249"/>
      <c r="P110" s="249"/>
      <c r="Q110" s="249"/>
      <c r="R110" s="249"/>
      <c r="S110" s="249"/>
      <c r="T110" s="250"/>
      <c r="U110" s="13"/>
      <c r="V110" s="13"/>
      <c r="W110" s="13"/>
      <c r="X110" s="13"/>
      <c r="Y110" s="13"/>
      <c r="Z110" s="13"/>
      <c r="AA110" s="13"/>
      <c r="AB110" s="13"/>
      <c r="AC110" s="13"/>
      <c r="AD110" s="13"/>
      <c r="AE110" s="13"/>
      <c r="AT110" s="251" t="s">
        <v>170</v>
      </c>
      <c r="AU110" s="251" t="s">
        <v>91</v>
      </c>
      <c r="AV110" s="13" t="s">
        <v>91</v>
      </c>
      <c r="AW110" s="13" t="s">
        <v>42</v>
      </c>
      <c r="AX110" s="13" t="s">
        <v>89</v>
      </c>
      <c r="AY110" s="251" t="s">
        <v>161</v>
      </c>
    </row>
    <row r="111" s="12" customFormat="1" ht="22.8" customHeight="1">
      <c r="A111" s="12"/>
      <c r="B111" s="211"/>
      <c r="C111" s="212"/>
      <c r="D111" s="213" t="s">
        <v>80</v>
      </c>
      <c r="E111" s="225" t="s">
        <v>168</v>
      </c>
      <c r="F111" s="225" t="s">
        <v>224</v>
      </c>
      <c r="G111" s="212"/>
      <c r="H111" s="212"/>
      <c r="I111" s="215"/>
      <c r="J111" s="226">
        <f>BK111</f>
        <v>0</v>
      </c>
      <c r="K111" s="212"/>
      <c r="L111" s="217"/>
      <c r="M111" s="218"/>
      <c r="N111" s="219"/>
      <c r="O111" s="219"/>
      <c r="P111" s="220">
        <f>SUM(P112:P115)</f>
        <v>0</v>
      </c>
      <c r="Q111" s="219"/>
      <c r="R111" s="220">
        <f>SUM(R112:R115)</f>
        <v>0</v>
      </c>
      <c r="S111" s="219"/>
      <c r="T111" s="221">
        <f>SUM(T112:T115)</f>
        <v>0</v>
      </c>
      <c r="U111" s="12"/>
      <c r="V111" s="12"/>
      <c r="W111" s="12"/>
      <c r="X111" s="12"/>
      <c r="Y111" s="12"/>
      <c r="Z111" s="12"/>
      <c r="AA111" s="12"/>
      <c r="AB111" s="12"/>
      <c r="AC111" s="12"/>
      <c r="AD111" s="12"/>
      <c r="AE111" s="12"/>
      <c r="AR111" s="222" t="s">
        <v>89</v>
      </c>
      <c r="AT111" s="223" t="s">
        <v>80</v>
      </c>
      <c r="AU111" s="223" t="s">
        <v>89</v>
      </c>
      <c r="AY111" s="222" t="s">
        <v>161</v>
      </c>
      <c r="BK111" s="224">
        <f>SUM(BK112:BK115)</f>
        <v>0</v>
      </c>
    </row>
    <row r="112" s="2" customFormat="1" ht="24" customHeight="1">
      <c r="A112" s="39"/>
      <c r="B112" s="40"/>
      <c r="C112" s="227" t="s">
        <v>225</v>
      </c>
      <c r="D112" s="227" t="s">
        <v>163</v>
      </c>
      <c r="E112" s="228" t="s">
        <v>226</v>
      </c>
      <c r="F112" s="229" t="s">
        <v>227</v>
      </c>
      <c r="G112" s="230" t="s">
        <v>166</v>
      </c>
      <c r="H112" s="231">
        <v>38.299999999999997</v>
      </c>
      <c r="I112" s="232"/>
      <c r="J112" s="233">
        <f>ROUND(I112*H112,2)</f>
        <v>0</v>
      </c>
      <c r="K112" s="229" t="s">
        <v>167</v>
      </c>
      <c r="L112" s="45"/>
      <c r="M112" s="234" t="s">
        <v>79</v>
      </c>
      <c r="N112" s="235" t="s">
        <v>51</v>
      </c>
      <c r="O112" s="85"/>
      <c r="P112" s="236">
        <f>O112*H112</f>
        <v>0</v>
      </c>
      <c r="Q112" s="236">
        <v>0</v>
      </c>
      <c r="R112" s="236">
        <f>Q112*H112</f>
        <v>0</v>
      </c>
      <c r="S112" s="236">
        <v>0</v>
      </c>
      <c r="T112" s="237">
        <f>S112*H112</f>
        <v>0</v>
      </c>
      <c r="U112" s="39"/>
      <c r="V112" s="39"/>
      <c r="W112" s="39"/>
      <c r="X112" s="39"/>
      <c r="Y112" s="39"/>
      <c r="Z112" s="39"/>
      <c r="AA112" s="39"/>
      <c r="AB112" s="39"/>
      <c r="AC112" s="39"/>
      <c r="AD112" s="39"/>
      <c r="AE112" s="39"/>
      <c r="AR112" s="238" t="s">
        <v>168</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168</v>
      </c>
      <c r="BM112" s="238" t="s">
        <v>228</v>
      </c>
    </row>
    <row r="113" s="13" customFormat="1">
      <c r="A113" s="13"/>
      <c r="B113" s="240"/>
      <c r="C113" s="241"/>
      <c r="D113" s="242" t="s">
        <v>170</v>
      </c>
      <c r="E113" s="243" t="s">
        <v>79</v>
      </c>
      <c r="F113" s="244" t="s">
        <v>229</v>
      </c>
      <c r="G113" s="241"/>
      <c r="H113" s="245">
        <v>38.299999999999997</v>
      </c>
      <c r="I113" s="246"/>
      <c r="J113" s="241"/>
      <c r="K113" s="241"/>
      <c r="L113" s="247"/>
      <c r="M113" s="248"/>
      <c r="N113" s="249"/>
      <c r="O113" s="249"/>
      <c r="P113" s="249"/>
      <c r="Q113" s="249"/>
      <c r="R113" s="249"/>
      <c r="S113" s="249"/>
      <c r="T113" s="250"/>
      <c r="U113" s="13"/>
      <c r="V113" s="13"/>
      <c r="W113" s="13"/>
      <c r="X113" s="13"/>
      <c r="Y113" s="13"/>
      <c r="Z113" s="13"/>
      <c r="AA113" s="13"/>
      <c r="AB113" s="13"/>
      <c r="AC113" s="13"/>
      <c r="AD113" s="13"/>
      <c r="AE113" s="13"/>
      <c r="AT113" s="251" t="s">
        <v>170</v>
      </c>
      <c r="AU113" s="251" t="s">
        <v>91</v>
      </c>
      <c r="AV113" s="13" t="s">
        <v>91</v>
      </c>
      <c r="AW113" s="13" t="s">
        <v>42</v>
      </c>
      <c r="AX113" s="13" t="s">
        <v>89</v>
      </c>
      <c r="AY113" s="251" t="s">
        <v>161</v>
      </c>
    </row>
    <row r="114" s="2" customFormat="1" ht="24" customHeight="1">
      <c r="A114" s="39"/>
      <c r="B114" s="40"/>
      <c r="C114" s="227" t="s">
        <v>230</v>
      </c>
      <c r="D114" s="227" t="s">
        <v>163</v>
      </c>
      <c r="E114" s="228" t="s">
        <v>231</v>
      </c>
      <c r="F114" s="229" t="s">
        <v>232</v>
      </c>
      <c r="G114" s="230" t="s">
        <v>166</v>
      </c>
      <c r="H114" s="231">
        <v>191.5</v>
      </c>
      <c r="I114" s="232"/>
      <c r="J114" s="233">
        <f>ROUND(I114*H114,2)</f>
        <v>0</v>
      </c>
      <c r="K114" s="229" t="s">
        <v>167</v>
      </c>
      <c r="L114" s="45"/>
      <c r="M114" s="234" t="s">
        <v>79</v>
      </c>
      <c r="N114" s="235" t="s">
        <v>51</v>
      </c>
      <c r="O114" s="85"/>
      <c r="P114" s="236">
        <f>O114*H114</f>
        <v>0</v>
      </c>
      <c r="Q114" s="236">
        <v>0</v>
      </c>
      <c r="R114" s="236">
        <f>Q114*H114</f>
        <v>0</v>
      </c>
      <c r="S114" s="236">
        <v>0</v>
      </c>
      <c r="T114" s="237">
        <f>S114*H114</f>
        <v>0</v>
      </c>
      <c r="U114" s="39"/>
      <c r="V114" s="39"/>
      <c r="W114" s="39"/>
      <c r="X114" s="39"/>
      <c r="Y114" s="39"/>
      <c r="Z114" s="39"/>
      <c r="AA114" s="39"/>
      <c r="AB114" s="39"/>
      <c r="AC114" s="39"/>
      <c r="AD114" s="39"/>
      <c r="AE114" s="39"/>
      <c r="AR114" s="238" t="s">
        <v>168</v>
      </c>
      <c r="AT114" s="238" t="s">
        <v>163</v>
      </c>
      <c r="AU114" s="238" t="s">
        <v>91</v>
      </c>
      <c r="AY114" s="17" t="s">
        <v>161</v>
      </c>
      <c r="BE114" s="239">
        <f>IF(N114="základní",J114,0)</f>
        <v>0</v>
      </c>
      <c r="BF114" s="239">
        <f>IF(N114="snížená",J114,0)</f>
        <v>0</v>
      </c>
      <c r="BG114" s="239">
        <f>IF(N114="zákl. přenesená",J114,0)</f>
        <v>0</v>
      </c>
      <c r="BH114" s="239">
        <f>IF(N114="sníž. přenesená",J114,0)</f>
        <v>0</v>
      </c>
      <c r="BI114" s="239">
        <f>IF(N114="nulová",J114,0)</f>
        <v>0</v>
      </c>
      <c r="BJ114" s="17" t="s">
        <v>89</v>
      </c>
      <c r="BK114" s="239">
        <f>ROUND(I114*H114,2)</f>
        <v>0</v>
      </c>
      <c r="BL114" s="17" t="s">
        <v>168</v>
      </c>
      <c r="BM114" s="238" t="s">
        <v>233</v>
      </c>
    </row>
    <row r="115" s="13" customFormat="1">
      <c r="A115" s="13"/>
      <c r="B115" s="240"/>
      <c r="C115" s="241"/>
      <c r="D115" s="242" t="s">
        <v>170</v>
      </c>
      <c r="E115" s="243" t="s">
        <v>79</v>
      </c>
      <c r="F115" s="244" t="s">
        <v>234</v>
      </c>
      <c r="G115" s="241"/>
      <c r="H115" s="245">
        <v>191.5</v>
      </c>
      <c r="I115" s="246"/>
      <c r="J115" s="241"/>
      <c r="K115" s="241"/>
      <c r="L115" s="247"/>
      <c r="M115" s="248"/>
      <c r="N115" s="249"/>
      <c r="O115" s="249"/>
      <c r="P115" s="249"/>
      <c r="Q115" s="249"/>
      <c r="R115" s="249"/>
      <c r="S115" s="249"/>
      <c r="T115" s="250"/>
      <c r="U115" s="13"/>
      <c r="V115" s="13"/>
      <c r="W115" s="13"/>
      <c r="X115" s="13"/>
      <c r="Y115" s="13"/>
      <c r="Z115" s="13"/>
      <c r="AA115" s="13"/>
      <c r="AB115" s="13"/>
      <c r="AC115" s="13"/>
      <c r="AD115" s="13"/>
      <c r="AE115" s="13"/>
      <c r="AT115" s="251" t="s">
        <v>170</v>
      </c>
      <c r="AU115" s="251" t="s">
        <v>91</v>
      </c>
      <c r="AV115" s="13" t="s">
        <v>91</v>
      </c>
      <c r="AW115" s="13" t="s">
        <v>42</v>
      </c>
      <c r="AX115" s="13" t="s">
        <v>89</v>
      </c>
      <c r="AY115" s="251" t="s">
        <v>161</v>
      </c>
    </row>
    <row r="116" s="12" customFormat="1" ht="22.8" customHeight="1">
      <c r="A116" s="12"/>
      <c r="B116" s="211"/>
      <c r="C116" s="212"/>
      <c r="D116" s="213" t="s">
        <v>80</v>
      </c>
      <c r="E116" s="225" t="s">
        <v>187</v>
      </c>
      <c r="F116" s="225" t="s">
        <v>235</v>
      </c>
      <c r="G116" s="212"/>
      <c r="H116" s="212"/>
      <c r="I116" s="215"/>
      <c r="J116" s="226">
        <f>BK116</f>
        <v>0</v>
      </c>
      <c r="K116" s="212"/>
      <c r="L116" s="217"/>
      <c r="M116" s="218"/>
      <c r="N116" s="219"/>
      <c r="O116" s="219"/>
      <c r="P116" s="220">
        <f>SUM(P117:P124)</f>
        <v>0</v>
      </c>
      <c r="Q116" s="219"/>
      <c r="R116" s="220">
        <f>SUM(R117:R124)</f>
        <v>0</v>
      </c>
      <c r="S116" s="219"/>
      <c r="T116" s="221">
        <f>SUM(T117:T124)</f>
        <v>0</v>
      </c>
      <c r="U116" s="12"/>
      <c r="V116" s="12"/>
      <c r="W116" s="12"/>
      <c r="X116" s="12"/>
      <c r="Y116" s="12"/>
      <c r="Z116" s="12"/>
      <c r="AA116" s="12"/>
      <c r="AB116" s="12"/>
      <c r="AC116" s="12"/>
      <c r="AD116" s="12"/>
      <c r="AE116" s="12"/>
      <c r="AR116" s="222" t="s">
        <v>89</v>
      </c>
      <c r="AT116" s="223" t="s">
        <v>80</v>
      </c>
      <c r="AU116" s="223" t="s">
        <v>89</v>
      </c>
      <c r="AY116" s="222" t="s">
        <v>161</v>
      </c>
      <c r="BK116" s="224">
        <f>SUM(BK117:BK124)</f>
        <v>0</v>
      </c>
    </row>
    <row r="117" s="2" customFormat="1" ht="16.5" customHeight="1">
      <c r="A117" s="39"/>
      <c r="B117" s="40"/>
      <c r="C117" s="227" t="s">
        <v>236</v>
      </c>
      <c r="D117" s="227" t="s">
        <v>163</v>
      </c>
      <c r="E117" s="228" t="s">
        <v>237</v>
      </c>
      <c r="F117" s="229" t="s">
        <v>238</v>
      </c>
      <c r="G117" s="230" t="s">
        <v>166</v>
      </c>
      <c r="H117" s="231">
        <v>38.299999999999997</v>
      </c>
      <c r="I117" s="232"/>
      <c r="J117" s="233">
        <f>ROUND(I117*H117,2)</f>
        <v>0</v>
      </c>
      <c r="K117" s="229" t="s">
        <v>167</v>
      </c>
      <c r="L117" s="45"/>
      <c r="M117" s="234" t="s">
        <v>79</v>
      </c>
      <c r="N117" s="235" t="s">
        <v>51</v>
      </c>
      <c r="O117" s="85"/>
      <c r="P117" s="236">
        <f>O117*H117</f>
        <v>0</v>
      </c>
      <c r="Q117" s="236">
        <v>0</v>
      </c>
      <c r="R117" s="236">
        <f>Q117*H117</f>
        <v>0</v>
      </c>
      <c r="S117" s="236">
        <v>0</v>
      </c>
      <c r="T117" s="237">
        <f>S117*H117</f>
        <v>0</v>
      </c>
      <c r="U117" s="39"/>
      <c r="V117" s="39"/>
      <c r="W117" s="39"/>
      <c r="X117" s="39"/>
      <c r="Y117" s="39"/>
      <c r="Z117" s="39"/>
      <c r="AA117" s="39"/>
      <c r="AB117" s="39"/>
      <c r="AC117" s="39"/>
      <c r="AD117" s="39"/>
      <c r="AE117" s="39"/>
      <c r="AR117" s="238" t="s">
        <v>168</v>
      </c>
      <c r="AT117" s="238" t="s">
        <v>163</v>
      </c>
      <c r="AU117" s="238" t="s">
        <v>91</v>
      </c>
      <c r="AY117" s="17" t="s">
        <v>161</v>
      </c>
      <c r="BE117" s="239">
        <f>IF(N117="základní",J117,0)</f>
        <v>0</v>
      </c>
      <c r="BF117" s="239">
        <f>IF(N117="snížená",J117,0)</f>
        <v>0</v>
      </c>
      <c r="BG117" s="239">
        <f>IF(N117="zákl. přenesená",J117,0)</f>
        <v>0</v>
      </c>
      <c r="BH117" s="239">
        <f>IF(N117="sníž. přenesená",J117,0)</f>
        <v>0</v>
      </c>
      <c r="BI117" s="239">
        <f>IF(N117="nulová",J117,0)</f>
        <v>0</v>
      </c>
      <c r="BJ117" s="17" t="s">
        <v>89</v>
      </c>
      <c r="BK117" s="239">
        <f>ROUND(I117*H117,2)</f>
        <v>0</v>
      </c>
      <c r="BL117" s="17" t="s">
        <v>168</v>
      </c>
      <c r="BM117" s="238" t="s">
        <v>239</v>
      </c>
    </row>
    <row r="118" s="13" customFormat="1">
      <c r="A118" s="13"/>
      <c r="B118" s="240"/>
      <c r="C118" s="241"/>
      <c r="D118" s="242" t="s">
        <v>170</v>
      </c>
      <c r="E118" s="243" t="s">
        <v>79</v>
      </c>
      <c r="F118" s="244" t="s">
        <v>240</v>
      </c>
      <c r="G118" s="241"/>
      <c r="H118" s="245">
        <v>38.299999999999997</v>
      </c>
      <c r="I118" s="246"/>
      <c r="J118" s="241"/>
      <c r="K118" s="241"/>
      <c r="L118" s="247"/>
      <c r="M118" s="248"/>
      <c r="N118" s="249"/>
      <c r="O118" s="249"/>
      <c r="P118" s="249"/>
      <c r="Q118" s="249"/>
      <c r="R118" s="249"/>
      <c r="S118" s="249"/>
      <c r="T118" s="250"/>
      <c r="U118" s="13"/>
      <c r="V118" s="13"/>
      <c r="W118" s="13"/>
      <c r="X118" s="13"/>
      <c r="Y118" s="13"/>
      <c r="Z118" s="13"/>
      <c r="AA118" s="13"/>
      <c r="AB118" s="13"/>
      <c r="AC118" s="13"/>
      <c r="AD118" s="13"/>
      <c r="AE118" s="13"/>
      <c r="AT118" s="251" t="s">
        <v>170</v>
      </c>
      <c r="AU118" s="251" t="s">
        <v>91</v>
      </c>
      <c r="AV118" s="13" t="s">
        <v>91</v>
      </c>
      <c r="AW118" s="13" t="s">
        <v>42</v>
      </c>
      <c r="AX118" s="13" t="s">
        <v>89</v>
      </c>
      <c r="AY118" s="251" t="s">
        <v>161</v>
      </c>
    </row>
    <row r="119" s="2" customFormat="1" ht="16.5" customHeight="1">
      <c r="A119" s="39"/>
      <c r="B119" s="40"/>
      <c r="C119" s="227" t="s">
        <v>8</v>
      </c>
      <c r="D119" s="227" t="s">
        <v>163</v>
      </c>
      <c r="E119" s="228" t="s">
        <v>241</v>
      </c>
      <c r="F119" s="229" t="s">
        <v>242</v>
      </c>
      <c r="G119" s="230" t="s">
        <v>166</v>
      </c>
      <c r="H119" s="231">
        <v>38.299999999999997</v>
      </c>
      <c r="I119" s="232"/>
      <c r="J119" s="233">
        <f>ROUND(I119*H119,2)</f>
        <v>0</v>
      </c>
      <c r="K119" s="229" t="s">
        <v>167</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168</v>
      </c>
      <c r="AT119" s="238" t="s">
        <v>163</v>
      </c>
      <c r="AU119" s="238" t="s">
        <v>91</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168</v>
      </c>
      <c r="BM119" s="238" t="s">
        <v>243</v>
      </c>
    </row>
    <row r="120" s="13" customFormat="1">
      <c r="A120" s="13"/>
      <c r="B120" s="240"/>
      <c r="C120" s="241"/>
      <c r="D120" s="242" t="s">
        <v>170</v>
      </c>
      <c r="E120" s="243" t="s">
        <v>79</v>
      </c>
      <c r="F120" s="244" t="s">
        <v>240</v>
      </c>
      <c r="G120" s="241"/>
      <c r="H120" s="245">
        <v>38.299999999999997</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42</v>
      </c>
      <c r="AX120" s="13" t="s">
        <v>89</v>
      </c>
      <c r="AY120" s="251" t="s">
        <v>161</v>
      </c>
    </row>
    <row r="121" s="2" customFormat="1" ht="24" customHeight="1">
      <c r="A121" s="39"/>
      <c r="B121" s="40"/>
      <c r="C121" s="227" t="s">
        <v>244</v>
      </c>
      <c r="D121" s="227" t="s">
        <v>163</v>
      </c>
      <c r="E121" s="228" t="s">
        <v>245</v>
      </c>
      <c r="F121" s="229" t="s">
        <v>246</v>
      </c>
      <c r="G121" s="230" t="s">
        <v>166</v>
      </c>
      <c r="H121" s="231">
        <v>38.299999999999997</v>
      </c>
      <c r="I121" s="232"/>
      <c r="J121" s="233">
        <f>ROUND(I121*H121,2)</f>
        <v>0</v>
      </c>
      <c r="K121" s="229" t="s">
        <v>167</v>
      </c>
      <c r="L121" s="45"/>
      <c r="M121" s="234" t="s">
        <v>79</v>
      </c>
      <c r="N121" s="235"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168</v>
      </c>
      <c r="AT121" s="238" t="s">
        <v>163</v>
      </c>
      <c r="AU121" s="238" t="s">
        <v>91</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168</v>
      </c>
      <c r="BM121" s="238" t="s">
        <v>247</v>
      </c>
    </row>
    <row r="122" s="13" customFormat="1">
      <c r="A122" s="13"/>
      <c r="B122" s="240"/>
      <c r="C122" s="241"/>
      <c r="D122" s="242" t="s">
        <v>170</v>
      </c>
      <c r="E122" s="243" t="s">
        <v>79</v>
      </c>
      <c r="F122" s="244" t="s">
        <v>240</v>
      </c>
      <c r="G122" s="241"/>
      <c r="H122" s="245">
        <v>38.299999999999997</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91</v>
      </c>
      <c r="AV122" s="13" t="s">
        <v>91</v>
      </c>
      <c r="AW122" s="13" t="s">
        <v>42</v>
      </c>
      <c r="AX122" s="13" t="s">
        <v>89</v>
      </c>
      <c r="AY122" s="251" t="s">
        <v>161</v>
      </c>
    </row>
    <row r="123" s="2" customFormat="1" ht="24" customHeight="1">
      <c r="A123" s="39"/>
      <c r="B123" s="40"/>
      <c r="C123" s="227" t="s">
        <v>248</v>
      </c>
      <c r="D123" s="227" t="s">
        <v>163</v>
      </c>
      <c r="E123" s="228" t="s">
        <v>249</v>
      </c>
      <c r="F123" s="229" t="s">
        <v>250</v>
      </c>
      <c r="G123" s="230" t="s">
        <v>166</v>
      </c>
      <c r="H123" s="231">
        <v>38.299999999999997</v>
      </c>
      <c r="I123" s="232"/>
      <c r="J123" s="233">
        <f>ROUND(I123*H123,2)</f>
        <v>0</v>
      </c>
      <c r="K123" s="229" t="s">
        <v>167</v>
      </c>
      <c r="L123" s="45"/>
      <c r="M123" s="234" t="s">
        <v>79</v>
      </c>
      <c r="N123" s="235" t="s">
        <v>51</v>
      </c>
      <c r="O123" s="85"/>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168</v>
      </c>
      <c r="AT123" s="238" t="s">
        <v>163</v>
      </c>
      <c r="AU123" s="238" t="s">
        <v>91</v>
      </c>
      <c r="AY123" s="17" t="s">
        <v>161</v>
      </c>
      <c r="BE123" s="239">
        <f>IF(N123="základní",J123,0)</f>
        <v>0</v>
      </c>
      <c r="BF123" s="239">
        <f>IF(N123="snížená",J123,0)</f>
        <v>0</v>
      </c>
      <c r="BG123" s="239">
        <f>IF(N123="zákl. přenesená",J123,0)</f>
        <v>0</v>
      </c>
      <c r="BH123" s="239">
        <f>IF(N123="sníž. přenesená",J123,0)</f>
        <v>0</v>
      </c>
      <c r="BI123" s="239">
        <f>IF(N123="nulová",J123,0)</f>
        <v>0</v>
      </c>
      <c r="BJ123" s="17" t="s">
        <v>89</v>
      </c>
      <c r="BK123" s="239">
        <f>ROUND(I123*H123,2)</f>
        <v>0</v>
      </c>
      <c r="BL123" s="17" t="s">
        <v>168</v>
      </c>
      <c r="BM123" s="238" t="s">
        <v>251</v>
      </c>
    </row>
    <row r="124" s="13" customFormat="1">
      <c r="A124" s="13"/>
      <c r="B124" s="240"/>
      <c r="C124" s="241"/>
      <c r="D124" s="242" t="s">
        <v>170</v>
      </c>
      <c r="E124" s="243" t="s">
        <v>79</v>
      </c>
      <c r="F124" s="244" t="s">
        <v>240</v>
      </c>
      <c r="G124" s="241"/>
      <c r="H124" s="245">
        <v>38.299999999999997</v>
      </c>
      <c r="I124" s="246"/>
      <c r="J124" s="241"/>
      <c r="K124" s="241"/>
      <c r="L124" s="247"/>
      <c r="M124" s="248"/>
      <c r="N124" s="249"/>
      <c r="O124" s="249"/>
      <c r="P124" s="249"/>
      <c r="Q124" s="249"/>
      <c r="R124" s="249"/>
      <c r="S124" s="249"/>
      <c r="T124" s="250"/>
      <c r="U124" s="13"/>
      <c r="V124" s="13"/>
      <c r="W124" s="13"/>
      <c r="X124" s="13"/>
      <c r="Y124" s="13"/>
      <c r="Z124" s="13"/>
      <c r="AA124" s="13"/>
      <c r="AB124" s="13"/>
      <c r="AC124" s="13"/>
      <c r="AD124" s="13"/>
      <c r="AE124" s="13"/>
      <c r="AT124" s="251" t="s">
        <v>170</v>
      </c>
      <c r="AU124" s="251" t="s">
        <v>91</v>
      </c>
      <c r="AV124" s="13" t="s">
        <v>91</v>
      </c>
      <c r="AW124" s="13" t="s">
        <v>42</v>
      </c>
      <c r="AX124" s="13" t="s">
        <v>89</v>
      </c>
      <c r="AY124" s="251" t="s">
        <v>161</v>
      </c>
    </row>
    <row r="125" s="12" customFormat="1" ht="22.8" customHeight="1">
      <c r="A125" s="12"/>
      <c r="B125" s="211"/>
      <c r="C125" s="212"/>
      <c r="D125" s="213" t="s">
        <v>80</v>
      </c>
      <c r="E125" s="225" t="s">
        <v>208</v>
      </c>
      <c r="F125" s="225" t="s">
        <v>252</v>
      </c>
      <c r="G125" s="212"/>
      <c r="H125" s="212"/>
      <c r="I125" s="215"/>
      <c r="J125" s="226">
        <f>BK125</f>
        <v>0</v>
      </c>
      <c r="K125" s="212"/>
      <c r="L125" s="217"/>
      <c r="M125" s="218"/>
      <c r="N125" s="219"/>
      <c r="O125" s="219"/>
      <c r="P125" s="220">
        <f>SUM(P126:P144)</f>
        <v>0</v>
      </c>
      <c r="Q125" s="219"/>
      <c r="R125" s="220">
        <f>SUM(R126:R144)</f>
        <v>86.500805999999997</v>
      </c>
      <c r="S125" s="219"/>
      <c r="T125" s="221">
        <f>SUM(T126:T144)</f>
        <v>0</v>
      </c>
      <c r="U125" s="12"/>
      <c r="V125" s="12"/>
      <c r="W125" s="12"/>
      <c r="X125" s="12"/>
      <c r="Y125" s="12"/>
      <c r="Z125" s="12"/>
      <c r="AA125" s="12"/>
      <c r="AB125" s="12"/>
      <c r="AC125" s="12"/>
      <c r="AD125" s="12"/>
      <c r="AE125" s="12"/>
      <c r="AR125" s="222" t="s">
        <v>89</v>
      </c>
      <c r="AT125" s="223" t="s">
        <v>80</v>
      </c>
      <c r="AU125" s="223" t="s">
        <v>89</v>
      </c>
      <c r="AY125" s="222" t="s">
        <v>161</v>
      </c>
      <c r="BK125" s="224">
        <f>SUM(BK126:BK144)</f>
        <v>0</v>
      </c>
    </row>
    <row r="126" s="2" customFormat="1" ht="16.5" customHeight="1">
      <c r="A126" s="39"/>
      <c r="B126" s="40"/>
      <c r="C126" s="227" t="s">
        <v>253</v>
      </c>
      <c r="D126" s="227" t="s">
        <v>163</v>
      </c>
      <c r="E126" s="228" t="s">
        <v>254</v>
      </c>
      <c r="F126" s="229" t="s">
        <v>255</v>
      </c>
      <c r="G126" s="230" t="s">
        <v>166</v>
      </c>
      <c r="H126" s="231">
        <v>15</v>
      </c>
      <c r="I126" s="232"/>
      <c r="J126" s="233">
        <f>ROUND(I126*H126,2)</f>
        <v>0</v>
      </c>
      <c r="K126" s="229" t="s">
        <v>167</v>
      </c>
      <c r="L126" s="45"/>
      <c r="M126" s="234" t="s">
        <v>79</v>
      </c>
      <c r="N126" s="235" t="s">
        <v>51</v>
      </c>
      <c r="O126" s="85"/>
      <c r="P126" s="236">
        <f>O126*H126</f>
        <v>0</v>
      </c>
      <c r="Q126" s="236">
        <v>0.00059999999999999995</v>
      </c>
      <c r="R126" s="236">
        <f>Q126*H126</f>
        <v>0.0089999999999999993</v>
      </c>
      <c r="S126" s="236">
        <v>0</v>
      </c>
      <c r="T126" s="237">
        <f>S126*H126</f>
        <v>0</v>
      </c>
      <c r="U126" s="39"/>
      <c r="V126" s="39"/>
      <c r="W126" s="39"/>
      <c r="X126" s="39"/>
      <c r="Y126" s="39"/>
      <c r="Z126" s="39"/>
      <c r="AA126" s="39"/>
      <c r="AB126" s="39"/>
      <c r="AC126" s="39"/>
      <c r="AD126" s="39"/>
      <c r="AE126" s="39"/>
      <c r="AR126" s="238" t="s">
        <v>168</v>
      </c>
      <c r="AT126" s="238" t="s">
        <v>163</v>
      </c>
      <c r="AU126" s="238" t="s">
        <v>91</v>
      </c>
      <c r="AY126" s="17" t="s">
        <v>161</v>
      </c>
      <c r="BE126" s="239">
        <f>IF(N126="základní",J126,0)</f>
        <v>0</v>
      </c>
      <c r="BF126" s="239">
        <f>IF(N126="snížená",J126,0)</f>
        <v>0</v>
      </c>
      <c r="BG126" s="239">
        <f>IF(N126="zákl. přenesená",J126,0)</f>
        <v>0</v>
      </c>
      <c r="BH126" s="239">
        <f>IF(N126="sníž. přenesená",J126,0)</f>
        <v>0</v>
      </c>
      <c r="BI126" s="239">
        <f>IF(N126="nulová",J126,0)</f>
        <v>0</v>
      </c>
      <c r="BJ126" s="17" t="s">
        <v>89</v>
      </c>
      <c r="BK126" s="239">
        <f>ROUND(I126*H126,2)</f>
        <v>0</v>
      </c>
      <c r="BL126" s="17" t="s">
        <v>168</v>
      </c>
      <c r="BM126" s="238" t="s">
        <v>256</v>
      </c>
    </row>
    <row r="127" s="13" customFormat="1">
      <c r="A127" s="13"/>
      <c r="B127" s="240"/>
      <c r="C127" s="241"/>
      <c r="D127" s="242" t="s">
        <v>170</v>
      </c>
      <c r="E127" s="243" t="s">
        <v>79</v>
      </c>
      <c r="F127" s="244" t="s">
        <v>257</v>
      </c>
      <c r="G127" s="241"/>
      <c r="H127" s="245">
        <v>15</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170</v>
      </c>
      <c r="AU127" s="251" t="s">
        <v>91</v>
      </c>
      <c r="AV127" s="13" t="s">
        <v>91</v>
      </c>
      <c r="AW127" s="13" t="s">
        <v>42</v>
      </c>
      <c r="AX127" s="13" t="s">
        <v>89</v>
      </c>
      <c r="AY127" s="251" t="s">
        <v>161</v>
      </c>
    </row>
    <row r="128" s="2" customFormat="1" ht="16.5" customHeight="1">
      <c r="A128" s="39"/>
      <c r="B128" s="40"/>
      <c r="C128" s="227" t="s">
        <v>258</v>
      </c>
      <c r="D128" s="227" t="s">
        <v>163</v>
      </c>
      <c r="E128" s="228" t="s">
        <v>259</v>
      </c>
      <c r="F128" s="229" t="s">
        <v>260</v>
      </c>
      <c r="G128" s="230" t="s">
        <v>166</v>
      </c>
      <c r="H128" s="231">
        <v>15</v>
      </c>
      <c r="I128" s="232"/>
      <c r="J128" s="233">
        <f>ROUND(I128*H128,2)</f>
        <v>0</v>
      </c>
      <c r="K128" s="229" t="s">
        <v>167</v>
      </c>
      <c r="L128" s="45"/>
      <c r="M128" s="234" t="s">
        <v>79</v>
      </c>
      <c r="N128" s="235" t="s">
        <v>51</v>
      </c>
      <c r="O128" s="85"/>
      <c r="P128" s="236">
        <f>O128*H128</f>
        <v>0</v>
      </c>
      <c r="Q128" s="236">
        <v>0.0016000000000000001</v>
      </c>
      <c r="R128" s="236">
        <f>Q128*H128</f>
        <v>0.024</v>
      </c>
      <c r="S128" s="236">
        <v>0</v>
      </c>
      <c r="T128" s="237">
        <f>S128*H128</f>
        <v>0</v>
      </c>
      <c r="U128" s="39"/>
      <c r="V128" s="39"/>
      <c r="W128" s="39"/>
      <c r="X128" s="39"/>
      <c r="Y128" s="39"/>
      <c r="Z128" s="39"/>
      <c r="AA128" s="39"/>
      <c r="AB128" s="39"/>
      <c r="AC128" s="39"/>
      <c r="AD128" s="39"/>
      <c r="AE128" s="39"/>
      <c r="AR128" s="238" t="s">
        <v>168</v>
      </c>
      <c r="AT128" s="238" t="s">
        <v>163</v>
      </c>
      <c r="AU128" s="238" t="s">
        <v>91</v>
      </c>
      <c r="AY128" s="17" t="s">
        <v>161</v>
      </c>
      <c r="BE128" s="239">
        <f>IF(N128="základní",J128,0)</f>
        <v>0</v>
      </c>
      <c r="BF128" s="239">
        <f>IF(N128="snížená",J128,0)</f>
        <v>0</v>
      </c>
      <c r="BG128" s="239">
        <f>IF(N128="zákl. přenesená",J128,0)</f>
        <v>0</v>
      </c>
      <c r="BH128" s="239">
        <f>IF(N128="sníž. přenesená",J128,0)</f>
        <v>0</v>
      </c>
      <c r="BI128" s="239">
        <f>IF(N128="nulová",J128,0)</f>
        <v>0</v>
      </c>
      <c r="BJ128" s="17" t="s">
        <v>89</v>
      </c>
      <c r="BK128" s="239">
        <f>ROUND(I128*H128,2)</f>
        <v>0</v>
      </c>
      <c r="BL128" s="17" t="s">
        <v>168</v>
      </c>
      <c r="BM128" s="238" t="s">
        <v>261</v>
      </c>
    </row>
    <row r="129" s="13" customFormat="1">
      <c r="A129" s="13"/>
      <c r="B129" s="240"/>
      <c r="C129" s="241"/>
      <c r="D129" s="242" t="s">
        <v>170</v>
      </c>
      <c r="E129" s="243" t="s">
        <v>79</v>
      </c>
      <c r="F129" s="244" t="s">
        <v>262</v>
      </c>
      <c r="G129" s="241"/>
      <c r="H129" s="245">
        <v>15</v>
      </c>
      <c r="I129" s="246"/>
      <c r="J129" s="241"/>
      <c r="K129" s="241"/>
      <c r="L129" s="247"/>
      <c r="M129" s="248"/>
      <c r="N129" s="249"/>
      <c r="O129" s="249"/>
      <c r="P129" s="249"/>
      <c r="Q129" s="249"/>
      <c r="R129" s="249"/>
      <c r="S129" s="249"/>
      <c r="T129" s="250"/>
      <c r="U129" s="13"/>
      <c r="V129" s="13"/>
      <c r="W129" s="13"/>
      <c r="X129" s="13"/>
      <c r="Y129" s="13"/>
      <c r="Z129" s="13"/>
      <c r="AA129" s="13"/>
      <c r="AB129" s="13"/>
      <c r="AC129" s="13"/>
      <c r="AD129" s="13"/>
      <c r="AE129" s="13"/>
      <c r="AT129" s="251" t="s">
        <v>170</v>
      </c>
      <c r="AU129" s="251" t="s">
        <v>91</v>
      </c>
      <c r="AV129" s="13" t="s">
        <v>91</v>
      </c>
      <c r="AW129" s="13" t="s">
        <v>42</v>
      </c>
      <c r="AX129" s="13" t="s">
        <v>89</v>
      </c>
      <c r="AY129" s="251" t="s">
        <v>161</v>
      </c>
    </row>
    <row r="130" s="2" customFormat="1" ht="24" customHeight="1">
      <c r="A130" s="39"/>
      <c r="B130" s="40"/>
      <c r="C130" s="227" t="s">
        <v>263</v>
      </c>
      <c r="D130" s="227" t="s">
        <v>163</v>
      </c>
      <c r="E130" s="228" t="s">
        <v>264</v>
      </c>
      <c r="F130" s="229" t="s">
        <v>265</v>
      </c>
      <c r="G130" s="230" t="s">
        <v>166</v>
      </c>
      <c r="H130" s="231">
        <v>15</v>
      </c>
      <c r="I130" s="232"/>
      <c r="J130" s="233">
        <f>ROUND(I130*H130,2)</f>
        <v>0</v>
      </c>
      <c r="K130" s="229" t="s">
        <v>167</v>
      </c>
      <c r="L130" s="45"/>
      <c r="M130" s="234" t="s">
        <v>79</v>
      </c>
      <c r="N130" s="235" t="s">
        <v>51</v>
      </c>
      <c r="O130" s="85"/>
      <c r="P130" s="236">
        <f>O130*H130</f>
        <v>0</v>
      </c>
      <c r="Q130" s="236">
        <v>1.0000000000000001E-05</v>
      </c>
      <c r="R130" s="236">
        <f>Q130*H130</f>
        <v>0.00015000000000000001</v>
      </c>
      <c r="S130" s="236">
        <v>0</v>
      </c>
      <c r="T130" s="237">
        <f>S130*H130</f>
        <v>0</v>
      </c>
      <c r="U130" s="39"/>
      <c r="V130" s="39"/>
      <c r="W130" s="39"/>
      <c r="X130" s="39"/>
      <c r="Y130" s="39"/>
      <c r="Z130" s="39"/>
      <c r="AA130" s="39"/>
      <c r="AB130" s="39"/>
      <c r="AC130" s="39"/>
      <c r="AD130" s="39"/>
      <c r="AE130" s="39"/>
      <c r="AR130" s="238" t="s">
        <v>168</v>
      </c>
      <c r="AT130" s="238" t="s">
        <v>163</v>
      </c>
      <c r="AU130" s="238" t="s">
        <v>91</v>
      </c>
      <c r="AY130" s="17" t="s">
        <v>161</v>
      </c>
      <c r="BE130" s="239">
        <f>IF(N130="základní",J130,0)</f>
        <v>0</v>
      </c>
      <c r="BF130" s="239">
        <f>IF(N130="snížená",J130,0)</f>
        <v>0</v>
      </c>
      <c r="BG130" s="239">
        <f>IF(N130="zákl. přenesená",J130,0)</f>
        <v>0</v>
      </c>
      <c r="BH130" s="239">
        <f>IF(N130="sníž. přenesená",J130,0)</f>
        <v>0</v>
      </c>
      <c r="BI130" s="239">
        <f>IF(N130="nulová",J130,0)</f>
        <v>0</v>
      </c>
      <c r="BJ130" s="17" t="s">
        <v>89</v>
      </c>
      <c r="BK130" s="239">
        <f>ROUND(I130*H130,2)</f>
        <v>0</v>
      </c>
      <c r="BL130" s="17" t="s">
        <v>168</v>
      </c>
      <c r="BM130" s="238" t="s">
        <v>266</v>
      </c>
    </row>
    <row r="131" s="13" customFormat="1">
      <c r="A131" s="13"/>
      <c r="B131" s="240"/>
      <c r="C131" s="241"/>
      <c r="D131" s="242" t="s">
        <v>170</v>
      </c>
      <c r="E131" s="243" t="s">
        <v>79</v>
      </c>
      <c r="F131" s="244" t="s">
        <v>262</v>
      </c>
      <c r="G131" s="241"/>
      <c r="H131" s="245">
        <v>15</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170</v>
      </c>
      <c r="AU131" s="251" t="s">
        <v>91</v>
      </c>
      <c r="AV131" s="13" t="s">
        <v>91</v>
      </c>
      <c r="AW131" s="13" t="s">
        <v>42</v>
      </c>
      <c r="AX131" s="13" t="s">
        <v>89</v>
      </c>
      <c r="AY131" s="251" t="s">
        <v>161</v>
      </c>
    </row>
    <row r="132" s="2" customFormat="1" ht="36" customHeight="1">
      <c r="A132" s="39"/>
      <c r="B132" s="40"/>
      <c r="C132" s="227" t="s">
        <v>7</v>
      </c>
      <c r="D132" s="227" t="s">
        <v>163</v>
      </c>
      <c r="E132" s="228" t="s">
        <v>267</v>
      </c>
      <c r="F132" s="229" t="s">
        <v>268</v>
      </c>
      <c r="G132" s="230" t="s">
        <v>174</v>
      </c>
      <c r="H132" s="231">
        <v>260</v>
      </c>
      <c r="I132" s="232"/>
      <c r="J132" s="233">
        <f>ROUND(I132*H132,2)</f>
        <v>0</v>
      </c>
      <c r="K132" s="229" t="s">
        <v>167</v>
      </c>
      <c r="L132" s="45"/>
      <c r="M132" s="234" t="s">
        <v>79</v>
      </c>
      <c r="N132" s="235" t="s">
        <v>51</v>
      </c>
      <c r="O132" s="85"/>
      <c r="P132" s="236">
        <f>O132*H132</f>
        <v>0</v>
      </c>
      <c r="Q132" s="236">
        <v>0.10988000000000001</v>
      </c>
      <c r="R132" s="236">
        <f>Q132*H132</f>
        <v>28.568800000000003</v>
      </c>
      <c r="S132" s="236">
        <v>0</v>
      </c>
      <c r="T132" s="237">
        <f>S132*H132</f>
        <v>0</v>
      </c>
      <c r="U132" s="39"/>
      <c r="V132" s="39"/>
      <c r="W132" s="39"/>
      <c r="X132" s="39"/>
      <c r="Y132" s="39"/>
      <c r="Z132" s="39"/>
      <c r="AA132" s="39"/>
      <c r="AB132" s="39"/>
      <c r="AC132" s="39"/>
      <c r="AD132" s="39"/>
      <c r="AE132" s="39"/>
      <c r="AR132" s="238" t="s">
        <v>168</v>
      </c>
      <c r="AT132" s="238" t="s">
        <v>163</v>
      </c>
      <c r="AU132" s="238" t="s">
        <v>91</v>
      </c>
      <c r="AY132" s="17" t="s">
        <v>161</v>
      </c>
      <c r="BE132" s="239">
        <f>IF(N132="základní",J132,0)</f>
        <v>0</v>
      </c>
      <c r="BF132" s="239">
        <f>IF(N132="snížená",J132,0)</f>
        <v>0</v>
      </c>
      <c r="BG132" s="239">
        <f>IF(N132="zákl. přenesená",J132,0)</f>
        <v>0</v>
      </c>
      <c r="BH132" s="239">
        <f>IF(N132="sníž. přenesená",J132,0)</f>
        <v>0</v>
      </c>
      <c r="BI132" s="239">
        <f>IF(N132="nulová",J132,0)</f>
        <v>0</v>
      </c>
      <c r="BJ132" s="17" t="s">
        <v>89</v>
      </c>
      <c r="BK132" s="239">
        <f>ROUND(I132*H132,2)</f>
        <v>0</v>
      </c>
      <c r="BL132" s="17" t="s">
        <v>168</v>
      </c>
      <c r="BM132" s="238" t="s">
        <v>269</v>
      </c>
    </row>
    <row r="133" s="13" customFormat="1">
      <c r="A133" s="13"/>
      <c r="B133" s="240"/>
      <c r="C133" s="241"/>
      <c r="D133" s="242" t="s">
        <v>170</v>
      </c>
      <c r="E133" s="243" t="s">
        <v>79</v>
      </c>
      <c r="F133" s="244" t="s">
        <v>270</v>
      </c>
      <c r="G133" s="241"/>
      <c r="H133" s="245">
        <v>260</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170</v>
      </c>
      <c r="AU133" s="251" t="s">
        <v>91</v>
      </c>
      <c r="AV133" s="13" t="s">
        <v>91</v>
      </c>
      <c r="AW133" s="13" t="s">
        <v>42</v>
      </c>
      <c r="AX133" s="13" t="s">
        <v>89</v>
      </c>
      <c r="AY133" s="251" t="s">
        <v>161</v>
      </c>
    </row>
    <row r="134" s="2" customFormat="1" ht="24" customHeight="1">
      <c r="A134" s="39"/>
      <c r="B134" s="40"/>
      <c r="C134" s="227" t="s">
        <v>271</v>
      </c>
      <c r="D134" s="227" t="s">
        <v>163</v>
      </c>
      <c r="E134" s="228" t="s">
        <v>272</v>
      </c>
      <c r="F134" s="229" t="s">
        <v>273</v>
      </c>
      <c r="G134" s="230" t="s">
        <v>174</v>
      </c>
      <c r="H134" s="231">
        <v>260</v>
      </c>
      <c r="I134" s="232"/>
      <c r="J134" s="233">
        <f>ROUND(I134*H134,2)</f>
        <v>0</v>
      </c>
      <c r="K134" s="229" t="s">
        <v>167</v>
      </c>
      <c r="L134" s="45"/>
      <c r="M134" s="234" t="s">
        <v>79</v>
      </c>
      <c r="N134" s="235" t="s">
        <v>51</v>
      </c>
      <c r="O134" s="85"/>
      <c r="P134" s="236">
        <f>O134*H134</f>
        <v>0</v>
      </c>
      <c r="Q134" s="236">
        <v>0.14066999999999999</v>
      </c>
      <c r="R134" s="236">
        <f>Q134*H134</f>
        <v>36.574199999999998</v>
      </c>
      <c r="S134" s="236">
        <v>0</v>
      </c>
      <c r="T134" s="237">
        <f>S134*H134</f>
        <v>0</v>
      </c>
      <c r="U134" s="39"/>
      <c r="V134" s="39"/>
      <c r="W134" s="39"/>
      <c r="X134" s="39"/>
      <c r="Y134" s="39"/>
      <c r="Z134" s="39"/>
      <c r="AA134" s="39"/>
      <c r="AB134" s="39"/>
      <c r="AC134" s="39"/>
      <c r="AD134" s="39"/>
      <c r="AE134" s="39"/>
      <c r="AR134" s="238" t="s">
        <v>168</v>
      </c>
      <c r="AT134" s="238" t="s">
        <v>163</v>
      </c>
      <c r="AU134" s="238" t="s">
        <v>91</v>
      </c>
      <c r="AY134" s="17" t="s">
        <v>161</v>
      </c>
      <c r="BE134" s="239">
        <f>IF(N134="základní",J134,0)</f>
        <v>0</v>
      </c>
      <c r="BF134" s="239">
        <f>IF(N134="snížená",J134,0)</f>
        <v>0</v>
      </c>
      <c r="BG134" s="239">
        <f>IF(N134="zákl. přenesená",J134,0)</f>
        <v>0</v>
      </c>
      <c r="BH134" s="239">
        <f>IF(N134="sníž. přenesená",J134,0)</f>
        <v>0</v>
      </c>
      <c r="BI134" s="239">
        <f>IF(N134="nulová",J134,0)</f>
        <v>0</v>
      </c>
      <c r="BJ134" s="17" t="s">
        <v>89</v>
      </c>
      <c r="BK134" s="239">
        <f>ROUND(I134*H134,2)</f>
        <v>0</v>
      </c>
      <c r="BL134" s="17" t="s">
        <v>168</v>
      </c>
      <c r="BM134" s="238" t="s">
        <v>274</v>
      </c>
    </row>
    <row r="135" s="13" customFormat="1">
      <c r="A135" s="13"/>
      <c r="B135" s="240"/>
      <c r="C135" s="241"/>
      <c r="D135" s="242" t="s">
        <v>170</v>
      </c>
      <c r="E135" s="243" t="s">
        <v>79</v>
      </c>
      <c r="F135" s="244" t="s">
        <v>275</v>
      </c>
      <c r="G135" s="241"/>
      <c r="H135" s="245">
        <v>260</v>
      </c>
      <c r="I135" s="246"/>
      <c r="J135" s="241"/>
      <c r="K135" s="241"/>
      <c r="L135" s="247"/>
      <c r="M135" s="248"/>
      <c r="N135" s="249"/>
      <c r="O135" s="249"/>
      <c r="P135" s="249"/>
      <c r="Q135" s="249"/>
      <c r="R135" s="249"/>
      <c r="S135" s="249"/>
      <c r="T135" s="250"/>
      <c r="U135" s="13"/>
      <c r="V135" s="13"/>
      <c r="W135" s="13"/>
      <c r="X135" s="13"/>
      <c r="Y135" s="13"/>
      <c r="Z135" s="13"/>
      <c r="AA135" s="13"/>
      <c r="AB135" s="13"/>
      <c r="AC135" s="13"/>
      <c r="AD135" s="13"/>
      <c r="AE135" s="13"/>
      <c r="AT135" s="251" t="s">
        <v>170</v>
      </c>
      <c r="AU135" s="251" t="s">
        <v>91</v>
      </c>
      <c r="AV135" s="13" t="s">
        <v>91</v>
      </c>
      <c r="AW135" s="13" t="s">
        <v>42</v>
      </c>
      <c r="AX135" s="13" t="s">
        <v>89</v>
      </c>
      <c r="AY135" s="251" t="s">
        <v>161</v>
      </c>
    </row>
    <row r="136" s="2" customFormat="1" ht="16.5" customHeight="1">
      <c r="A136" s="39"/>
      <c r="B136" s="40"/>
      <c r="C136" s="252" t="s">
        <v>276</v>
      </c>
      <c r="D136" s="252" t="s">
        <v>193</v>
      </c>
      <c r="E136" s="253" t="s">
        <v>277</v>
      </c>
      <c r="F136" s="254" t="s">
        <v>278</v>
      </c>
      <c r="G136" s="255" t="s">
        <v>174</v>
      </c>
      <c r="H136" s="256">
        <v>260</v>
      </c>
      <c r="I136" s="257"/>
      <c r="J136" s="258">
        <f>ROUND(I136*H136,2)</f>
        <v>0</v>
      </c>
      <c r="K136" s="254" t="s">
        <v>79</v>
      </c>
      <c r="L136" s="259"/>
      <c r="M136" s="260" t="s">
        <v>79</v>
      </c>
      <c r="N136" s="261" t="s">
        <v>51</v>
      </c>
      <c r="O136" s="85"/>
      <c r="P136" s="236">
        <f>O136*H136</f>
        <v>0</v>
      </c>
      <c r="Q136" s="236">
        <v>0.082000000000000003</v>
      </c>
      <c r="R136" s="236">
        <f>Q136*H136</f>
        <v>21.32</v>
      </c>
      <c r="S136" s="236">
        <v>0</v>
      </c>
      <c r="T136" s="237">
        <f>S136*H136</f>
        <v>0</v>
      </c>
      <c r="U136" s="39"/>
      <c r="V136" s="39"/>
      <c r="W136" s="39"/>
      <c r="X136" s="39"/>
      <c r="Y136" s="39"/>
      <c r="Z136" s="39"/>
      <c r="AA136" s="39"/>
      <c r="AB136" s="39"/>
      <c r="AC136" s="39"/>
      <c r="AD136" s="39"/>
      <c r="AE136" s="39"/>
      <c r="AR136" s="238" t="s">
        <v>197</v>
      </c>
      <c r="AT136" s="238" t="s">
        <v>193</v>
      </c>
      <c r="AU136" s="238" t="s">
        <v>91</v>
      </c>
      <c r="AY136" s="17" t="s">
        <v>161</v>
      </c>
      <c r="BE136" s="239">
        <f>IF(N136="základní",J136,0)</f>
        <v>0</v>
      </c>
      <c r="BF136" s="239">
        <f>IF(N136="snížená",J136,0)</f>
        <v>0</v>
      </c>
      <c r="BG136" s="239">
        <f>IF(N136="zákl. přenesená",J136,0)</f>
        <v>0</v>
      </c>
      <c r="BH136" s="239">
        <f>IF(N136="sníž. přenesená",J136,0)</f>
        <v>0</v>
      </c>
      <c r="BI136" s="239">
        <f>IF(N136="nulová",J136,0)</f>
        <v>0</v>
      </c>
      <c r="BJ136" s="17" t="s">
        <v>89</v>
      </c>
      <c r="BK136" s="239">
        <f>ROUND(I136*H136,2)</f>
        <v>0</v>
      </c>
      <c r="BL136" s="17" t="s">
        <v>168</v>
      </c>
      <c r="BM136" s="238" t="s">
        <v>279</v>
      </c>
    </row>
    <row r="137" s="2" customFormat="1" ht="16.5" customHeight="1">
      <c r="A137" s="39"/>
      <c r="B137" s="40"/>
      <c r="C137" s="227" t="s">
        <v>280</v>
      </c>
      <c r="D137" s="227" t="s">
        <v>163</v>
      </c>
      <c r="E137" s="228" t="s">
        <v>281</v>
      </c>
      <c r="F137" s="229" t="s">
        <v>282</v>
      </c>
      <c r="G137" s="230" t="s">
        <v>174</v>
      </c>
      <c r="H137" s="231">
        <v>77.599999999999994</v>
      </c>
      <c r="I137" s="232"/>
      <c r="J137" s="233">
        <f>ROUND(I137*H137,2)</f>
        <v>0</v>
      </c>
      <c r="K137" s="229" t="s">
        <v>167</v>
      </c>
      <c r="L137" s="45"/>
      <c r="M137" s="234" t="s">
        <v>79</v>
      </c>
      <c r="N137" s="235" t="s">
        <v>51</v>
      </c>
      <c r="O137" s="85"/>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168</v>
      </c>
      <c r="AT137" s="238" t="s">
        <v>163</v>
      </c>
      <c r="AU137" s="238" t="s">
        <v>91</v>
      </c>
      <c r="AY137" s="17" t="s">
        <v>161</v>
      </c>
      <c r="BE137" s="239">
        <f>IF(N137="základní",J137,0)</f>
        <v>0</v>
      </c>
      <c r="BF137" s="239">
        <f>IF(N137="snížená",J137,0)</f>
        <v>0</v>
      </c>
      <c r="BG137" s="239">
        <f>IF(N137="zákl. přenesená",J137,0)</f>
        <v>0</v>
      </c>
      <c r="BH137" s="239">
        <f>IF(N137="sníž. přenesená",J137,0)</f>
        <v>0</v>
      </c>
      <c r="BI137" s="239">
        <f>IF(N137="nulová",J137,0)</f>
        <v>0</v>
      </c>
      <c r="BJ137" s="17" t="s">
        <v>89</v>
      </c>
      <c r="BK137" s="239">
        <f>ROUND(I137*H137,2)</f>
        <v>0</v>
      </c>
      <c r="BL137" s="17" t="s">
        <v>168</v>
      </c>
      <c r="BM137" s="238" t="s">
        <v>283</v>
      </c>
    </row>
    <row r="138" s="13" customFormat="1">
      <c r="A138" s="13"/>
      <c r="B138" s="240"/>
      <c r="C138" s="241"/>
      <c r="D138" s="242" t="s">
        <v>170</v>
      </c>
      <c r="E138" s="243" t="s">
        <v>79</v>
      </c>
      <c r="F138" s="244" t="s">
        <v>284</v>
      </c>
      <c r="G138" s="241"/>
      <c r="H138" s="245">
        <v>77.599999999999994</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170</v>
      </c>
      <c r="AU138" s="251" t="s">
        <v>91</v>
      </c>
      <c r="AV138" s="13" t="s">
        <v>91</v>
      </c>
      <c r="AW138" s="13" t="s">
        <v>42</v>
      </c>
      <c r="AX138" s="13" t="s">
        <v>89</v>
      </c>
      <c r="AY138" s="251" t="s">
        <v>161</v>
      </c>
    </row>
    <row r="139" s="2" customFormat="1" ht="24" customHeight="1">
      <c r="A139" s="39"/>
      <c r="B139" s="40"/>
      <c r="C139" s="227" t="s">
        <v>285</v>
      </c>
      <c r="D139" s="227" t="s">
        <v>163</v>
      </c>
      <c r="E139" s="228" t="s">
        <v>286</v>
      </c>
      <c r="F139" s="229" t="s">
        <v>287</v>
      </c>
      <c r="G139" s="230" t="s">
        <v>174</v>
      </c>
      <c r="H139" s="231">
        <v>77.599999999999994</v>
      </c>
      <c r="I139" s="232"/>
      <c r="J139" s="233">
        <f>ROUND(I139*H139,2)</f>
        <v>0</v>
      </c>
      <c r="K139" s="229" t="s">
        <v>167</v>
      </c>
      <c r="L139" s="45"/>
      <c r="M139" s="234" t="s">
        <v>79</v>
      </c>
      <c r="N139" s="235" t="s">
        <v>51</v>
      </c>
      <c r="O139" s="85"/>
      <c r="P139" s="236">
        <f>O139*H139</f>
        <v>0</v>
      </c>
      <c r="Q139" s="236">
        <v>6.0000000000000002E-05</v>
      </c>
      <c r="R139" s="236">
        <f>Q139*H139</f>
        <v>0.0046559999999999995</v>
      </c>
      <c r="S139" s="236">
        <v>0</v>
      </c>
      <c r="T139" s="237">
        <f>S139*H139</f>
        <v>0</v>
      </c>
      <c r="U139" s="39"/>
      <c r="V139" s="39"/>
      <c r="W139" s="39"/>
      <c r="X139" s="39"/>
      <c r="Y139" s="39"/>
      <c r="Z139" s="39"/>
      <c r="AA139" s="39"/>
      <c r="AB139" s="39"/>
      <c r="AC139" s="39"/>
      <c r="AD139" s="39"/>
      <c r="AE139" s="39"/>
      <c r="AR139" s="238" t="s">
        <v>168</v>
      </c>
      <c r="AT139" s="238" t="s">
        <v>163</v>
      </c>
      <c r="AU139" s="238" t="s">
        <v>91</v>
      </c>
      <c r="AY139" s="17" t="s">
        <v>161</v>
      </c>
      <c r="BE139" s="239">
        <f>IF(N139="základní",J139,0)</f>
        <v>0</v>
      </c>
      <c r="BF139" s="239">
        <f>IF(N139="snížená",J139,0)</f>
        <v>0</v>
      </c>
      <c r="BG139" s="239">
        <f>IF(N139="zákl. přenesená",J139,0)</f>
        <v>0</v>
      </c>
      <c r="BH139" s="239">
        <f>IF(N139="sníž. přenesená",J139,0)</f>
        <v>0</v>
      </c>
      <c r="BI139" s="239">
        <f>IF(N139="nulová",J139,0)</f>
        <v>0</v>
      </c>
      <c r="BJ139" s="17" t="s">
        <v>89</v>
      </c>
      <c r="BK139" s="239">
        <f>ROUND(I139*H139,2)</f>
        <v>0</v>
      </c>
      <c r="BL139" s="17" t="s">
        <v>168</v>
      </c>
      <c r="BM139" s="238" t="s">
        <v>288</v>
      </c>
    </row>
    <row r="140" s="13" customFormat="1">
      <c r="A140" s="13"/>
      <c r="B140" s="240"/>
      <c r="C140" s="241"/>
      <c r="D140" s="242" t="s">
        <v>170</v>
      </c>
      <c r="E140" s="243" t="s">
        <v>79</v>
      </c>
      <c r="F140" s="244" t="s">
        <v>289</v>
      </c>
      <c r="G140" s="241"/>
      <c r="H140" s="245">
        <v>77.599999999999994</v>
      </c>
      <c r="I140" s="246"/>
      <c r="J140" s="241"/>
      <c r="K140" s="241"/>
      <c r="L140" s="247"/>
      <c r="M140" s="248"/>
      <c r="N140" s="249"/>
      <c r="O140" s="249"/>
      <c r="P140" s="249"/>
      <c r="Q140" s="249"/>
      <c r="R140" s="249"/>
      <c r="S140" s="249"/>
      <c r="T140" s="250"/>
      <c r="U140" s="13"/>
      <c r="V140" s="13"/>
      <c r="W140" s="13"/>
      <c r="X140" s="13"/>
      <c r="Y140" s="13"/>
      <c r="Z140" s="13"/>
      <c r="AA140" s="13"/>
      <c r="AB140" s="13"/>
      <c r="AC140" s="13"/>
      <c r="AD140" s="13"/>
      <c r="AE140" s="13"/>
      <c r="AT140" s="251" t="s">
        <v>170</v>
      </c>
      <c r="AU140" s="251" t="s">
        <v>91</v>
      </c>
      <c r="AV140" s="13" t="s">
        <v>91</v>
      </c>
      <c r="AW140" s="13" t="s">
        <v>42</v>
      </c>
      <c r="AX140" s="13" t="s">
        <v>89</v>
      </c>
      <c r="AY140" s="251" t="s">
        <v>161</v>
      </c>
    </row>
    <row r="141" s="2" customFormat="1" ht="16.5" customHeight="1">
      <c r="A141" s="39"/>
      <c r="B141" s="40"/>
      <c r="C141" s="227" t="s">
        <v>290</v>
      </c>
      <c r="D141" s="227" t="s">
        <v>163</v>
      </c>
      <c r="E141" s="228" t="s">
        <v>291</v>
      </c>
      <c r="F141" s="229" t="s">
        <v>292</v>
      </c>
      <c r="G141" s="230" t="s">
        <v>174</v>
      </c>
      <c r="H141" s="231">
        <v>77.599999999999994</v>
      </c>
      <c r="I141" s="232"/>
      <c r="J141" s="233">
        <f>ROUND(I141*H141,2)</f>
        <v>0</v>
      </c>
      <c r="K141" s="229" t="s">
        <v>167</v>
      </c>
      <c r="L141" s="45"/>
      <c r="M141" s="234" t="s">
        <v>79</v>
      </c>
      <c r="N141" s="235" t="s">
        <v>51</v>
      </c>
      <c r="O141" s="85"/>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168</v>
      </c>
      <c r="AT141" s="238" t="s">
        <v>163</v>
      </c>
      <c r="AU141" s="238" t="s">
        <v>91</v>
      </c>
      <c r="AY141" s="17" t="s">
        <v>161</v>
      </c>
      <c r="BE141" s="239">
        <f>IF(N141="základní",J141,0)</f>
        <v>0</v>
      </c>
      <c r="BF141" s="239">
        <f>IF(N141="snížená",J141,0)</f>
        <v>0</v>
      </c>
      <c r="BG141" s="239">
        <f>IF(N141="zákl. přenesená",J141,0)</f>
        <v>0</v>
      </c>
      <c r="BH141" s="239">
        <f>IF(N141="sníž. přenesená",J141,0)</f>
        <v>0</v>
      </c>
      <c r="BI141" s="239">
        <f>IF(N141="nulová",J141,0)</f>
        <v>0</v>
      </c>
      <c r="BJ141" s="17" t="s">
        <v>89</v>
      </c>
      <c r="BK141" s="239">
        <f>ROUND(I141*H141,2)</f>
        <v>0</v>
      </c>
      <c r="BL141" s="17" t="s">
        <v>168</v>
      </c>
      <c r="BM141" s="238" t="s">
        <v>293</v>
      </c>
    </row>
    <row r="142" s="13" customFormat="1">
      <c r="A142" s="13"/>
      <c r="B142" s="240"/>
      <c r="C142" s="241"/>
      <c r="D142" s="242" t="s">
        <v>170</v>
      </c>
      <c r="E142" s="243" t="s">
        <v>79</v>
      </c>
      <c r="F142" s="244" t="s">
        <v>284</v>
      </c>
      <c r="G142" s="241"/>
      <c r="H142" s="245">
        <v>77.599999999999994</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170</v>
      </c>
      <c r="AU142" s="251" t="s">
        <v>91</v>
      </c>
      <c r="AV142" s="13" t="s">
        <v>91</v>
      </c>
      <c r="AW142" s="13" t="s">
        <v>42</v>
      </c>
      <c r="AX142" s="13" t="s">
        <v>89</v>
      </c>
      <c r="AY142" s="251" t="s">
        <v>161</v>
      </c>
    </row>
    <row r="143" s="2" customFormat="1" ht="36" customHeight="1">
      <c r="A143" s="39"/>
      <c r="B143" s="40"/>
      <c r="C143" s="227" t="s">
        <v>294</v>
      </c>
      <c r="D143" s="227" t="s">
        <v>163</v>
      </c>
      <c r="E143" s="228" t="s">
        <v>295</v>
      </c>
      <c r="F143" s="229" t="s">
        <v>296</v>
      </c>
      <c r="G143" s="230" t="s">
        <v>166</v>
      </c>
      <c r="H143" s="231">
        <v>44.200000000000003</v>
      </c>
      <c r="I143" s="232"/>
      <c r="J143" s="233">
        <f>ROUND(I143*H143,2)</f>
        <v>0</v>
      </c>
      <c r="K143" s="229" t="s">
        <v>167</v>
      </c>
      <c r="L143" s="45"/>
      <c r="M143" s="234" t="s">
        <v>79</v>
      </c>
      <c r="N143" s="235" t="s">
        <v>51</v>
      </c>
      <c r="O143" s="85"/>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168</v>
      </c>
      <c r="AT143" s="238" t="s">
        <v>163</v>
      </c>
      <c r="AU143" s="238" t="s">
        <v>91</v>
      </c>
      <c r="AY143" s="17" t="s">
        <v>161</v>
      </c>
      <c r="BE143" s="239">
        <f>IF(N143="základní",J143,0)</f>
        <v>0</v>
      </c>
      <c r="BF143" s="239">
        <f>IF(N143="snížená",J143,0)</f>
        <v>0</v>
      </c>
      <c r="BG143" s="239">
        <f>IF(N143="zákl. přenesená",J143,0)</f>
        <v>0</v>
      </c>
      <c r="BH143" s="239">
        <f>IF(N143="sníž. přenesená",J143,0)</f>
        <v>0</v>
      </c>
      <c r="BI143" s="239">
        <f>IF(N143="nulová",J143,0)</f>
        <v>0</v>
      </c>
      <c r="BJ143" s="17" t="s">
        <v>89</v>
      </c>
      <c r="BK143" s="239">
        <f>ROUND(I143*H143,2)</f>
        <v>0</v>
      </c>
      <c r="BL143" s="17" t="s">
        <v>168</v>
      </c>
      <c r="BM143" s="238" t="s">
        <v>297</v>
      </c>
    </row>
    <row r="144" s="13" customFormat="1">
      <c r="A144" s="13"/>
      <c r="B144" s="240"/>
      <c r="C144" s="241"/>
      <c r="D144" s="242" t="s">
        <v>170</v>
      </c>
      <c r="E144" s="243" t="s">
        <v>79</v>
      </c>
      <c r="F144" s="244" t="s">
        <v>298</v>
      </c>
      <c r="G144" s="241"/>
      <c r="H144" s="245">
        <v>44.200000000000003</v>
      </c>
      <c r="I144" s="246"/>
      <c r="J144" s="241"/>
      <c r="K144" s="241"/>
      <c r="L144" s="247"/>
      <c r="M144" s="248"/>
      <c r="N144" s="249"/>
      <c r="O144" s="249"/>
      <c r="P144" s="249"/>
      <c r="Q144" s="249"/>
      <c r="R144" s="249"/>
      <c r="S144" s="249"/>
      <c r="T144" s="250"/>
      <c r="U144" s="13"/>
      <c r="V144" s="13"/>
      <c r="W144" s="13"/>
      <c r="X144" s="13"/>
      <c r="Y144" s="13"/>
      <c r="Z144" s="13"/>
      <c r="AA144" s="13"/>
      <c r="AB144" s="13"/>
      <c r="AC144" s="13"/>
      <c r="AD144" s="13"/>
      <c r="AE144" s="13"/>
      <c r="AT144" s="251" t="s">
        <v>170</v>
      </c>
      <c r="AU144" s="251" t="s">
        <v>91</v>
      </c>
      <c r="AV144" s="13" t="s">
        <v>91</v>
      </c>
      <c r="AW144" s="13" t="s">
        <v>42</v>
      </c>
      <c r="AX144" s="13" t="s">
        <v>89</v>
      </c>
      <c r="AY144" s="251" t="s">
        <v>161</v>
      </c>
    </row>
    <row r="145" s="12" customFormat="1" ht="22.8" customHeight="1">
      <c r="A145" s="12"/>
      <c r="B145" s="211"/>
      <c r="C145" s="212"/>
      <c r="D145" s="213" t="s">
        <v>80</v>
      </c>
      <c r="E145" s="225" t="s">
        <v>299</v>
      </c>
      <c r="F145" s="225" t="s">
        <v>300</v>
      </c>
      <c r="G145" s="212"/>
      <c r="H145" s="212"/>
      <c r="I145" s="215"/>
      <c r="J145" s="226">
        <f>BK145</f>
        <v>0</v>
      </c>
      <c r="K145" s="212"/>
      <c r="L145" s="217"/>
      <c r="M145" s="218"/>
      <c r="N145" s="219"/>
      <c r="O145" s="219"/>
      <c r="P145" s="220">
        <f>SUM(P146:P150)</f>
        <v>0</v>
      </c>
      <c r="Q145" s="219"/>
      <c r="R145" s="220">
        <f>SUM(R146:R150)</f>
        <v>0</v>
      </c>
      <c r="S145" s="219"/>
      <c r="T145" s="221">
        <f>SUM(T146:T150)</f>
        <v>0</v>
      </c>
      <c r="U145" s="12"/>
      <c r="V145" s="12"/>
      <c r="W145" s="12"/>
      <c r="X145" s="12"/>
      <c r="Y145" s="12"/>
      <c r="Z145" s="12"/>
      <c r="AA145" s="12"/>
      <c r="AB145" s="12"/>
      <c r="AC145" s="12"/>
      <c r="AD145" s="12"/>
      <c r="AE145" s="12"/>
      <c r="AR145" s="222" t="s">
        <v>89</v>
      </c>
      <c r="AT145" s="223" t="s">
        <v>80</v>
      </c>
      <c r="AU145" s="223" t="s">
        <v>89</v>
      </c>
      <c r="AY145" s="222" t="s">
        <v>161</v>
      </c>
      <c r="BK145" s="224">
        <f>SUM(BK146:BK150)</f>
        <v>0</v>
      </c>
    </row>
    <row r="146" s="2" customFormat="1" ht="24" customHeight="1">
      <c r="A146" s="39"/>
      <c r="B146" s="40"/>
      <c r="C146" s="227" t="s">
        <v>301</v>
      </c>
      <c r="D146" s="227" t="s">
        <v>163</v>
      </c>
      <c r="E146" s="228" t="s">
        <v>302</v>
      </c>
      <c r="F146" s="229" t="s">
        <v>303</v>
      </c>
      <c r="G146" s="230" t="s">
        <v>196</v>
      </c>
      <c r="H146" s="231">
        <v>62.399999999999999</v>
      </c>
      <c r="I146" s="232"/>
      <c r="J146" s="233">
        <f>ROUND(I146*H146,2)</f>
        <v>0</v>
      </c>
      <c r="K146" s="229" t="s">
        <v>167</v>
      </c>
      <c r="L146" s="45"/>
      <c r="M146" s="234" t="s">
        <v>79</v>
      </c>
      <c r="N146" s="235" t="s">
        <v>51</v>
      </c>
      <c r="O146" s="85"/>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168</v>
      </c>
      <c r="AT146" s="238" t="s">
        <v>163</v>
      </c>
      <c r="AU146" s="238" t="s">
        <v>91</v>
      </c>
      <c r="AY146" s="17" t="s">
        <v>161</v>
      </c>
      <c r="BE146" s="239">
        <f>IF(N146="základní",J146,0)</f>
        <v>0</v>
      </c>
      <c r="BF146" s="239">
        <f>IF(N146="snížená",J146,0)</f>
        <v>0</v>
      </c>
      <c r="BG146" s="239">
        <f>IF(N146="zákl. přenesená",J146,0)</f>
        <v>0</v>
      </c>
      <c r="BH146" s="239">
        <f>IF(N146="sníž. přenesená",J146,0)</f>
        <v>0</v>
      </c>
      <c r="BI146" s="239">
        <f>IF(N146="nulová",J146,0)</f>
        <v>0</v>
      </c>
      <c r="BJ146" s="17" t="s">
        <v>89</v>
      </c>
      <c r="BK146" s="239">
        <f>ROUND(I146*H146,2)</f>
        <v>0</v>
      </c>
      <c r="BL146" s="17" t="s">
        <v>168</v>
      </c>
      <c r="BM146" s="238" t="s">
        <v>304</v>
      </c>
    </row>
    <row r="147" s="2" customFormat="1" ht="24" customHeight="1">
      <c r="A147" s="39"/>
      <c r="B147" s="40"/>
      <c r="C147" s="227" t="s">
        <v>305</v>
      </c>
      <c r="D147" s="227" t="s">
        <v>163</v>
      </c>
      <c r="E147" s="228" t="s">
        <v>306</v>
      </c>
      <c r="F147" s="229" t="s">
        <v>307</v>
      </c>
      <c r="G147" s="230" t="s">
        <v>196</v>
      </c>
      <c r="H147" s="231">
        <v>1497.5999999999999</v>
      </c>
      <c r="I147" s="232"/>
      <c r="J147" s="233">
        <f>ROUND(I147*H147,2)</f>
        <v>0</v>
      </c>
      <c r="K147" s="229" t="s">
        <v>167</v>
      </c>
      <c r="L147" s="45"/>
      <c r="M147" s="234" t="s">
        <v>79</v>
      </c>
      <c r="N147" s="235" t="s">
        <v>51</v>
      </c>
      <c r="O147" s="85"/>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168</v>
      </c>
      <c r="AT147" s="238" t="s">
        <v>163</v>
      </c>
      <c r="AU147" s="238" t="s">
        <v>91</v>
      </c>
      <c r="AY147" s="17" t="s">
        <v>161</v>
      </c>
      <c r="BE147" s="239">
        <f>IF(N147="základní",J147,0)</f>
        <v>0</v>
      </c>
      <c r="BF147" s="239">
        <f>IF(N147="snížená",J147,0)</f>
        <v>0</v>
      </c>
      <c r="BG147" s="239">
        <f>IF(N147="zákl. přenesená",J147,0)</f>
        <v>0</v>
      </c>
      <c r="BH147" s="239">
        <f>IF(N147="sníž. přenesená",J147,0)</f>
        <v>0</v>
      </c>
      <c r="BI147" s="239">
        <f>IF(N147="nulová",J147,0)</f>
        <v>0</v>
      </c>
      <c r="BJ147" s="17" t="s">
        <v>89</v>
      </c>
      <c r="BK147" s="239">
        <f>ROUND(I147*H147,2)</f>
        <v>0</v>
      </c>
      <c r="BL147" s="17" t="s">
        <v>168</v>
      </c>
      <c r="BM147" s="238" t="s">
        <v>308</v>
      </c>
    </row>
    <row r="148" s="13" customFormat="1">
      <c r="A148" s="13"/>
      <c r="B148" s="240"/>
      <c r="C148" s="241"/>
      <c r="D148" s="242" t="s">
        <v>170</v>
      </c>
      <c r="E148" s="241"/>
      <c r="F148" s="244" t="s">
        <v>309</v>
      </c>
      <c r="G148" s="241"/>
      <c r="H148" s="245">
        <v>1497.5999999999999</v>
      </c>
      <c r="I148" s="246"/>
      <c r="J148" s="241"/>
      <c r="K148" s="241"/>
      <c r="L148" s="247"/>
      <c r="M148" s="248"/>
      <c r="N148" s="249"/>
      <c r="O148" s="249"/>
      <c r="P148" s="249"/>
      <c r="Q148" s="249"/>
      <c r="R148" s="249"/>
      <c r="S148" s="249"/>
      <c r="T148" s="250"/>
      <c r="U148" s="13"/>
      <c r="V148" s="13"/>
      <c r="W148" s="13"/>
      <c r="X148" s="13"/>
      <c r="Y148" s="13"/>
      <c r="Z148" s="13"/>
      <c r="AA148" s="13"/>
      <c r="AB148" s="13"/>
      <c r="AC148" s="13"/>
      <c r="AD148" s="13"/>
      <c r="AE148" s="13"/>
      <c r="AT148" s="251" t="s">
        <v>170</v>
      </c>
      <c r="AU148" s="251" t="s">
        <v>91</v>
      </c>
      <c r="AV148" s="13" t="s">
        <v>91</v>
      </c>
      <c r="AW148" s="13" t="s">
        <v>4</v>
      </c>
      <c r="AX148" s="13" t="s">
        <v>89</v>
      </c>
      <c r="AY148" s="251" t="s">
        <v>161</v>
      </c>
    </row>
    <row r="149" s="2" customFormat="1" ht="24" customHeight="1">
      <c r="A149" s="39"/>
      <c r="B149" s="40"/>
      <c r="C149" s="227" t="s">
        <v>310</v>
      </c>
      <c r="D149" s="227" t="s">
        <v>163</v>
      </c>
      <c r="E149" s="228" t="s">
        <v>311</v>
      </c>
      <c r="F149" s="229" t="s">
        <v>312</v>
      </c>
      <c r="G149" s="230" t="s">
        <v>196</v>
      </c>
      <c r="H149" s="231">
        <v>62.399999999999999</v>
      </c>
      <c r="I149" s="232"/>
      <c r="J149" s="233">
        <f>ROUND(I149*H149,2)</f>
        <v>0</v>
      </c>
      <c r="K149" s="229" t="s">
        <v>167</v>
      </c>
      <c r="L149" s="45"/>
      <c r="M149" s="234" t="s">
        <v>79</v>
      </c>
      <c r="N149" s="235" t="s">
        <v>51</v>
      </c>
      <c r="O149" s="85"/>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168</v>
      </c>
      <c r="AT149" s="238" t="s">
        <v>163</v>
      </c>
      <c r="AU149" s="238" t="s">
        <v>91</v>
      </c>
      <c r="AY149" s="17" t="s">
        <v>161</v>
      </c>
      <c r="BE149" s="239">
        <f>IF(N149="základní",J149,0)</f>
        <v>0</v>
      </c>
      <c r="BF149" s="239">
        <f>IF(N149="snížená",J149,0)</f>
        <v>0</v>
      </c>
      <c r="BG149" s="239">
        <f>IF(N149="zákl. přenesená",J149,0)</f>
        <v>0</v>
      </c>
      <c r="BH149" s="239">
        <f>IF(N149="sníž. přenesená",J149,0)</f>
        <v>0</v>
      </c>
      <c r="BI149" s="239">
        <f>IF(N149="nulová",J149,0)</f>
        <v>0</v>
      </c>
      <c r="BJ149" s="17" t="s">
        <v>89</v>
      </c>
      <c r="BK149" s="239">
        <f>ROUND(I149*H149,2)</f>
        <v>0</v>
      </c>
      <c r="BL149" s="17" t="s">
        <v>168</v>
      </c>
      <c r="BM149" s="238" t="s">
        <v>313</v>
      </c>
    </row>
    <row r="150" s="13" customFormat="1">
      <c r="A150" s="13"/>
      <c r="B150" s="240"/>
      <c r="C150" s="241"/>
      <c r="D150" s="242" t="s">
        <v>170</v>
      </c>
      <c r="E150" s="243" t="s">
        <v>79</v>
      </c>
      <c r="F150" s="244" t="s">
        <v>314</v>
      </c>
      <c r="G150" s="241"/>
      <c r="H150" s="245">
        <v>62.399999999999999</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170</v>
      </c>
      <c r="AU150" s="251" t="s">
        <v>91</v>
      </c>
      <c r="AV150" s="13" t="s">
        <v>91</v>
      </c>
      <c r="AW150" s="13" t="s">
        <v>42</v>
      </c>
      <c r="AX150" s="13" t="s">
        <v>89</v>
      </c>
      <c r="AY150" s="251" t="s">
        <v>161</v>
      </c>
    </row>
    <row r="151" s="12" customFormat="1" ht="22.8" customHeight="1">
      <c r="A151" s="12"/>
      <c r="B151" s="211"/>
      <c r="C151" s="212"/>
      <c r="D151" s="213" t="s">
        <v>80</v>
      </c>
      <c r="E151" s="225" t="s">
        <v>315</v>
      </c>
      <c r="F151" s="225" t="s">
        <v>316</v>
      </c>
      <c r="G151" s="212"/>
      <c r="H151" s="212"/>
      <c r="I151" s="215"/>
      <c r="J151" s="226">
        <f>BK151</f>
        <v>0</v>
      </c>
      <c r="K151" s="212"/>
      <c r="L151" s="217"/>
      <c r="M151" s="218"/>
      <c r="N151" s="219"/>
      <c r="O151" s="219"/>
      <c r="P151" s="220">
        <f>P152</f>
        <v>0</v>
      </c>
      <c r="Q151" s="219"/>
      <c r="R151" s="220">
        <f>R152</f>
        <v>0</v>
      </c>
      <c r="S151" s="219"/>
      <c r="T151" s="221">
        <f>T152</f>
        <v>0</v>
      </c>
      <c r="U151" s="12"/>
      <c r="V151" s="12"/>
      <c r="W151" s="12"/>
      <c r="X151" s="12"/>
      <c r="Y151" s="12"/>
      <c r="Z151" s="12"/>
      <c r="AA151" s="12"/>
      <c r="AB151" s="12"/>
      <c r="AC151" s="12"/>
      <c r="AD151" s="12"/>
      <c r="AE151" s="12"/>
      <c r="AR151" s="222" t="s">
        <v>89</v>
      </c>
      <c r="AT151" s="223" t="s">
        <v>80</v>
      </c>
      <c r="AU151" s="223" t="s">
        <v>89</v>
      </c>
      <c r="AY151" s="222" t="s">
        <v>161</v>
      </c>
      <c r="BK151" s="224">
        <f>BK152</f>
        <v>0</v>
      </c>
    </row>
    <row r="152" s="2" customFormat="1" ht="24" customHeight="1">
      <c r="A152" s="39"/>
      <c r="B152" s="40"/>
      <c r="C152" s="227" t="s">
        <v>317</v>
      </c>
      <c r="D152" s="227" t="s">
        <v>163</v>
      </c>
      <c r="E152" s="228" t="s">
        <v>318</v>
      </c>
      <c r="F152" s="229" t="s">
        <v>319</v>
      </c>
      <c r="G152" s="230" t="s">
        <v>196</v>
      </c>
      <c r="H152" s="231">
        <v>88.805999999999997</v>
      </c>
      <c r="I152" s="232"/>
      <c r="J152" s="233">
        <f>ROUND(I152*H152,2)</f>
        <v>0</v>
      </c>
      <c r="K152" s="229" t="s">
        <v>167</v>
      </c>
      <c r="L152" s="45"/>
      <c r="M152" s="262" t="s">
        <v>79</v>
      </c>
      <c r="N152" s="263" t="s">
        <v>51</v>
      </c>
      <c r="O152" s="264"/>
      <c r="P152" s="265">
        <f>O152*H152</f>
        <v>0</v>
      </c>
      <c r="Q152" s="265">
        <v>0</v>
      </c>
      <c r="R152" s="265">
        <f>Q152*H152</f>
        <v>0</v>
      </c>
      <c r="S152" s="265">
        <v>0</v>
      </c>
      <c r="T152" s="266">
        <f>S152*H152</f>
        <v>0</v>
      </c>
      <c r="U152" s="39"/>
      <c r="V152" s="39"/>
      <c r="W152" s="39"/>
      <c r="X152" s="39"/>
      <c r="Y152" s="39"/>
      <c r="Z152" s="39"/>
      <c r="AA152" s="39"/>
      <c r="AB152" s="39"/>
      <c r="AC152" s="39"/>
      <c r="AD152" s="39"/>
      <c r="AE152" s="39"/>
      <c r="AR152" s="238" t="s">
        <v>168</v>
      </c>
      <c r="AT152" s="238" t="s">
        <v>163</v>
      </c>
      <c r="AU152" s="238" t="s">
        <v>91</v>
      </c>
      <c r="AY152" s="17" t="s">
        <v>161</v>
      </c>
      <c r="BE152" s="239">
        <f>IF(N152="základní",J152,0)</f>
        <v>0</v>
      </c>
      <c r="BF152" s="239">
        <f>IF(N152="snížená",J152,0)</f>
        <v>0</v>
      </c>
      <c r="BG152" s="239">
        <f>IF(N152="zákl. přenesená",J152,0)</f>
        <v>0</v>
      </c>
      <c r="BH152" s="239">
        <f>IF(N152="sníž. přenesená",J152,0)</f>
        <v>0</v>
      </c>
      <c r="BI152" s="239">
        <f>IF(N152="nulová",J152,0)</f>
        <v>0</v>
      </c>
      <c r="BJ152" s="17" t="s">
        <v>89</v>
      </c>
      <c r="BK152" s="239">
        <f>ROUND(I152*H152,2)</f>
        <v>0</v>
      </c>
      <c r="BL152" s="17" t="s">
        <v>168</v>
      </c>
      <c r="BM152" s="238" t="s">
        <v>320</v>
      </c>
    </row>
    <row r="153" s="2" customFormat="1" ht="6.96" customHeight="1">
      <c r="A153" s="39"/>
      <c r="B153" s="60"/>
      <c r="C153" s="61"/>
      <c r="D153" s="61"/>
      <c r="E153" s="61"/>
      <c r="F153" s="61"/>
      <c r="G153" s="61"/>
      <c r="H153" s="61"/>
      <c r="I153" s="176"/>
      <c r="J153" s="61"/>
      <c r="K153" s="61"/>
      <c r="L153" s="45"/>
      <c r="M153" s="39"/>
      <c r="O153" s="39"/>
      <c r="P153" s="39"/>
      <c r="Q153" s="39"/>
      <c r="R153" s="39"/>
      <c r="S153" s="39"/>
      <c r="T153" s="39"/>
      <c r="U153" s="39"/>
      <c r="V153" s="39"/>
      <c r="W153" s="39"/>
      <c r="X153" s="39"/>
      <c r="Y153" s="39"/>
      <c r="Z153" s="39"/>
      <c r="AA153" s="39"/>
      <c r="AB153" s="39"/>
      <c r="AC153" s="39"/>
      <c r="AD153" s="39"/>
      <c r="AE153" s="39"/>
    </row>
  </sheetData>
  <sheetProtection sheet="1" autoFilter="0" formatColumns="0" formatRows="0" objects="1" scenarios="1" spinCount="100000" saltValue="IZoYtoYJQkLFex7ioZZRD/dPLtqkVMOHCMe9/7b2kqYpqUmpW65PpNBi4fegeIQkjyLdijIwwd01K2ob/HF+kA==" hashValue="bllQNWYaqzEhRhC/ufqytZHchcim/To+N2Z8QE6fq4DbOwcEycMzGXXiDPEhKC4Uiuwp9xar/4935gQA1Juw1w==" algorithmName="SHA-512" password="CC35"/>
  <autoFilter ref="C85:K152"/>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94</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321</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322</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ROUND(J86,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ROUND((SUM(BE86:BE184)),  2)</f>
        <v>0</v>
      </c>
      <c r="G33" s="39"/>
      <c r="H33" s="39"/>
      <c r="I33" s="165">
        <v>0.20999999999999999</v>
      </c>
      <c r="J33" s="164">
        <f>ROUND(((SUM(BE86:BE184))*I33),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ROUND((SUM(BF86:BF184)),  2)</f>
        <v>0</v>
      </c>
      <c r="G34" s="39"/>
      <c r="H34" s="39"/>
      <c r="I34" s="165">
        <v>0.14999999999999999</v>
      </c>
      <c r="J34" s="164">
        <f>ROUND(((SUM(BF86:BF184))*I34),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ROUND((SUM(BG86:BG184)),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ROUND((SUM(BH86:BH184)),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ROUND((SUM(BI86:BI184)),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301 - Přípojka vodovodu PV2</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DOPRAVOPROJEKT Ostrava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J86</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J87</f>
        <v>0</v>
      </c>
      <c r="K60" s="187"/>
      <c r="L60" s="192"/>
      <c r="S60" s="9"/>
      <c r="T60" s="9"/>
      <c r="U60" s="9"/>
      <c r="V60" s="9"/>
      <c r="W60" s="9"/>
      <c r="X60" s="9"/>
      <c r="Y60" s="9"/>
      <c r="Z60" s="9"/>
      <c r="AA60" s="9"/>
      <c r="AB60" s="9"/>
      <c r="AC60" s="9"/>
      <c r="AD60" s="9"/>
      <c r="AE60" s="9"/>
    </row>
    <row r="61" s="10" customFormat="1" ht="19.92" customHeight="1">
      <c r="A61" s="10"/>
      <c r="B61" s="193"/>
      <c r="C61" s="126"/>
      <c r="D61" s="194" t="s">
        <v>140</v>
      </c>
      <c r="E61" s="195"/>
      <c r="F61" s="195"/>
      <c r="G61" s="195"/>
      <c r="H61" s="195"/>
      <c r="I61" s="196"/>
      <c r="J61" s="197">
        <f>J88</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141</v>
      </c>
      <c r="E62" s="195"/>
      <c r="F62" s="195"/>
      <c r="G62" s="195"/>
      <c r="H62" s="195"/>
      <c r="I62" s="196"/>
      <c r="J62" s="197">
        <f>J140</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323</v>
      </c>
      <c r="E63" s="195"/>
      <c r="F63" s="195"/>
      <c r="G63" s="195"/>
      <c r="H63" s="195"/>
      <c r="I63" s="196"/>
      <c r="J63" s="197">
        <f>J146</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145</v>
      </c>
      <c r="E64" s="195"/>
      <c r="F64" s="195"/>
      <c r="G64" s="195"/>
      <c r="H64" s="195"/>
      <c r="I64" s="196"/>
      <c r="J64" s="197">
        <f>J177</f>
        <v>0</v>
      </c>
      <c r="K64" s="126"/>
      <c r="L64" s="198"/>
      <c r="S64" s="10"/>
      <c r="T64" s="10"/>
      <c r="U64" s="10"/>
      <c r="V64" s="10"/>
      <c r="W64" s="10"/>
      <c r="X64" s="10"/>
      <c r="Y64" s="10"/>
      <c r="Z64" s="10"/>
      <c r="AA64" s="10"/>
      <c r="AB64" s="10"/>
      <c r="AC64" s="10"/>
      <c r="AD64" s="10"/>
      <c r="AE64" s="10"/>
    </row>
    <row r="65" s="9" customFormat="1" ht="24.96" customHeight="1">
      <c r="A65" s="9"/>
      <c r="B65" s="186"/>
      <c r="C65" s="187"/>
      <c r="D65" s="188" t="s">
        <v>324</v>
      </c>
      <c r="E65" s="189"/>
      <c r="F65" s="189"/>
      <c r="G65" s="189"/>
      <c r="H65" s="189"/>
      <c r="I65" s="190"/>
      <c r="J65" s="191">
        <f>J180</f>
        <v>0</v>
      </c>
      <c r="K65" s="187"/>
      <c r="L65" s="192"/>
      <c r="S65" s="9"/>
      <c r="T65" s="9"/>
      <c r="U65" s="9"/>
      <c r="V65" s="9"/>
      <c r="W65" s="9"/>
      <c r="X65" s="9"/>
      <c r="Y65" s="9"/>
      <c r="Z65" s="9"/>
      <c r="AA65" s="9"/>
      <c r="AB65" s="9"/>
      <c r="AC65" s="9"/>
      <c r="AD65" s="9"/>
      <c r="AE65" s="9"/>
    </row>
    <row r="66" s="10" customFormat="1" ht="19.92" customHeight="1">
      <c r="A66" s="10"/>
      <c r="B66" s="193"/>
      <c r="C66" s="126"/>
      <c r="D66" s="194" t="s">
        <v>325</v>
      </c>
      <c r="E66" s="195"/>
      <c r="F66" s="195"/>
      <c r="G66" s="195"/>
      <c r="H66" s="195"/>
      <c r="I66" s="196"/>
      <c r="J66" s="197">
        <f>J181</f>
        <v>0</v>
      </c>
      <c r="K66" s="126"/>
      <c r="L66" s="198"/>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133</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70" t="str">
        <f>E9</f>
        <v>SO 301 - Přípojka vodovodu PV2</v>
      </c>
      <c r="F78" s="41"/>
      <c r="G78" s="41"/>
      <c r="H78" s="41"/>
      <c r="I78" s="147"/>
      <c r="J78" s="41"/>
      <c r="K78" s="41"/>
      <c r="L78" s="14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2" customHeight="1">
      <c r="A80" s="39"/>
      <c r="B80" s="40"/>
      <c r="C80" s="32" t="s">
        <v>22</v>
      </c>
      <c r="D80" s="41"/>
      <c r="E80" s="41"/>
      <c r="F80" s="27" t="str">
        <f>F12</f>
        <v>Ostrava</v>
      </c>
      <c r="G80" s="41"/>
      <c r="H80" s="41"/>
      <c r="I80" s="150" t="s">
        <v>24</v>
      </c>
      <c r="J80" s="73" t="str">
        <f>IF(J12="","",J12)</f>
        <v>13. 11. 2019</v>
      </c>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27.9" customHeight="1">
      <c r="A82" s="39"/>
      <c r="B82" s="40"/>
      <c r="C82" s="32" t="s">
        <v>30</v>
      </c>
      <c r="D82" s="41"/>
      <c r="E82" s="41"/>
      <c r="F82" s="27" t="str">
        <f>E15</f>
        <v>Dopravní podnik Ostrava a.s.</v>
      </c>
      <c r="G82" s="41"/>
      <c r="H82" s="41"/>
      <c r="I82" s="150" t="s">
        <v>38</v>
      </c>
      <c r="J82" s="37" t="str">
        <f>E21</f>
        <v>METROPROJEKT Praha a.s.</v>
      </c>
      <c r="K82" s="41"/>
      <c r="L82" s="148"/>
      <c r="S82" s="39"/>
      <c r="T82" s="39"/>
      <c r="U82" s="39"/>
      <c r="V82" s="39"/>
      <c r="W82" s="39"/>
      <c r="X82" s="39"/>
      <c r="Y82" s="39"/>
      <c r="Z82" s="39"/>
      <c r="AA82" s="39"/>
      <c r="AB82" s="39"/>
      <c r="AC82" s="39"/>
      <c r="AD82" s="39"/>
      <c r="AE82" s="39"/>
    </row>
    <row r="83" s="2" customFormat="1" ht="27.9" customHeight="1">
      <c r="A83" s="39"/>
      <c r="B83" s="40"/>
      <c r="C83" s="32" t="s">
        <v>36</v>
      </c>
      <c r="D83" s="41"/>
      <c r="E83" s="41"/>
      <c r="F83" s="27" t="str">
        <f>IF(E18="","",E18)</f>
        <v>Vyplň údaj</v>
      </c>
      <c r="G83" s="41"/>
      <c r="H83" s="41"/>
      <c r="I83" s="150" t="s">
        <v>43</v>
      </c>
      <c r="J83" s="37" t="str">
        <f>E24</f>
        <v>DOPRAVOPROJEKT Ostrava a.s.</v>
      </c>
      <c r="K83" s="41"/>
      <c r="L83" s="148"/>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147"/>
      <c r="J84" s="41"/>
      <c r="K84" s="41"/>
      <c r="L84" s="148"/>
      <c r="S84" s="39"/>
      <c r="T84" s="39"/>
      <c r="U84" s="39"/>
      <c r="V84" s="39"/>
      <c r="W84" s="39"/>
      <c r="X84" s="39"/>
      <c r="Y84" s="39"/>
      <c r="Z84" s="39"/>
      <c r="AA84" s="39"/>
      <c r="AB84" s="39"/>
      <c r="AC84" s="39"/>
      <c r="AD84" s="39"/>
      <c r="AE84" s="39"/>
    </row>
    <row r="85" s="11" customFormat="1" ht="29.28" customHeight="1">
      <c r="A85" s="199"/>
      <c r="B85" s="200"/>
      <c r="C85" s="201" t="s">
        <v>147</v>
      </c>
      <c r="D85" s="202" t="s">
        <v>65</v>
      </c>
      <c r="E85" s="202" t="s">
        <v>61</v>
      </c>
      <c r="F85" s="202" t="s">
        <v>62</v>
      </c>
      <c r="G85" s="202" t="s">
        <v>148</v>
      </c>
      <c r="H85" s="202" t="s">
        <v>149</v>
      </c>
      <c r="I85" s="203" t="s">
        <v>150</v>
      </c>
      <c r="J85" s="202" t="s">
        <v>137</v>
      </c>
      <c r="K85" s="204" t="s">
        <v>151</v>
      </c>
      <c r="L85" s="205"/>
      <c r="M85" s="93" t="s">
        <v>79</v>
      </c>
      <c r="N85" s="94" t="s">
        <v>50</v>
      </c>
      <c r="O85" s="94" t="s">
        <v>152</v>
      </c>
      <c r="P85" s="94" t="s">
        <v>153</v>
      </c>
      <c r="Q85" s="94" t="s">
        <v>154</v>
      </c>
      <c r="R85" s="94" t="s">
        <v>155</v>
      </c>
      <c r="S85" s="94" t="s">
        <v>156</v>
      </c>
      <c r="T85" s="95" t="s">
        <v>157</v>
      </c>
      <c r="U85" s="199"/>
      <c r="V85" s="199"/>
      <c r="W85" s="199"/>
      <c r="X85" s="199"/>
      <c r="Y85" s="199"/>
      <c r="Z85" s="199"/>
      <c r="AA85" s="199"/>
      <c r="AB85" s="199"/>
      <c r="AC85" s="199"/>
      <c r="AD85" s="199"/>
      <c r="AE85" s="199"/>
    </row>
    <row r="86" s="2" customFormat="1" ht="22.8" customHeight="1">
      <c r="A86" s="39"/>
      <c r="B86" s="40"/>
      <c r="C86" s="100" t="s">
        <v>158</v>
      </c>
      <c r="D86" s="41"/>
      <c r="E86" s="41"/>
      <c r="F86" s="41"/>
      <c r="G86" s="41"/>
      <c r="H86" s="41"/>
      <c r="I86" s="147"/>
      <c r="J86" s="206">
        <f>BK86</f>
        <v>0</v>
      </c>
      <c r="K86" s="41"/>
      <c r="L86" s="45"/>
      <c r="M86" s="96"/>
      <c r="N86" s="207"/>
      <c r="O86" s="97"/>
      <c r="P86" s="208">
        <f>P87+P180</f>
        <v>0</v>
      </c>
      <c r="Q86" s="97"/>
      <c r="R86" s="208">
        <f>R87+R180</f>
        <v>16.300310799999998</v>
      </c>
      <c r="S86" s="97"/>
      <c r="T86" s="209">
        <f>T87+T180</f>
        <v>0</v>
      </c>
      <c r="U86" s="39"/>
      <c r="V86" s="39"/>
      <c r="W86" s="39"/>
      <c r="X86" s="39"/>
      <c r="Y86" s="39"/>
      <c r="Z86" s="39"/>
      <c r="AA86" s="39"/>
      <c r="AB86" s="39"/>
      <c r="AC86" s="39"/>
      <c r="AD86" s="39"/>
      <c r="AE86" s="39"/>
      <c r="AT86" s="17" t="s">
        <v>80</v>
      </c>
      <c r="AU86" s="17" t="s">
        <v>138</v>
      </c>
      <c r="BK86" s="210">
        <f>BK87+BK180</f>
        <v>0</v>
      </c>
    </row>
    <row r="87" s="12" customFormat="1" ht="25.92" customHeight="1">
      <c r="A87" s="12"/>
      <c r="B87" s="211"/>
      <c r="C87" s="212"/>
      <c r="D87" s="213" t="s">
        <v>80</v>
      </c>
      <c r="E87" s="214" t="s">
        <v>159</v>
      </c>
      <c r="F87" s="214" t="s">
        <v>160</v>
      </c>
      <c r="G87" s="212"/>
      <c r="H87" s="212"/>
      <c r="I87" s="215"/>
      <c r="J87" s="216">
        <f>BK87</f>
        <v>0</v>
      </c>
      <c r="K87" s="212"/>
      <c r="L87" s="217"/>
      <c r="M87" s="218"/>
      <c r="N87" s="219"/>
      <c r="O87" s="219"/>
      <c r="P87" s="220">
        <f>P88+P140+P146+P177</f>
        <v>0</v>
      </c>
      <c r="Q87" s="219"/>
      <c r="R87" s="220">
        <f>R88+R140+R146+R177</f>
        <v>16.300240799999997</v>
      </c>
      <c r="S87" s="219"/>
      <c r="T87" s="221">
        <f>T88+T140+T146+T177</f>
        <v>0</v>
      </c>
      <c r="U87" s="12"/>
      <c r="V87" s="12"/>
      <c r="W87" s="12"/>
      <c r="X87" s="12"/>
      <c r="Y87" s="12"/>
      <c r="Z87" s="12"/>
      <c r="AA87" s="12"/>
      <c r="AB87" s="12"/>
      <c r="AC87" s="12"/>
      <c r="AD87" s="12"/>
      <c r="AE87" s="12"/>
      <c r="AR87" s="222" t="s">
        <v>89</v>
      </c>
      <c r="AT87" s="223" t="s">
        <v>80</v>
      </c>
      <c r="AU87" s="223" t="s">
        <v>81</v>
      </c>
      <c r="AY87" s="222" t="s">
        <v>161</v>
      </c>
      <c r="BK87" s="224">
        <f>BK88+BK140+BK146+BK177</f>
        <v>0</v>
      </c>
    </row>
    <row r="88" s="12" customFormat="1" ht="22.8" customHeight="1">
      <c r="A88" s="12"/>
      <c r="B88" s="211"/>
      <c r="C88" s="212"/>
      <c r="D88" s="213" t="s">
        <v>80</v>
      </c>
      <c r="E88" s="225" t="s">
        <v>89</v>
      </c>
      <c r="F88" s="225" t="s">
        <v>162</v>
      </c>
      <c r="G88" s="212"/>
      <c r="H88" s="212"/>
      <c r="I88" s="215"/>
      <c r="J88" s="226">
        <f>BK88</f>
        <v>0</v>
      </c>
      <c r="K88" s="212"/>
      <c r="L88" s="217"/>
      <c r="M88" s="218"/>
      <c r="N88" s="219"/>
      <c r="O88" s="219"/>
      <c r="P88" s="220">
        <f>SUM(P89:P139)</f>
        <v>0</v>
      </c>
      <c r="Q88" s="219"/>
      <c r="R88" s="220">
        <f>SUM(R89:R139)</f>
        <v>4.5101108000000005</v>
      </c>
      <c r="S88" s="219"/>
      <c r="T88" s="221">
        <f>SUM(T89:T139)</f>
        <v>0</v>
      </c>
      <c r="U88" s="12"/>
      <c r="V88" s="12"/>
      <c r="W88" s="12"/>
      <c r="X88" s="12"/>
      <c r="Y88" s="12"/>
      <c r="Z88" s="12"/>
      <c r="AA88" s="12"/>
      <c r="AB88" s="12"/>
      <c r="AC88" s="12"/>
      <c r="AD88" s="12"/>
      <c r="AE88" s="12"/>
      <c r="AR88" s="222" t="s">
        <v>89</v>
      </c>
      <c r="AT88" s="223" t="s">
        <v>80</v>
      </c>
      <c r="AU88" s="223" t="s">
        <v>89</v>
      </c>
      <c r="AY88" s="222" t="s">
        <v>161</v>
      </c>
      <c r="BK88" s="224">
        <f>SUM(BK89:BK139)</f>
        <v>0</v>
      </c>
    </row>
    <row r="89" s="2" customFormat="1" ht="24" customHeight="1">
      <c r="A89" s="39"/>
      <c r="B89" s="40"/>
      <c r="C89" s="227" t="s">
        <v>89</v>
      </c>
      <c r="D89" s="227" t="s">
        <v>163</v>
      </c>
      <c r="E89" s="228" t="s">
        <v>326</v>
      </c>
      <c r="F89" s="229" t="s">
        <v>327</v>
      </c>
      <c r="G89" s="230" t="s">
        <v>184</v>
      </c>
      <c r="H89" s="231">
        <v>5.25</v>
      </c>
      <c r="I89" s="232"/>
      <c r="J89" s="233">
        <f>ROUND(I89*H89,2)</f>
        <v>0</v>
      </c>
      <c r="K89" s="229" t="s">
        <v>167</v>
      </c>
      <c r="L89" s="45"/>
      <c r="M89" s="234" t="s">
        <v>79</v>
      </c>
      <c r="N89" s="235" t="s">
        <v>51</v>
      </c>
      <c r="O89" s="85"/>
      <c r="P89" s="236">
        <f>O89*H89</f>
        <v>0</v>
      </c>
      <c r="Q89" s="236">
        <v>0</v>
      </c>
      <c r="R89" s="236">
        <f>Q89*H89</f>
        <v>0</v>
      </c>
      <c r="S89" s="236">
        <v>0</v>
      </c>
      <c r="T89" s="237">
        <f>S89*H89</f>
        <v>0</v>
      </c>
      <c r="U89" s="39"/>
      <c r="V89" s="39"/>
      <c r="W89" s="39"/>
      <c r="X89" s="39"/>
      <c r="Y89" s="39"/>
      <c r="Z89" s="39"/>
      <c r="AA89" s="39"/>
      <c r="AB89" s="39"/>
      <c r="AC89" s="39"/>
      <c r="AD89" s="39"/>
      <c r="AE89" s="39"/>
      <c r="AR89" s="238" t="s">
        <v>168</v>
      </c>
      <c r="AT89" s="238" t="s">
        <v>163</v>
      </c>
      <c r="AU89" s="238" t="s">
        <v>91</v>
      </c>
      <c r="AY89" s="17" t="s">
        <v>161</v>
      </c>
      <c r="BE89" s="239">
        <f>IF(N89="základní",J89,0)</f>
        <v>0</v>
      </c>
      <c r="BF89" s="239">
        <f>IF(N89="snížená",J89,0)</f>
        <v>0</v>
      </c>
      <c r="BG89" s="239">
        <f>IF(N89="zákl. přenesená",J89,0)</f>
        <v>0</v>
      </c>
      <c r="BH89" s="239">
        <f>IF(N89="sníž. přenesená",J89,0)</f>
        <v>0</v>
      </c>
      <c r="BI89" s="239">
        <f>IF(N89="nulová",J89,0)</f>
        <v>0</v>
      </c>
      <c r="BJ89" s="17" t="s">
        <v>89</v>
      </c>
      <c r="BK89" s="239">
        <f>ROUND(I89*H89,2)</f>
        <v>0</v>
      </c>
      <c r="BL89" s="17" t="s">
        <v>168</v>
      </c>
      <c r="BM89" s="238" t="s">
        <v>328</v>
      </c>
    </row>
    <row r="90" s="14" customFormat="1">
      <c r="A90" s="14"/>
      <c r="B90" s="267"/>
      <c r="C90" s="268"/>
      <c r="D90" s="242" t="s">
        <v>170</v>
      </c>
      <c r="E90" s="269" t="s">
        <v>79</v>
      </c>
      <c r="F90" s="270" t="s">
        <v>329</v>
      </c>
      <c r="G90" s="268"/>
      <c r="H90" s="269" t="s">
        <v>79</v>
      </c>
      <c r="I90" s="271"/>
      <c r="J90" s="268"/>
      <c r="K90" s="268"/>
      <c r="L90" s="272"/>
      <c r="M90" s="273"/>
      <c r="N90" s="274"/>
      <c r="O90" s="274"/>
      <c r="P90" s="274"/>
      <c r="Q90" s="274"/>
      <c r="R90" s="274"/>
      <c r="S90" s="274"/>
      <c r="T90" s="275"/>
      <c r="U90" s="14"/>
      <c r="V90" s="14"/>
      <c r="W90" s="14"/>
      <c r="X90" s="14"/>
      <c r="Y90" s="14"/>
      <c r="Z90" s="14"/>
      <c r="AA90" s="14"/>
      <c r="AB90" s="14"/>
      <c r="AC90" s="14"/>
      <c r="AD90" s="14"/>
      <c r="AE90" s="14"/>
      <c r="AT90" s="276" t="s">
        <v>170</v>
      </c>
      <c r="AU90" s="276" t="s">
        <v>91</v>
      </c>
      <c r="AV90" s="14" t="s">
        <v>89</v>
      </c>
      <c r="AW90" s="14" t="s">
        <v>42</v>
      </c>
      <c r="AX90" s="14" t="s">
        <v>81</v>
      </c>
      <c r="AY90" s="276" t="s">
        <v>161</v>
      </c>
    </row>
    <row r="91" s="14" customFormat="1">
      <c r="A91" s="14"/>
      <c r="B91" s="267"/>
      <c r="C91" s="268"/>
      <c r="D91" s="242" t="s">
        <v>170</v>
      </c>
      <c r="E91" s="269" t="s">
        <v>79</v>
      </c>
      <c r="F91" s="270" t="s">
        <v>330</v>
      </c>
      <c r="G91" s="268"/>
      <c r="H91" s="269" t="s">
        <v>79</v>
      </c>
      <c r="I91" s="271"/>
      <c r="J91" s="268"/>
      <c r="K91" s="268"/>
      <c r="L91" s="272"/>
      <c r="M91" s="273"/>
      <c r="N91" s="274"/>
      <c r="O91" s="274"/>
      <c r="P91" s="274"/>
      <c r="Q91" s="274"/>
      <c r="R91" s="274"/>
      <c r="S91" s="274"/>
      <c r="T91" s="275"/>
      <c r="U91" s="14"/>
      <c r="V91" s="14"/>
      <c r="W91" s="14"/>
      <c r="X91" s="14"/>
      <c r="Y91" s="14"/>
      <c r="Z91" s="14"/>
      <c r="AA91" s="14"/>
      <c r="AB91" s="14"/>
      <c r="AC91" s="14"/>
      <c r="AD91" s="14"/>
      <c r="AE91" s="14"/>
      <c r="AT91" s="276" t="s">
        <v>170</v>
      </c>
      <c r="AU91" s="276" t="s">
        <v>91</v>
      </c>
      <c r="AV91" s="14" t="s">
        <v>89</v>
      </c>
      <c r="AW91" s="14" t="s">
        <v>42</v>
      </c>
      <c r="AX91" s="14" t="s">
        <v>81</v>
      </c>
      <c r="AY91" s="276" t="s">
        <v>161</v>
      </c>
    </row>
    <row r="92" s="13" customFormat="1">
      <c r="A92" s="13"/>
      <c r="B92" s="240"/>
      <c r="C92" s="241"/>
      <c r="D92" s="242" t="s">
        <v>170</v>
      </c>
      <c r="E92" s="243" t="s">
        <v>79</v>
      </c>
      <c r="F92" s="244" t="s">
        <v>331</v>
      </c>
      <c r="G92" s="241"/>
      <c r="H92" s="245">
        <v>5.25</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2" customFormat="1" ht="24" customHeight="1">
      <c r="A93" s="39"/>
      <c r="B93" s="40"/>
      <c r="C93" s="227" t="s">
        <v>91</v>
      </c>
      <c r="D93" s="227" t="s">
        <v>163</v>
      </c>
      <c r="E93" s="228" t="s">
        <v>332</v>
      </c>
      <c r="F93" s="229" t="s">
        <v>333</v>
      </c>
      <c r="G93" s="230" t="s">
        <v>184</v>
      </c>
      <c r="H93" s="231">
        <v>26.73</v>
      </c>
      <c r="I93" s="232"/>
      <c r="J93" s="233">
        <f>ROUND(I93*H93,2)</f>
        <v>0</v>
      </c>
      <c r="K93" s="229" t="s">
        <v>167</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334</v>
      </c>
    </row>
    <row r="94" s="14" customFormat="1">
      <c r="A94" s="14"/>
      <c r="B94" s="267"/>
      <c r="C94" s="268"/>
      <c r="D94" s="242" t="s">
        <v>170</v>
      </c>
      <c r="E94" s="269" t="s">
        <v>79</v>
      </c>
      <c r="F94" s="270" t="s">
        <v>335</v>
      </c>
      <c r="G94" s="268"/>
      <c r="H94" s="269" t="s">
        <v>79</v>
      </c>
      <c r="I94" s="271"/>
      <c r="J94" s="268"/>
      <c r="K94" s="268"/>
      <c r="L94" s="272"/>
      <c r="M94" s="273"/>
      <c r="N94" s="274"/>
      <c r="O94" s="274"/>
      <c r="P94" s="274"/>
      <c r="Q94" s="274"/>
      <c r="R94" s="274"/>
      <c r="S94" s="274"/>
      <c r="T94" s="275"/>
      <c r="U94" s="14"/>
      <c r="V94" s="14"/>
      <c r="W94" s="14"/>
      <c r="X94" s="14"/>
      <c r="Y94" s="14"/>
      <c r="Z94" s="14"/>
      <c r="AA94" s="14"/>
      <c r="AB94" s="14"/>
      <c r="AC94" s="14"/>
      <c r="AD94" s="14"/>
      <c r="AE94" s="14"/>
      <c r="AT94" s="276" t="s">
        <v>170</v>
      </c>
      <c r="AU94" s="276" t="s">
        <v>91</v>
      </c>
      <c r="AV94" s="14" t="s">
        <v>89</v>
      </c>
      <c r="AW94" s="14" t="s">
        <v>42</v>
      </c>
      <c r="AX94" s="14" t="s">
        <v>81</v>
      </c>
      <c r="AY94" s="276" t="s">
        <v>161</v>
      </c>
    </row>
    <row r="95" s="13" customFormat="1">
      <c r="A95" s="13"/>
      <c r="B95" s="240"/>
      <c r="C95" s="241"/>
      <c r="D95" s="242" t="s">
        <v>170</v>
      </c>
      <c r="E95" s="243" t="s">
        <v>79</v>
      </c>
      <c r="F95" s="244" t="s">
        <v>336</v>
      </c>
      <c r="G95" s="241"/>
      <c r="H95" s="245">
        <v>26.73</v>
      </c>
      <c r="I95" s="246"/>
      <c r="J95" s="241"/>
      <c r="K95" s="241"/>
      <c r="L95" s="247"/>
      <c r="M95" s="248"/>
      <c r="N95" s="249"/>
      <c r="O95" s="249"/>
      <c r="P95" s="249"/>
      <c r="Q95" s="249"/>
      <c r="R95" s="249"/>
      <c r="S95" s="249"/>
      <c r="T95" s="250"/>
      <c r="U95" s="13"/>
      <c r="V95" s="13"/>
      <c r="W95" s="13"/>
      <c r="X95" s="13"/>
      <c r="Y95" s="13"/>
      <c r="Z95" s="13"/>
      <c r="AA95" s="13"/>
      <c r="AB95" s="13"/>
      <c r="AC95" s="13"/>
      <c r="AD95" s="13"/>
      <c r="AE95" s="13"/>
      <c r="AT95" s="251" t="s">
        <v>170</v>
      </c>
      <c r="AU95" s="251" t="s">
        <v>91</v>
      </c>
      <c r="AV95" s="13" t="s">
        <v>91</v>
      </c>
      <c r="AW95" s="13" t="s">
        <v>42</v>
      </c>
      <c r="AX95" s="13" t="s">
        <v>89</v>
      </c>
      <c r="AY95" s="251" t="s">
        <v>161</v>
      </c>
    </row>
    <row r="96" s="2" customFormat="1" ht="24" customHeight="1">
      <c r="A96" s="39"/>
      <c r="B96" s="40"/>
      <c r="C96" s="227" t="s">
        <v>177</v>
      </c>
      <c r="D96" s="227" t="s">
        <v>163</v>
      </c>
      <c r="E96" s="228" t="s">
        <v>337</v>
      </c>
      <c r="F96" s="229" t="s">
        <v>338</v>
      </c>
      <c r="G96" s="230" t="s">
        <v>184</v>
      </c>
      <c r="H96" s="231">
        <v>26.73</v>
      </c>
      <c r="I96" s="232"/>
      <c r="J96" s="233">
        <f>ROUND(I96*H96,2)</f>
        <v>0</v>
      </c>
      <c r="K96" s="229" t="s">
        <v>167</v>
      </c>
      <c r="L96" s="45"/>
      <c r="M96" s="234" t="s">
        <v>79</v>
      </c>
      <c r="N96" s="235" t="s">
        <v>51</v>
      </c>
      <c r="O96" s="85"/>
      <c r="P96" s="236">
        <f>O96*H96</f>
        <v>0</v>
      </c>
      <c r="Q96" s="236">
        <v>0</v>
      </c>
      <c r="R96" s="236">
        <f>Q96*H96</f>
        <v>0</v>
      </c>
      <c r="S96" s="236">
        <v>0</v>
      </c>
      <c r="T96" s="237">
        <f>S96*H96</f>
        <v>0</v>
      </c>
      <c r="U96" s="39"/>
      <c r="V96" s="39"/>
      <c r="W96" s="39"/>
      <c r="X96" s="39"/>
      <c r="Y96" s="39"/>
      <c r="Z96" s="39"/>
      <c r="AA96" s="39"/>
      <c r="AB96" s="39"/>
      <c r="AC96" s="39"/>
      <c r="AD96" s="39"/>
      <c r="AE96" s="39"/>
      <c r="AR96" s="238" t="s">
        <v>168</v>
      </c>
      <c r="AT96" s="238" t="s">
        <v>163</v>
      </c>
      <c r="AU96" s="238" t="s">
        <v>91</v>
      </c>
      <c r="AY96" s="17" t="s">
        <v>161</v>
      </c>
      <c r="BE96" s="239">
        <f>IF(N96="základní",J96,0)</f>
        <v>0</v>
      </c>
      <c r="BF96" s="239">
        <f>IF(N96="snížená",J96,0)</f>
        <v>0</v>
      </c>
      <c r="BG96" s="239">
        <f>IF(N96="zákl. přenesená",J96,0)</f>
        <v>0</v>
      </c>
      <c r="BH96" s="239">
        <f>IF(N96="sníž. přenesená",J96,0)</f>
        <v>0</v>
      </c>
      <c r="BI96" s="239">
        <f>IF(N96="nulová",J96,0)</f>
        <v>0</v>
      </c>
      <c r="BJ96" s="17" t="s">
        <v>89</v>
      </c>
      <c r="BK96" s="239">
        <f>ROUND(I96*H96,2)</f>
        <v>0</v>
      </c>
      <c r="BL96" s="17" t="s">
        <v>168</v>
      </c>
      <c r="BM96" s="238" t="s">
        <v>339</v>
      </c>
    </row>
    <row r="97" s="2" customFormat="1" ht="24" customHeight="1">
      <c r="A97" s="39"/>
      <c r="B97" s="40"/>
      <c r="C97" s="227" t="s">
        <v>168</v>
      </c>
      <c r="D97" s="227" t="s">
        <v>163</v>
      </c>
      <c r="E97" s="228" t="s">
        <v>340</v>
      </c>
      <c r="F97" s="229" t="s">
        <v>341</v>
      </c>
      <c r="G97" s="230" t="s">
        <v>184</v>
      </c>
      <c r="H97" s="231">
        <v>8.3200000000000003</v>
      </c>
      <c r="I97" s="232"/>
      <c r="J97" s="233">
        <f>ROUND(I97*H97,2)</f>
        <v>0</v>
      </c>
      <c r="K97" s="229" t="s">
        <v>167</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342</v>
      </c>
    </row>
    <row r="98" s="14" customFormat="1">
      <c r="A98" s="14"/>
      <c r="B98" s="267"/>
      <c r="C98" s="268"/>
      <c r="D98" s="242" t="s">
        <v>170</v>
      </c>
      <c r="E98" s="269" t="s">
        <v>79</v>
      </c>
      <c r="F98" s="270" t="s">
        <v>335</v>
      </c>
      <c r="G98" s="268"/>
      <c r="H98" s="269" t="s">
        <v>79</v>
      </c>
      <c r="I98" s="271"/>
      <c r="J98" s="268"/>
      <c r="K98" s="268"/>
      <c r="L98" s="272"/>
      <c r="M98" s="273"/>
      <c r="N98" s="274"/>
      <c r="O98" s="274"/>
      <c r="P98" s="274"/>
      <c r="Q98" s="274"/>
      <c r="R98" s="274"/>
      <c r="S98" s="274"/>
      <c r="T98" s="275"/>
      <c r="U98" s="14"/>
      <c r="V98" s="14"/>
      <c r="W98" s="14"/>
      <c r="X98" s="14"/>
      <c r="Y98" s="14"/>
      <c r="Z98" s="14"/>
      <c r="AA98" s="14"/>
      <c r="AB98" s="14"/>
      <c r="AC98" s="14"/>
      <c r="AD98" s="14"/>
      <c r="AE98" s="14"/>
      <c r="AT98" s="276" t="s">
        <v>170</v>
      </c>
      <c r="AU98" s="276" t="s">
        <v>91</v>
      </c>
      <c r="AV98" s="14" t="s">
        <v>89</v>
      </c>
      <c r="AW98" s="14" t="s">
        <v>42</v>
      </c>
      <c r="AX98" s="14" t="s">
        <v>81</v>
      </c>
      <c r="AY98" s="276" t="s">
        <v>161</v>
      </c>
    </row>
    <row r="99" s="13" customFormat="1">
      <c r="A99" s="13"/>
      <c r="B99" s="240"/>
      <c r="C99" s="241"/>
      <c r="D99" s="242" t="s">
        <v>170</v>
      </c>
      <c r="E99" s="243" t="s">
        <v>79</v>
      </c>
      <c r="F99" s="244" t="s">
        <v>343</v>
      </c>
      <c r="G99" s="241"/>
      <c r="H99" s="245">
        <v>7.2800000000000002</v>
      </c>
      <c r="I99" s="246"/>
      <c r="J99" s="241"/>
      <c r="K99" s="241"/>
      <c r="L99" s="247"/>
      <c r="M99" s="248"/>
      <c r="N99" s="249"/>
      <c r="O99" s="249"/>
      <c r="P99" s="249"/>
      <c r="Q99" s="249"/>
      <c r="R99" s="249"/>
      <c r="S99" s="249"/>
      <c r="T99" s="250"/>
      <c r="U99" s="13"/>
      <c r="V99" s="13"/>
      <c r="W99" s="13"/>
      <c r="X99" s="13"/>
      <c r="Y99" s="13"/>
      <c r="Z99" s="13"/>
      <c r="AA99" s="13"/>
      <c r="AB99" s="13"/>
      <c r="AC99" s="13"/>
      <c r="AD99" s="13"/>
      <c r="AE99" s="13"/>
      <c r="AT99" s="251" t="s">
        <v>170</v>
      </c>
      <c r="AU99" s="251" t="s">
        <v>91</v>
      </c>
      <c r="AV99" s="13" t="s">
        <v>91</v>
      </c>
      <c r="AW99" s="13" t="s">
        <v>42</v>
      </c>
      <c r="AX99" s="13" t="s">
        <v>81</v>
      </c>
      <c r="AY99" s="251" t="s">
        <v>161</v>
      </c>
    </row>
    <row r="100" s="13" customFormat="1">
      <c r="A100" s="13"/>
      <c r="B100" s="240"/>
      <c r="C100" s="241"/>
      <c r="D100" s="242" t="s">
        <v>170</v>
      </c>
      <c r="E100" s="243" t="s">
        <v>79</v>
      </c>
      <c r="F100" s="244" t="s">
        <v>344</v>
      </c>
      <c r="G100" s="241"/>
      <c r="H100" s="245">
        <v>1.04</v>
      </c>
      <c r="I100" s="246"/>
      <c r="J100" s="241"/>
      <c r="K100" s="241"/>
      <c r="L100" s="247"/>
      <c r="M100" s="248"/>
      <c r="N100" s="249"/>
      <c r="O100" s="249"/>
      <c r="P100" s="249"/>
      <c r="Q100" s="249"/>
      <c r="R100" s="249"/>
      <c r="S100" s="249"/>
      <c r="T100" s="250"/>
      <c r="U100" s="13"/>
      <c r="V100" s="13"/>
      <c r="W100" s="13"/>
      <c r="X100" s="13"/>
      <c r="Y100" s="13"/>
      <c r="Z100" s="13"/>
      <c r="AA100" s="13"/>
      <c r="AB100" s="13"/>
      <c r="AC100" s="13"/>
      <c r="AD100" s="13"/>
      <c r="AE100" s="13"/>
      <c r="AT100" s="251" t="s">
        <v>170</v>
      </c>
      <c r="AU100" s="251" t="s">
        <v>91</v>
      </c>
      <c r="AV100" s="13" t="s">
        <v>91</v>
      </c>
      <c r="AW100" s="13" t="s">
        <v>42</v>
      </c>
      <c r="AX100" s="13" t="s">
        <v>81</v>
      </c>
      <c r="AY100" s="251" t="s">
        <v>161</v>
      </c>
    </row>
    <row r="101" s="15" customFormat="1">
      <c r="A101" s="15"/>
      <c r="B101" s="277"/>
      <c r="C101" s="278"/>
      <c r="D101" s="242" t="s">
        <v>170</v>
      </c>
      <c r="E101" s="279" t="s">
        <v>79</v>
      </c>
      <c r="F101" s="280" t="s">
        <v>345</v>
      </c>
      <c r="G101" s="278"/>
      <c r="H101" s="281">
        <v>8.3200000000000003</v>
      </c>
      <c r="I101" s="282"/>
      <c r="J101" s="278"/>
      <c r="K101" s="278"/>
      <c r="L101" s="283"/>
      <c r="M101" s="284"/>
      <c r="N101" s="285"/>
      <c r="O101" s="285"/>
      <c r="P101" s="285"/>
      <c r="Q101" s="285"/>
      <c r="R101" s="285"/>
      <c r="S101" s="285"/>
      <c r="T101" s="286"/>
      <c r="U101" s="15"/>
      <c r="V101" s="15"/>
      <c r="W101" s="15"/>
      <c r="X101" s="15"/>
      <c r="Y101" s="15"/>
      <c r="Z101" s="15"/>
      <c r="AA101" s="15"/>
      <c r="AB101" s="15"/>
      <c r="AC101" s="15"/>
      <c r="AD101" s="15"/>
      <c r="AE101" s="15"/>
      <c r="AT101" s="287" t="s">
        <v>170</v>
      </c>
      <c r="AU101" s="287" t="s">
        <v>91</v>
      </c>
      <c r="AV101" s="15" t="s">
        <v>168</v>
      </c>
      <c r="AW101" s="15" t="s">
        <v>42</v>
      </c>
      <c r="AX101" s="15" t="s">
        <v>89</v>
      </c>
      <c r="AY101" s="287" t="s">
        <v>161</v>
      </c>
    </row>
    <row r="102" s="2" customFormat="1" ht="24" customHeight="1">
      <c r="A102" s="39"/>
      <c r="B102" s="40"/>
      <c r="C102" s="227" t="s">
        <v>187</v>
      </c>
      <c r="D102" s="227" t="s">
        <v>163</v>
      </c>
      <c r="E102" s="228" t="s">
        <v>346</v>
      </c>
      <c r="F102" s="229" t="s">
        <v>347</v>
      </c>
      <c r="G102" s="230" t="s">
        <v>184</v>
      </c>
      <c r="H102" s="231">
        <v>8.3200000000000003</v>
      </c>
      <c r="I102" s="232"/>
      <c r="J102" s="233">
        <f>ROUND(I102*H102,2)</f>
        <v>0</v>
      </c>
      <c r="K102" s="229" t="s">
        <v>167</v>
      </c>
      <c r="L102" s="45"/>
      <c r="M102" s="234" t="s">
        <v>79</v>
      </c>
      <c r="N102" s="235" t="s">
        <v>51</v>
      </c>
      <c r="O102" s="85"/>
      <c r="P102" s="236">
        <f>O102*H102</f>
        <v>0</v>
      </c>
      <c r="Q102" s="236">
        <v>0</v>
      </c>
      <c r="R102" s="236">
        <f>Q102*H102</f>
        <v>0</v>
      </c>
      <c r="S102" s="236">
        <v>0</v>
      </c>
      <c r="T102" s="237">
        <f>S102*H102</f>
        <v>0</v>
      </c>
      <c r="U102" s="39"/>
      <c r="V102" s="39"/>
      <c r="W102" s="39"/>
      <c r="X102" s="39"/>
      <c r="Y102" s="39"/>
      <c r="Z102" s="39"/>
      <c r="AA102" s="39"/>
      <c r="AB102" s="39"/>
      <c r="AC102" s="39"/>
      <c r="AD102" s="39"/>
      <c r="AE102" s="39"/>
      <c r="AR102" s="238" t="s">
        <v>168</v>
      </c>
      <c r="AT102" s="238" t="s">
        <v>163</v>
      </c>
      <c r="AU102" s="238" t="s">
        <v>91</v>
      </c>
      <c r="AY102" s="17" t="s">
        <v>161</v>
      </c>
      <c r="BE102" s="239">
        <f>IF(N102="základní",J102,0)</f>
        <v>0</v>
      </c>
      <c r="BF102" s="239">
        <f>IF(N102="snížená",J102,0)</f>
        <v>0</v>
      </c>
      <c r="BG102" s="239">
        <f>IF(N102="zákl. přenesená",J102,0)</f>
        <v>0</v>
      </c>
      <c r="BH102" s="239">
        <f>IF(N102="sníž. přenesená",J102,0)</f>
        <v>0</v>
      </c>
      <c r="BI102" s="239">
        <f>IF(N102="nulová",J102,0)</f>
        <v>0</v>
      </c>
      <c r="BJ102" s="17" t="s">
        <v>89</v>
      </c>
      <c r="BK102" s="239">
        <f>ROUND(I102*H102,2)</f>
        <v>0</v>
      </c>
      <c r="BL102" s="17" t="s">
        <v>168</v>
      </c>
      <c r="BM102" s="238" t="s">
        <v>348</v>
      </c>
    </row>
    <row r="103" s="2" customFormat="1" ht="24" customHeight="1">
      <c r="A103" s="39"/>
      <c r="B103" s="40"/>
      <c r="C103" s="227" t="s">
        <v>192</v>
      </c>
      <c r="D103" s="227" t="s">
        <v>163</v>
      </c>
      <c r="E103" s="228" t="s">
        <v>349</v>
      </c>
      <c r="F103" s="229" t="s">
        <v>350</v>
      </c>
      <c r="G103" s="230" t="s">
        <v>166</v>
      </c>
      <c r="H103" s="231">
        <v>21</v>
      </c>
      <c r="I103" s="232"/>
      <c r="J103" s="233">
        <f>ROUND(I103*H103,2)</f>
        <v>0</v>
      </c>
      <c r="K103" s="229" t="s">
        <v>167</v>
      </c>
      <c r="L103" s="45"/>
      <c r="M103" s="234" t="s">
        <v>79</v>
      </c>
      <c r="N103" s="235" t="s">
        <v>51</v>
      </c>
      <c r="O103" s="85"/>
      <c r="P103" s="236">
        <f>O103*H103</f>
        <v>0</v>
      </c>
      <c r="Q103" s="236">
        <v>0.00084000000000000003</v>
      </c>
      <c r="R103" s="236">
        <f>Q103*H103</f>
        <v>0.017639999999999999</v>
      </c>
      <c r="S103" s="236">
        <v>0</v>
      </c>
      <c r="T103" s="237">
        <f>S103*H103</f>
        <v>0</v>
      </c>
      <c r="U103" s="39"/>
      <c r="V103" s="39"/>
      <c r="W103" s="39"/>
      <c r="X103" s="39"/>
      <c r="Y103" s="39"/>
      <c r="Z103" s="39"/>
      <c r="AA103" s="39"/>
      <c r="AB103" s="39"/>
      <c r="AC103" s="39"/>
      <c r="AD103" s="39"/>
      <c r="AE103" s="39"/>
      <c r="AR103" s="238" t="s">
        <v>168</v>
      </c>
      <c r="AT103" s="238" t="s">
        <v>163</v>
      </c>
      <c r="AU103" s="238" t="s">
        <v>91</v>
      </c>
      <c r="AY103" s="17" t="s">
        <v>161</v>
      </c>
      <c r="BE103" s="239">
        <f>IF(N103="základní",J103,0)</f>
        <v>0</v>
      </c>
      <c r="BF103" s="239">
        <f>IF(N103="snížená",J103,0)</f>
        <v>0</v>
      </c>
      <c r="BG103" s="239">
        <f>IF(N103="zákl. přenesená",J103,0)</f>
        <v>0</v>
      </c>
      <c r="BH103" s="239">
        <f>IF(N103="sníž. přenesená",J103,0)</f>
        <v>0</v>
      </c>
      <c r="BI103" s="239">
        <f>IF(N103="nulová",J103,0)</f>
        <v>0</v>
      </c>
      <c r="BJ103" s="17" t="s">
        <v>89</v>
      </c>
      <c r="BK103" s="239">
        <f>ROUND(I103*H103,2)</f>
        <v>0</v>
      </c>
      <c r="BL103" s="17" t="s">
        <v>168</v>
      </c>
      <c r="BM103" s="238" t="s">
        <v>351</v>
      </c>
    </row>
    <row r="104" s="14" customFormat="1">
      <c r="A104" s="14"/>
      <c r="B104" s="267"/>
      <c r="C104" s="268"/>
      <c r="D104" s="242" t="s">
        <v>170</v>
      </c>
      <c r="E104" s="269" t="s">
        <v>79</v>
      </c>
      <c r="F104" s="270" t="s">
        <v>352</v>
      </c>
      <c r="G104" s="268"/>
      <c r="H104" s="269" t="s">
        <v>79</v>
      </c>
      <c r="I104" s="271"/>
      <c r="J104" s="268"/>
      <c r="K104" s="268"/>
      <c r="L104" s="272"/>
      <c r="M104" s="273"/>
      <c r="N104" s="274"/>
      <c r="O104" s="274"/>
      <c r="P104" s="274"/>
      <c r="Q104" s="274"/>
      <c r="R104" s="274"/>
      <c r="S104" s="274"/>
      <c r="T104" s="275"/>
      <c r="U104" s="14"/>
      <c r="V104" s="14"/>
      <c r="W104" s="14"/>
      <c r="X104" s="14"/>
      <c r="Y104" s="14"/>
      <c r="Z104" s="14"/>
      <c r="AA104" s="14"/>
      <c r="AB104" s="14"/>
      <c r="AC104" s="14"/>
      <c r="AD104" s="14"/>
      <c r="AE104" s="14"/>
      <c r="AT104" s="276" t="s">
        <v>170</v>
      </c>
      <c r="AU104" s="276" t="s">
        <v>91</v>
      </c>
      <c r="AV104" s="14" t="s">
        <v>89</v>
      </c>
      <c r="AW104" s="14" t="s">
        <v>42</v>
      </c>
      <c r="AX104" s="14" t="s">
        <v>81</v>
      </c>
      <c r="AY104" s="276" t="s">
        <v>161</v>
      </c>
    </row>
    <row r="105" s="13" customFormat="1">
      <c r="A105" s="13"/>
      <c r="B105" s="240"/>
      <c r="C105" s="241"/>
      <c r="D105" s="242" t="s">
        <v>170</v>
      </c>
      <c r="E105" s="243" t="s">
        <v>79</v>
      </c>
      <c r="F105" s="244" t="s">
        <v>353</v>
      </c>
      <c r="G105" s="241"/>
      <c r="H105" s="245">
        <v>21</v>
      </c>
      <c r="I105" s="246"/>
      <c r="J105" s="241"/>
      <c r="K105" s="241"/>
      <c r="L105" s="247"/>
      <c r="M105" s="248"/>
      <c r="N105" s="249"/>
      <c r="O105" s="249"/>
      <c r="P105" s="249"/>
      <c r="Q105" s="249"/>
      <c r="R105" s="249"/>
      <c r="S105" s="249"/>
      <c r="T105" s="250"/>
      <c r="U105" s="13"/>
      <c r="V105" s="13"/>
      <c r="W105" s="13"/>
      <c r="X105" s="13"/>
      <c r="Y105" s="13"/>
      <c r="Z105" s="13"/>
      <c r="AA105" s="13"/>
      <c r="AB105" s="13"/>
      <c r="AC105" s="13"/>
      <c r="AD105" s="13"/>
      <c r="AE105" s="13"/>
      <c r="AT105" s="251" t="s">
        <v>170</v>
      </c>
      <c r="AU105" s="251" t="s">
        <v>91</v>
      </c>
      <c r="AV105" s="13" t="s">
        <v>91</v>
      </c>
      <c r="AW105" s="13" t="s">
        <v>42</v>
      </c>
      <c r="AX105" s="13" t="s">
        <v>89</v>
      </c>
      <c r="AY105" s="251" t="s">
        <v>161</v>
      </c>
    </row>
    <row r="106" s="2" customFormat="1" ht="24" customHeight="1">
      <c r="A106" s="39"/>
      <c r="B106" s="40"/>
      <c r="C106" s="227" t="s">
        <v>200</v>
      </c>
      <c r="D106" s="227" t="s">
        <v>163</v>
      </c>
      <c r="E106" s="228" t="s">
        <v>354</v>
      </c>
      <c r="F106" s="229" t="s">
        <v>355</v>
      </c>
      <c r="G106" s="230" t="s">
        <v>166</v>
      </c>
      <c r="H106" s="231">
        <v>14.208</v>
      </c>
      <c r="I106" s="232"/>
      <c r="J106" s="233">
        <f>ROUND(I106*H106,2)</f>
        <v>0</v>
      </c>
      <c r="K106" s="229" t="s">
        <v>167</v>
      </c>
      <c r="L106" s="45"/>
      <c r="M106" s="234" t="s">
        <v>79</v>
      </c>
      <c r="N106" s="235" t="s">
        <v>51</v>
      </c>
      <c r="O106" s="85"/>
      <c r="P106" s="236">
        <f>O106*H106</f>
        <v>0</v>
      </c>
      <c r="Q106" s="236">
        <v>0.00084999999999999995</v>
      </c>
      <c r="R106" s="236">
        <f>Q106*H106</f>
        <v>0.012076799999999999</v>
      </c>
      <c r="S106" s="236">
        <v>0</v>
      </c>
      <c r="T106" s="237">
        <f>S106*H106</f>
        <v>0</v>
      </c>
      <c r="U106" s="39"/>
      <c r="V106" s="39"/>
      <c r="W106" s="39"/>
      <c r="X106" s="39"/>
      <c r="Y106" s="39"/>
      <c r="Z106" s="39"/>
      <c r="AA106" s="39"/>
      <c r="AB106" s="39"/>
      <c r="AC106" s="39"/>
      <c r="AD106" s="39"/>
      <c r="AE106" s="39"/>
      <c r="AR106" s="238" t="s">
        <v>168</v>
      </c>
      <c r="AT106" s="238" t="s">
        <v>163</v>
      </c>
      <c r="AU106" s="238" t="s">
        <v>91</v>
      </c>
      <c r="AY106" s="17" t="s">
        <v>161</v>
      </c>
      <c r="BE106" s="239">
        <f>IF(N106="základní",J106,0)</f>
        <v>0</v>
      </c>
      <c r="BF106" s="239">
        <f>IF(N106="snížená",J106,0)</f>
        <v>0</v>
      </c>
      <c r="BG106" s="239">
        <f>IF(N106="zákl. přenesená",J106,0)</f>
        <v>0</v>
      </c>
      <c r="BH106" s="239">
        <f>IF(N106="sníž. přenesená",J106,0)</f>
        <v>0</v>
      </c>
      <c r="BI106" s="239">
        <f>IF(N106="nulová",J106,0)</f>
        <v>0</v>
      </c>
      <c r="BJ106" s="17" t="s">
        <v>89</v>
      </c>
      <c r="BK106" s="239">
        <f>ROUND(I106*H106,2)</f>
        <v>0</v>
      </c>
      <c r="BL106" s="17" t="s">
        <v>168</v>
      </c>
      <c r="BM106" s="238" t="s">
        <v>356</v>
      </c>
    </row>
    <row r="107" s="14" customFormat="1">
      <c r="A107" s="14"/>
      <c r="B107" s="267"/>
      <c r="C107" s="268"/>
      <c r="D107" s="242" t="s">
        <v>170</v>
      </c>
      <c r="E107" s="269" t="s">
        <v>79</v>
      </c>
      <c r="F107" s="270" t="s">
        <v>357</v>
      </c>
      <c r="G107" s="268"/>
      <c r="H107" s="269" t="s">
        <v>79</v>
      </c>
      <c r="I107" s="271"/>
      <c r="J107" s="268"/>
      <c r="K107" s="268"/>
      <c r="L107" s="272"/>
      <c r="M107" s="273"/>
      <c r="N107" s="274"/>
      <c r="O107" s="274"/>
      <c r="P107" s="274"/>
      <c r="Q107" s="274"/>
      <c r="R107" s="274"/>
      <c r="S107" s="274"/>
      <c r="T107" s="275"/>
      <c r="U107" s="14"/>
      <c r="V107" s="14"/>
      <c r="W107" s="14"/>
      <c r="X107" s="14"/>
      <c r="Y107" s="14"/>
      <c r="Z107" s="14"/>
      <c r="AA107" s="14"/>
      <c r="AB107" s="14"/>
      <c r="AC107" s="14"/>
      <c r="AD107" s="14"/>
      <c r="AE107" s="14"/>
      <c r="AT107" s="276" t="s">
        <v>170</v>
      </c>
      <c r="AU107" s="276" t="s">
        <v>91</v>
      </c>
      <c r="AV107" s="14" t="s">
        <v>89</v>
      </c>
      <c r="AW107" s="14" t="s">
        <v>42</v>
      </c>
      <c r="AX107" s="14" t="s">
        <v>81</v>
      </c>
      <c r="AY107" s="276" t="s">
        <v>161</v>
      </c>
    </row>
    <row r="108" s="13" customFormat="1">
      <c r="A108" s="13"/>
      <c r="B108" s="240"/>
      <c r="C108" s="241"/>
      <c r="D108" s="242" t="s">
        <v>170</v>
      </c>
      <c r="E108" s="243" t="s">
        <v>79</v>
      </c>
      <c r="F108" s="244" t="s">
        <v>358</v>
      </c>
      <c r="G108" s="241"/>
      <c r="H108" s="245">
        <v>14.208</v>
      </c>
      <c r="I108" s="246"/>
      <c r="J108" s="241"/>
      <c r="K108" s="241"/>
      <c r="L108" s="247"/>
      <c r="M108" s="248"/>
      <c r="N108" s="249"/>
      <c r="O108" s="249"/>
      <c r="P108" s="249"/>
      <c r="Q108" s="249"/>
      <c r="R108" s="249"/>
      <c r="S108" s="249"/>
      <c r="T108" s="250"/>
      <c r="U108" s="13"/>
      <c r="V108" s="13"/>
      <c r="W108" s="13"/>
      <c r="X108" s="13"/>
      <c r="Y108" s="13"/>
      <c r="Z108" s="13"/>
      <c r="AA108" s="13"/>
      <c r="AB108" s="13"/>
      <c r="AC108" s="13"/>
      <c r="AD108" s="13"/>
      <c r="AE108" s="13"/>
      <c r="AT108" s="251" t="s">
        <v>170</v>
      </c>
      <c r="AU108" s="251" t="s">
        <v>91</v>
      </c>
      <c r="AV108" s="13" t="s">
        <v>91</v>
      </c>
      <c r="AW108" s="13" t="s">
        <v>42</v>
      </c>
      <c r="AX108" s="13" t="s">
        <v>89</v>
      </c>
      <c r="AY108" s="251" t="s">
        <v>161</v>
      </c>
    </row>
    <row r="109" s="2" customFormat="1" ht="24" customHeight="1">
      <c r="A109" s="39"/>
      <c r="B109" s="40"/>
      <c r="C109" s="227" t="s">
        <v>197</v>
      </c>
      <c r="D109" s="227" t="s">
        <v>163</v>
      </c>
      <c r="E109" s="228" t="s">
        <v>359</v>
      </c>
      <c r="F109" s="229" t="s">
        <v>360</v>
      </c>
      <c r="G109" s="230" t="s">
        <v>166</v>
      </c>
      <c r="H109" s="231">
        <v>21</v>
      </c>
      <c r="I109" s="232"/>
      <c r="J109" s="233">
        <f>ROUND(I109*H109,2)</f>
        <v>0</v>
      </c>
      <c r="K109" s="229" t="s">
        <v>167</v>
      </c>
      <c r="L109" s="45"/>
      <c r="M109" s="234" t="s">
        <v>79</v>
      </c>
      <c r="N109" s="235" t="s">
        <v>51</v>
      </c>
      <c r="O109" s="85"/>
      <c r="P109" s="236">
        <f>O109*H109</f>
        <v>0</v>
      </c>
      <c r="Q109" s="236">
        <v>0</v>
      </c>
      <c r="R109" s="236">
        <f>Q109*H109</f>
        <v>0</v>
      </c>
      <c r="S109" s="236">
        <v>0</v>
      </c>
      <c r="T109" s="237">
        <f>S109*H109</f>
        <v>0</v>
      </c>
      <c r="U109" s="39"/>
      <c r="V109" s="39"/>
      <c r="W109" s="39"/>
      <c r="X109" s="39"/>
      <c r="Y109" s="39"/>
      <c r="Z109" s="39"/>
      <c r="AA109" s="39"/>
      <c r="AB109" s="39"/>
      <c r="AC109" s="39"/>
      <c r="AD109" s="39"/>
      <c r="AE109" s="39"/>
      <c r="AR109" s="238" t="s">
        <v>168</v>
      </c>
      <c r="AT109" s="238" t="s">
        <v>163</v>
      </c>
      <c r="AU109" s="238" t="s">
        <v>91</v>
      </c>
      <c r="AY109" s="17" t="s">
        <v>161</v>
      </c>
      <c r="BE109" s="239">
        <f>IF(N109="základní",J109,0)</f>
        <v>0</v>
      </c>
      <c r="BF109" s="239">
        <f>IF(N109="snížená",J109,0)</f>
        <v>0</v>
      </c>
      <c r="BG109" s="239">
        <f>IF(N109="zákl. přenesená",J109,0)</f>
        <v>0</v>
      </c>
      <c r="BH109" s="239">
        <f>IF(N109="sníž. přenesená",J109,0)</f>
        <v>0</v>
      </c>
      <c r="BI109" s="239">
        <f>IF(N109="nulová",J109,0)</f>
        <v>0</v>
      </c>
      <c r="BJ109" s="17" t="s">
        <v>89</v>
      </c>
      <c r="BK109" s="239">
        <f>ROUND(I109*H109,2)</f>
        <v>0</v>
      </c>
      <c r="BL109" s="17" t="s">
        <v>168</v>
      </c>
      <c r="BM109" s="238" t="s">
        <v>361</v>
      </c>
    </row>
    <row r="110" s="2" customFormat="1" ht="24" customHeight="1">
      <c r="A110" s="39"/>
      <c r="B110" s="40"/>
      <c r="C110" s="227" t="s">
        <v>208</v>
      </c>
      <c r="D110" s="227" t="s">
        <v>163</v>
      </c>
      <c r="E110" s="228" t="s">
        <v>362</v>
      </c>
      <c r="F110" s="229" t="s">
        <v>363</v>
      </c>
      <c r="G110" s="230" t="s">
        <v>166</v>
      </c>
      <c r="H110" s="231">
        <v>14.208</v>
      </c>
      <c r="I110" s="232"/>
      <c r="J110" s="233">
        <f>ROUND(I110*H110,2)</f>
        <v>0</v>
      </c>
      <c r="K110" s="229" t="s">
        <v>167</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168</v>
      </c>
      <c r="AT110" s="238" t="s">
        <v>163</v>
      </c>
      <c r="AU110" s="238" t="s">
        <v>91</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168</v>
      </c>
      <c r="BM110" s="238" t="s">
        <v>364</v>
      </c>
    </row>
    <row r="111" s="2" customFormat="1" ht="24" customHeight="1">
      <c r="A111" s="39"/>
      <c r="B111" s="40"/>
      <c r="C111" s="227" t="s">
        <v>214</v>
      </c>
      <c r="D111" s="227" t="s">
        <v>163</v>
      </c>
      <c r="E111" s="228" t="s">
        <v>365</v>
      </c>
      <c r="F111" s="229" t="s">
        <v>366</v>
      </c>
      <c r="G111" s="230" t="s">
        <v>184</v>
      </c>
      <c r="H111" s="231">
        <v>35.049999999999997</v>
      </c>
      <c r="I111" s="232"/>
      <c r="J111" s="233">
        <f>ROUND(I111*H111,2)</f>
        <v>0</v>
      </c>
      <c r="K111" s="229" t="s">
        <v>167</v>
      </c>
      <c r="L111" s="45"/>
      <c r="M111" s="234" t="s">
        <v>79</v>
      </c>
      <c r="N111" s="235" t="s">
        <v>51</v>
      </c>
      <c r="O111" s="85"/>
      <c r="P111" s="236">
        <f>O111*H111</f>
        <v>0</v>
      </c>
      <c r="Q111" s="236">
        <v>0</v>
      </c>
      <c r="R111" s="236">
        <f>Q111*H111</f>
        <v>0</v>
      </c>
      <c r="S111" s="236">
        <v>0</v>
      </c>
      <c r="T111" s="237">
        <f>S111*H111</f>
        <v>0</v>
      </c>
      <c r="U111" s="39"/>
      <c r="V111" s="39"/>
      <c r="W111" s="39"/>
      <c r="X111" s="39"/>
      <c r="Y111" s="39"/>
      <c r="Z111" s="39"/>
      <c r="AA111" s="39"/>
      <c r="AB111" s="39"/>
      <c r="AC111" s="39"/>
      <c r="AD111" s="39"/>
      <c r="AE111" s="39"/>
      <c r="AR111" s="238" t="s">
        <v>168</v>
      </c>
      <c r="AT111" s="238" t="s">
        <v>163</v>
      </c>
      <c r="AU111" s="238" t="s">
        <v>91</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168</v>
      </c>
      <c r="BM111" s="238" t="s">
        <v>367</v>
      </c>
    </row>
    <row r="112" s="13" customFormat="1">
      <c r="A112" s="13"/>
      <c r="B112" s="240"/>
      <c r="C112" s="241"/>
      <c r="D112" s="242" t="s">
        <v>170</v>
      </c>
      <c r="E112" s="243" t="s">
        <v>79</v>
      </c>
      <c r="F112" s="244" t="s">
        <v>368</v>
      </c>
      <c r="G112" s="241"/>
      <c r="H112" s="245">
        <v>35.049999999999997</v>
      </c>
      <c r="I112" s="246"/>
      <c r="J112" s="241"/>
      <c r="K112" s="241"/>
      <c r="L112" s="247"/>
      <c r="M112" s="248"/>
      <c r="N112" s="249"/>
      <c r="O112" s="249"/>
      <c r="P112" s="249"/>
      <c r="Q112" s="249"/>
      <c r="R112" s="249"/>
      <c r="S112" s="249"/>
      <c r="T112" s="250"/>
      <c r="U112" s="13"/>
      <c r="V112" s="13"/>
      <c r="W112" s="13"/>
      <c r="X112" s="13"/>
      <c r="Y112" s="13"/>
      <c r="Z112" s="13"/>
      <c r="AA112" s="13"/>
      <c r="AB112" s="13"/>
      <c r="AC112" s="13"/>
      <c r="AD112" s="13"/>
      <c r="AE112" s="13"/>
      <c r="AT112" s="251" t="s">
        <v>170</v>
      </c>
      <c r="AU112" s="251" t="s">
        <v>91</v>
      </c>
      <c r="AV112" s="13" t="s">
        <v>91</v>
      </c>
      <c r="AW112" s="13" t="s">
        <v>42</v>
      </c>
      <c r="AX112" s="13" t="s">
        <v>89</v>
      </c>
      <c r="AY112" s="251" t="s">
        <v>161</v>
      </c>
    </row>
    <row r="113" s="2" customFormat="1" ht="24" customHeight="1">
      <c r="A113" s="39"/>
      <c r="B113" s="40"/>
      <c r="C113" s="227" t="s">
        <v>219</v>
      </c>
      <c r="D113" s="227" t="s">
        <v>163</v>
      </c>
      <c r="E113" s="228" t="s">
        <v>369</v>
      </c>
      <c r="F113" s="229" t="s">
        <v>370</v>
      </c>
      <c r="G113" s="230" t="s">
        <v>184</v>
      </c>
      <c r="H113" s="231">
        <v>6.5759999999999996</v>
      </c>
      <c r="I113" s="232"/>
      <c r="J113" s="233">
        <f>ROUND(I113*H113,2)</f>
        <v>0</v>
      </c>
      <c r="K113" s="229" t="s">
        <v>167</v>
      </c>
      <c r="L113" s="45"/>
      <c r="M113" s="234" t="s">
        <v>79</v>
      </c>
      <c r="N113" s="235" t="s">
        <v>51</v>
      </c>
      <c r="O113" s="85"/>
      <c r="P113" s="236">
        <f>O113*H113</f>
        <v>0</v>
      </c>
      <c r="Q113" s="236">
        <v>0</v>
      </c>
      <c r="R113" s="236">
        <f>Q113*H113</f>
        <v>0</v>
      </c>
      <c r="S113" s="236">
        <v>0</v>
      </c>
      <c r="T113" s="237">
        <f>S113*H113</f>
        <v>0</v>
      </c>
      <c r="U113" s="39"/>
      <c r="V113" s="39"/>
      <c r="W113" s="39"/>
      <c r="X113" s="39"/>
      <c r="Y113" s="39"/>
      <c r="Z113" s="39"/>
      <c r="AA113" s="39"/>
      <c r="AB113" s="39"/>
      <c r="AC113" s="39"/>
      <c r="AD113" s="39"/>
      <c r="AE113" s="39"/>
      <c r="AR113" s="238" t="s">
        <v>168</v>
      </c>
      <c r="AT113" s="238" t="s">
        <v>163</v>
      </c>
      <c r="AU113" s="238" t="s">
        <v>91</v>
      </c>
      <c r="AY113" s="17" t="s">
        <v>161</v>
      </c>
      <c r="BE113" s="239">
        <f>IF(N113="základní",J113,0)</f>
        <v>0</v>
      </c>
      <c r="BF113" s="239">
        <f>IF(N113="snížená",J113,0)</f>
        <v>0</v>
      </c>
      <c r="BG113" s="239">
        <f>IF(N113="zákl. přenesená",J113,0)</f>
        <v>0</v>
      </c>
      <c r="BH113" s="239">
        <f>IF(N113="sníž. přenesená",J113,0)</f>
        <v>0</v>
      </c>
      <c r="BI113" s="239">
        <f>IF(N113="nulová",J113,0)</f>
        <v>0</v>
      </c>
      <c r="BJ113" s="17" t="s">
        <v>89</v>
      </c>
      <c r="BK113" s="239">
        <f>ROUND(I113*H113,2)</f>
        <v>0</v>
      </c>
      <c r="BL113" s="17" t="s">
        <v>168</v>
      </c>
      <c r="BM113" s="238" t="s">
        <v>371</v>
      </c>
    </row>
    <row r="114" s="13" customFormat="1">
      <c r="A114" s="13"/>
      <c r="B114" s="240"/>
      <c r="C114" s="241"/>
      <c r="D114" s="242" t="s">
        <v>170</v>
      </c>
      <c r="E114" s="243" t="s">
        <v>79</v>
      </c>
      <c r="F114" s="244" t="s">
        <v>372</v>
      </c>
      <c r="G114" s="241"/>
      <c r="H114" s="245">
        <v>6.5759999999999996</v>
      </c>
      <c r="I114" s="246"/>
      <c r="J114" s="241"/>
      <c r="K114" s="241"/>
      <c r="L114" s="247"/>
      <c r="M114" s="248"/>
      <c r="N114" s="249"/>
      <c r="O114" s="249"/>
      <c r="P114" s="249"/>
      <c r="Q114" s="249"/>
      <c r="R114" s="249"/>
      <c r="S114" s="249"/>
      <c r="T114" s="250"/>
      <c r="U114" s="13"/>
      <c r="V114" s="13"/>
      <c r="W114" s="13"/>
      <c r="X114" s="13"/>
      <c r="Y114" s="13"/>
      <c r="Z114" s="13"/>
      <c r="AA114" s="13"/>
      <c r="AB114" s="13"/>
      <c r="AC114" s="13"/>
      <c r="AD114" s="13"/>
      <c r="AE114" s="13"/>
      <c r="AT114" s="251" t="s">
        <v>170</v>
      </c>
      <c r="AU114" s="251" t="s">
        <v>91</v>
      </c>
      <c r="AV114" s="13" t="s">
        <v>91</v>
      </c>
      <c r="AW114" s="13" t="s">
        <v>42</v>
      </c>
      <c r="AX114" s="13" t="s">
        <v>89</v>
      </c>
      <c r="AY114" s="251" t="s">
        <v>161</v>
      </c>
    </row>
    <row r="115" s="2" customFormat="1" ht="24" customHeight="1">
      <c r="A115" s="39"/>
      <c r="B115" s="40"/>
      <c r="C115" s="227" t="s">
        <v>225</v>
      </c>
      <c r="D115" s="227" t="s">
        <v>163</v>
      </c>
      <c r="E115" s="228" t="s">
        <v>373</v>
      </c>
      <c r="F115" s="229" t="s">
        <v>374</v>
      </c>
      <c r="G115" s="230" t="s">
        <v>184</v>
      </c>
      <c r="H115" s="231">
        <v>6.5759999999999996</v>
      </c>
      <c r="I115" s="232"/>
      <c r="J115" s="233">
        <f>ROUND(I115*H115,2)</f>
        <v>0</v>
      </c>
      <c r="K115" s="229" t="s">
        <v>167</v>
      </c>
      <c r="L115" s="45"/>
      <c r="M115" s="234" t="s">
        <v>79</v>
      </c>
      <c r="N115" s="235" t="s">
        <v>51</v>
      </c>
      <c r="O115" s="85"/>
      <c r="P115" s="236">
        <f>O115*H115</f>
        <v>0</v>
      </c>
      <c r="Q115" s="236">
        <v>0</v>
      </c>
      <c r="R115" s="236">
        <f>Q115*H115</f>
        <v>0</v>
      </c>
      <c r="S115" s="236">
        <v>0</v>
      </c>
      <c r="T115" s="237">
        <f>S115*H115</f>
        <v>0</v>
      </c>
      <c r="U115" s="39"/>
      <c r="V115" s="39"/>
      <c r="W115" s="39"/>
      <c r="X115" s="39"/>
      <c r="Y115" s="39"/>
      <c r="Z115" s="39"/>
      <c r="AA115" s="39"/>
      <c r="AB115" s="39"/>
      <c r="AC115" s="39"/>
      <c r="AD115" s="39"/>
      <c r="AE115" s="39"/>
      <c r="AR115" s="238" t="s">
        <v>168</v>
      </c>
      <c r="AT115" s="238" t="s">
        <v>163</v>
      </c>
      <c r="AU115" s="238" t="s">
        <v>91</v>
      </c>
      <c r="AY115" s="17" t="s">
        <v>161</v>
      </c>
      <c r="BE115" s="239">
        <f>IF(N115="základní",J115,0)</f>
        <v>0</v>
      </c>
      <c r="BF115" s="239">
        <f>IF(N115="snížená",J115,0)</f>
        <v>0</v>
      </c>
      <c r="BG115" s="239">
        <f>IF(N115="zákl. přenesená",J115,0)</f>
        <v>0</v>
      </c>
      <c r="BH115" s="239">
        <f>IF(N115="sníž. přenesená",J115,0)</f>
        <v>0</v>
      </c>
      <c r="BI115" s="239">
        <f>IF(N115="nulová",J115,0)</f>
        <v>0</v>
      </c>
      <c r="BJ115" s="17" t="s">
        <v>89</v>
      </c>
      <c r="BK115" s="239">
        <f>ROUND(I115*H115,2)</f>
        <v>0</v>
      </c>
      <c r="BL115" s="17" t="s">
        <v>168</v>
      </c>
      <c r="BM115" s="238" t="s">
        <v>375</v>
      </c>
    </row>
    <row r="116" s="13" customFormat="1">
      <c r="A116" s="13"/>
      <c r="B116" s="240"/>
      <c r="C116" s="241"/>
      <c r="D116" s="242" t="s">
        <v>170</v>
      </c>
      <c r="E116" s="243" t="s">
        <v>79</v>
      </c>
      <c r="F116" s="244" t="s">
        <v>372</v>
      </c>
      <c r="G116" s="241"/>
      <c r="H116" s="245">
        <v>6.5759999999999996</v>
      </c>
      <c r="I116" s="246"/>
      <c r="J116" s="241"/>
      <c r="K116" s="241"/>
      <c r="L116" s="247"/>
      <c r="M116" s="248"/>
      <c r="N116" s="249"/>
      <c r="O116" s="249"/>
      <c r="P116" s="249"/>
      <c r="Q116" s="249"/>
      <c r="R116" s="249"/>
      <c r="S116" s="249"/>
      <c r="T116" s="250"/>
      <c r="U116" s="13"/>
      <c r="V116" s="13"/>
      <c r="W116" s="13"/>
      <c r="X116" s="13"/>
      <c r="Y116" s="13"/>
      <c r="Z116" s="13"/>
      <c r="AA116" s="13"/>
      <c r="AB116" s="13"/>
      <c r="AC116" s="13"/>
      <c r="AD116" s="13"/>
      <c r="AE116" s="13"/>
      <c r="AT116" s="251" t="s">
        <v>170</v>
      </c>
      <c r="AU116" s="251" t="s">
        <v>91</v>
      </c>
      <c r="AV116" s="13" t="s">
        <v>91</v>
      </c>
      <c r="AW116" s="13" t="s">
        <v>42</v>
      </c>
      <c r="AX116" s="13" t="s">
        <v>89</v>
      </c>
      <c r="AY116" s="251" t="s">
        <v>161</v>
      </c>
    </row>
    <row r="117" s="2" customFormat="1" ht="16.5" customHeight="1">
      <c r="A117" s="39"/>
      <c r="B117" s="40"/>
      <c r="C117" s="227" t="s">
        <v>230</v>
      </c>
      <c r="D117" s="227" t="s">
        <v>163</v>
      </c>
      <c r="E117" s="228" t="s">
        <v>376</v>
      </c>
      <c r="F117" s="229" t="s">
        <v>377</v>
      </c>
      <c r="G117" s="230" t="s">
        <v>184</v>
      </c>
      <c r="H117" s="231">
        <v>6.5759999999999996</v>
      </c>
      <c r="I117" s="232"/>
      <c r="J117" s="233">
        <f>ROUND(I117*H117,2)</f>
        <v>0</v>
      </c>
      <c r="K117" s="229" t="s">
        <v>167</v>
      </c>
      <c r="L117" s="45"/>
      <c r="M117" s="234" t="s">
        <v>79</v>
      </c>
      <c r="N117" s="235" t="s">
        <v>51</v>
      </c>
      <c r="O117" s="85"/>
      <c r="P117" s="236">
        <f>O117*H117</f>
        <v>0</v>
      </c>
      <c r="Q117" s="236">
        <v>0</v>
      </c>
      <c r="R117" s="236">
        <f>Q117*H117</f>
        <v>0</v>
      </c>
      <c r="S117" s="236">
        <v>0</v>
      </c>
      <c r="T117" s="237">
        <f>S117*H117</f>
        <v>0</v>
      </c>
      <c r="U117" s="39"/>
      <c r="V117" s="39"/>
      <c r="W117" s="39"/>
      <c r="X117" s="39"/>
      <c r="Y117" s="39"/>
      <c r="Z117" s="39"/>
      <c r="AA117" s="39"/>
      <c r="AB117" s="39"/>
      <c r="AC117" s="39"/>
      <c r="AD117" s="39"/>
      <c r="AE117" s="39"/>
      <c r="AR117" s="238" t="s">
        <v>168</v>
      </c>
      <c r="AT117" s="238" t="s">
        <v>163</v>
      </c>
      <c r="AU117" s="238" t="s">
        <v>91</v>
      </c>
      <c r="AY117" s="17" t="s">
        <v>161</v>
      </c>
      <c r="BE117" s="239">
        <f>IF(N117="základní",J117,0)</f>
        <v>0</v>
      </c>
      <c r="BF117" s="239">
        <f>IF(N117="snížená",J117,0)</f>
        <v>0</v>
      </c>
      <c r="BG117" s="239">
        <f>IF(N117="zákl. přenesená",J117,0)</f>
        <v>0</v>
      </c>
      <c r="BH117" s="239">
        <f>IF(N117="sníž. přenesená",J117,0)</f>
        <v>0</v>
      </c>
      <c r="BI117" s="239">
        <f>IF(N117="nulová",J117,0)</f>
        <v>0</v>
      </c>
      <c r="BJ117" s="17" t="s">
        <v>89</v>
      </c>
      <c r="BK117" s="239">
        <f>ROUND(I117*H117,2)</f>
        <v>0</v>
      </c>
      <c r="BL117" s="17" t="s">
        <v>168</v>
      </c>
      <c r="BM117" s="238" t="s">
        <v>378</v>
      </c>
    </row>
    <row r="118" s="13" customFormat="1">
      <c r="A118" s="13"/>
      <c r="B118" s="240"/>
      <c r="C118" s="241"/>
      <c r="D118" s="242" t="s">
        <v>170</v>
      </c>
      <c r="E118" s="243" t="s">
        <v>79</v>
      </c>
      <c r="F118" s="244" t="s">
        <v>379</v>
      </c>
      <c r="G118" s="241"/>
      <c r="H118" s="245">
        <v>6.5759999999999996</v>
      </c>
      <c r="I118" s="246"/>
      <c r="J118" s="241"/>
      <c r="K118" s="241"/>
      <c r="L118" s="247"/>
      <c r="M118" s="248"/>
      <c r="N118" s="249"/>
      <c r="O118" s="249"/>
      <c r="P118" s="249"/>
      <c r="Q118" s="249"/>
      <c r="R118" s="249"/>
      <c r="S118" s="249"/>
      <c r="T118" s="250"/>
      <c r="U118" s="13"/>
      <c r="V118" s="13"/>
      <c r="W118" s="13"/>
      <c r="X118" s="13"/>
      <c r="Y118" s="13"/>
      <c r="Z118" s="13"/>
      <c r="AA118" s="13"/>
      <c r="AB118" s="13"/>
      <c r="AC118" s="13"/>
      <c r="AD118" s="13"/>
      <c r="AE118" s="13"/>
      <c r="AT118" s="251" t="s">
        <v>170</v>
      </c>
      <c r="AU118" s="251" t="s">
        <v>91</v>
      </c>
      <c r="AV118" s="13" t="s">
        <v>91</v>
      </c>
      <c r="AW118" s="13" t="s">
        <v>42</v>
      </c>
      <c r="AX118" s="13" t="s">
        <v>89</v>
      </c>
      <c r="AY118" s="251" t="s">
        <v>161</v>
      </c>
    </row>
    <row r="119" s="2" customFormat="1" ht="24" customHeight="1">
      <c r="A119" s="39"/>
      <c r="B119" s="40"/>
      <c r="C119" s="227" t="s">
        <v>236</v>
      </c>
      <c r="D119" s="227" t="s">
        <v>163</v>
      </c>
      <c r="E119" s="228" t="s">
        <v>380</v>
      </c>
      <c r="F119" s="229" t="s">
        <v>312</v>
      </c>
      <c r="G119" s="230" t="s">
        <v>196</v>
      </c>
      <c r="H119" s="231">
        <v>11.837</v>
      </c>
      <c r="I119" s="232"/>
      <c r="J119" s="233">
        <f>ROUND(I119*H119,2)</f>
        <v>0</v>
      </c>
      <c r="K119" s="229" t="s">
        <v>167</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168</v>
      </c>
      <c r="AT119" s="238" t="s">
        <v>163</v>
      </c>
      <c r="AU119" s="238" t="s">
        <v>91</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168</v>
      </c>
      <c r="BM119" s="238" t="s">
        <v>381</v>
      </c>
    </row>
    <row r="120" s="13" customFormat="1">
      <c r="A120" s="13"/>
      <c r="B120" s="240"/>
      <c r="C120" s="241"/>
      <c r="D120" s="242" t="s">
        <v>170</v>
      </c>
      <c r="E120" s="243" t="s">
        <v>79</v>
      </c>
      <c r="F120" s="244" t="s">
        <v>382</v>
      </c>
      <c r="G120" s="241"/>
      <c r="H120" s="245">
        <v>11.837</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42</v>
      </c>
      <c r="AX120" s="13" t="s">
        <v>89</v>
      </c>
      <c r="AY120" s="251" t="s">
        <v>161</v>
      </c>
    </row>
    <row r="121" s="2" customFormat="1" ht="24" customHeight="1">
      <c r="A121" s="39"/>
      <c r="B121" s="40"/>
      <c r="C121" s="227" t="s">
        <v>8</v>
      </c>
      <c r="D121" s="227" t="s">
        <v>163</v>
      </c>
      <c r="E121" s="228" t="s">
        <v>383</v>
      </c>
      <c r="F121" s="229" t="s">
        <v>384</v>
      </c>
      <c r="G121" s="230" t="s">
        <v>184</v>
      </c>
      <c r="H121" s="231">
        <v>28.474</v>
      </c>
      <c r="I121" s="232"/>
      <c r="J121" s="233">
        <f>ROUND(I121*H121,2)</f>
        <v>0</v>
      </c>
      <c r="K121" s="229" t="s">
        <v>167</v>
      </c>
      <c r="L121" s="45"/>
      <c r="M121" s="234" t="s">
        <v>79</v>
      </c>
      <c r="N121" s="235"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168</v>
      </c>
      <c r="AT121" s="238" t="s">
        <v>163</v>
      </c>
      <c r="AU121" s="238" t="s">
        <v>91</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168</v>
      </c>
      <c r="BM121" s="238" t="s">
        <v>385</v>
      </c>
    </row>
    <row r="122" s="13" customFormat="1">
      <c r="A122" s="13"/>
      <c r="B122" s="240"/>
      <c r="C122" s="241"/>
      <c r="D122" s="242" t="s">
        <v>170</v>
      </c>
      <c r="E122" s="243" t="s">
        <v>79</v>
      </c>
      <c r="F122" s="244" t="s">
        <v>386</v>
      </c>
      <c r="G122" s="241"/>
      <c r="H122" s="245">
        <v>4.4800000000000004</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91</v>
      </c>
      <c r="AV122" s="13" t="s">
        <v>91</v>
      </c>
      <c r="AW122" s="13" t="s">
        <v>42</v>
      </c>
      <c r="AX122" s="13" t="s">
        <v>81</v>
      </c>
      <c r="AY122" s="251" t="s">
        <v>161</v>
      </c>
    </row>
    <row r="123" s="13" customFormat="1">
      <c r="A123" s="13"/>
      <c r="B123" s="240"/>
      <c r="C123" s="241"/>
      <c r="D123" s="242" t="s">
        <v>170</v>
      </c>
      <c r="E123" s="243" t="s">
        <v>79</v>
      </c>
      <c r="F123" s="244" t="s">
        <v>387</v>
      </c>
      <c r="G123" s="241"/>
      <c r="H123" s="245">
        <v>1.04</v>
      </c>
      <c r="I123" s="246"/>
      <c r="J123" s="241"/>
      <c r="K123" s="241"/>
      <c r="L123" s="247"/>
      <c r="M123" s="248"/>
      <c r="N123" s="249"/>
      <c r="O123" s="249"/>
      <c r="P123" s="249"/>
      <c r="Q123" s="249"/>
      <c r="R123" s="249"/>
      <c r="S123" s="249"/>
      <c r="T123" s="250"/>
      <c r="U123" s="13"/>
      <c r="V123" s="13"/>
      <c r="W123" s="13"/>
      <c r="X123" s="13"/>
      <c r="Y123" s="13"/>
      <c r="Z123" s="13"/>
      <c r="AA123" s="13"/>
      <c r="AB123" s="13"/>
      <c r="AC123" s="13"/>
      <c r="AD123" s="13"/>
      <c r="AE123" s="13"/>
      <c r="AT123" s="251" t="s">
        <v>170</v>
      </c>
      <c r="AU123" s="251" t="s">
        <v>91</v>
      </c>
      <c r="AV123" s="13" t="s">
        <v>91</v>
      </c>
      <c r="AW123" s="13" t="s">
        <v>42</v>
      </c>
      <c r="AX123" s="13" t="s">
        <v>81</v>
      </c>
      <c r="AY123" s="251" t="s">
        <v>161</v>
      </c>
    </row>
    <row r="124" s="13" customFormat="1">
      <c r="A124" s="13"/>
      <c r="B124" s="240"/>
      <c r="C124" s="241"/>
      <c r="D124" s="242" t="s">
        <v>170</v>
      </c>
      <c r="E124" s="243" t="s">
        <v>79</v>
      </c>
      <c r="F124" s="244" t="s">
        <v>388</v>
      </c>
      <c r="G124" s="241"/>
      <c r="H124" s="245">
        <v>22.954000000000001</v>
      </c>
      <c r="I124" s="246"/>
      <c r="J124" s="241"/>
      <c r="K124" s="241"/>
      <c r="L124" s="247"/>
      <c r="M124" s="248"/>
      <c r="N124" s="249"/>
      <c r="O124" s="249"/>
      <c r="P124" s="249"/>
      <c r="Q124" s="249"/>
      <c r="R124" s="249"/>
      <c r="S124" s="249"/>
      <c r="T124" s="250"/>
      <c r="U124" s="13"/>
      <c r="V124" s="13"/>
      <c r="W124" s="13"/>
      <c r="X124" s="13"/>
      <c r="Y124" s="13"/>
      <c r="Z124" s="13"/>
      <c r="AA124" s="13"/>
      <c r="AB124" s="13"/>
      <c r="AC124" s="13"/>
      <c r="AD124" s="13"/>
      <c r="AE124" s="13"/>
      <c r="AT124" s="251" t="s">
        <v>170</v>
      </c>
      <c r="AU124" s="251" t="s">
        <v>91</v>
      </c>
      <c r="AV124" s="13" t="s">
        <v>91</v>
      </c>
      <c r="AW124" s="13" t="s">
        <v>42</v>
      </c>
      <c r="AX124" s="13" t="s">
        <v>81</v>
      </c>
      <c r="AY124" s="251" t="s">
        <v>161</v>
      </c>
    </row>
    <row r="125" s="15" customFormat="1">
      <c r="A125" s="15"/>
      <c r="B125" s="277"/>
      <c r="C125" s="278"/>
      <c r="D125" s="242" t="s">
        <v>170</v>
      </c>
      <c r="E125" s="279" t="s">
        <v>79</v>
      </c>
      <c r="F125" s="280" t="s">
        <v>345</v>
      </c>
      <c r="G125" s="278"/>
      <c r="H125" s="281">
        <v>28.474</v>
      </c>
      <c r="I125" s="282"/>
      <c r="J125" s="278"/>
      <c r="K125" s="278"/>
      <c r="L125" s="283"/>
      <c r="M125" s="284"/>
      <c r="N125" s="285"/>
      <c r="O125" s="285"/>
      <c r="P125" s="285"/>
      <c r="Q125" s="285"/>
      <c r="R125" s="285"/>
      <c r="S125" s="285"/>
      <c r="T125" s="286"/>
      <c r="U125" s="15"/>
      <c r="V125" s="15"/>
      <c r="W125" s="15"/>
      <c r="X125" s="15"/>
      <c r="Y125" s="15"/>
      <c r="Z125" s="15"/>
      <c r="AA125" s="15"/>
      <c r="AB125" s="15"/>
      <c r="AC125" s="15"/>
      <c r="AD125" s="15"/>
      <c r="AE125" s="15"/>
      <c r="AT125" s="287" t="s">
        <v>170</v>
      </c>
      <c r="AU125" s="287" t="s">
        <v>91</v>
      </c>
      <c r="AV125" s="15" t="s">
        <v>168</v>
      </c>
      <c r="AW125" s="15" t="s">
        <v>42</v>
      </c>
      <c r="AX125" s="15" t="s">
        <v>89</v>
      </c>
      <c r="AY125" s="287" t="s">
        <v>161</v>
      </c>
    </row>
    <row r="126" s="2" customFormat="1" ht="24" customHeight="1">
      <c r="A126" s="39"/>
      <c r="B126" s="40"/>
      <c r="C126" s="227" t="s">
        <v>244</v>
      </c>
      <c r="D126" s="227" t="s">
        <v>163</v>
      </c>
      <c r="E126" s="228" t="s">
        <v>389</v>
      </c>
      <c r="F126" s="229" t="s">
        <v>390</v>
      </c>
      <c r="G126" s="230" t="s">
        <v>184</v>
      </c>
      <c r="H126" s="231">
        <v>2.2400000000000002</v>
      </c>
      <c r="I126" s="232"/>
      <c r="J126" s="233">
        <f>ROUND(I126*H126,2)</f>
        <v>0</v>
      </c>
      <c r="K126" s="229" t="s">
        <v>167</v>
      </c>
      <c r="L126" s="45"/>
      <c r="M126" s="234" t="s">
        <v>79</v>
      </c>
      <c r="N126" s="235" t="s">
        <v>51</v>
      </c>
      <c r="O126" s="85"/>
      <c r="P126" s="236">
        <f>O126*H126</f>
        <v>0</v>
      </c>
      <c r="Q126" s="236">
        <v>0</v>
      </c>
      <c r="R126" s="236">
        <f>Q126*H126</f>
        <v>0</v>
      </c>
      <c r="S126" s="236">
        <v>0</v>
      </c>
      <c r="T126" s="237">
        <f>S126*H126</f>
        <v>0</v>
      </c>
      <c r="U126" s="39"/>
      <c r="V126" s="39"/>
      <c r="W126" s="39"/>
      <c r="X126" s="39"/>
      <c r="Y126" s="39"/>
      <c r="Z126" s="39"/>
      <c r="AA126" s="39"/>
      <c r="AB126" s="39"/>
      <c r="AC126" s="39"/>
      <c r="AD126" s="39"/>
      <c r="AE126" s="39"/>
      <c r="AR126" s="238" t="s">
        <v>168</v>
      </c>
      <c r="AT126" s="238" t="s">
        <v>163</v>
      </c>
      <c r="AU126" s="238" t="s">
        <v>91</v>
      </c>
      <c r="AY126" s="17" t="s">
        <v>161</v>
      </c>
      <c r="BE126" s="239">
        <f>IF(N126="základní",J126,0)</f>
        <v>0</v>
      </c>
      <c r="BF126" s="239">
        <f>IF(N126="snížená",J126,0)</f>
        <v>0</v>
      </c>
      <c r="BG126" s="239">
        <f>IF(N126="zákl. přenesená",J126,0)</f>
        <v>0</v>
      </c>
      <c r="BH126" s="239">
        <f>IF(N126="sníž. přenesená",J126,0)</f>
        <v>0</v>
      </c>
      <c r="BI126" s="239">
        <f>IF(N126="nulová",J126,0)</f>
        <v>0</v>
      </c>
      <c r="BJ126" s="17" t="s">
        <v>89</v>
      </c>
      <c r="BK126" s="239">
        <f>ROUND(I126*H126,2)</f>
        <v>0</v>
      </c>
      <c r="BL126" s="17" t="s">
        <v>168</v>
      </c>
      <c r="BM126" s="238" t="s">
        <v>391</v>
      </c>
    </row>
    <row r="127" s="14" customFormat="1">
      <c r="A127" s="14"/>
      <c r="B127" s="267"/>
      <c r="C127" s="268"/>
      <c r="D127" s="242" t="s">
        <v>170</v>
      </c>
      <c r="E127" s="269" t="s">
        <v>79</v>
      </c>
      <c r="F127" s="270" t="s">
        <v>392</v>
      </c>
      <c r="G127" s="268"/>
      <c r="H127" s="269" t="s">
        <v>79</v>
      </c>
      <c r="I127" s="271"/>
      <c r="J127" s="268"/>
      <c r="K127" s="268"/>
      <c r="L127" s="272"/>
      <c r="M127" s="273"/>
      <c r="N127" s="274"/>
      <c r="O127" s="274"/>
      <c r="P127" s="274"/>
      <c r="Q127" s="274"/>
      <c r="R127" s="274"/>
      <c r="S127" s="274"/>
      <c r="T127" s="275"/>
      <c r="U127" s="14"/>
      <c r="V127" s="14"/>
      <c r="W127" s="14"/>
      <c r="X127" s="14"/>
      <c r="Y127" s="14"/>
      <c r="Z127" s="14"/>
      <c r="AA127" s="14"/>
      <c r="AB127" s="14"/>
      <c r="AC127" s="14"/>
      <c r="AD127" s="14"/>
      <c r="AE127" s="14"/>
      <c r="AT127" s="276" t="s">
        <v>170</v>
      </c>
      <c r="AU127" s="276" t="s">
        <v>91</v>
      </c>
      <c r="AV127" s="14" t="s">
        <v>89</v>
      </c>
      <c r="AW127" s="14" t="s">
        <v>42</v>
      </c>
      <c r="AX127" s="14" t="s">
        <v>81</v>
      </c>
      <c r="AY127" s="276" t="s">
        <v>161</v>
      </c>
    </row>
    <row r="128" s="13" customFormat="1">
      <c r="A128" s="13"/>
      <c r="B128" s="240"/>
      <c r="C128" s="241"/>
      <c r="D128" s="242" t="s">
        <v>170</v>
      </c>
      <c r="E128" s="243" t="s">
        <v>79</v>
      </c>
      <c r="F128" s="244" t="s">
        <v>393</v>
      </c>
      <c r="G128" s="241"/>
      <c r="H128" s="245">
        <v>2.2400000000000002</v>
      </c>
      <c r="I128" s="246"/>
      <c r="J128" s="241"/>
      <c r="K128" s="241"/>
      <c r="L128" s="247"/>
      <c r="M128" s="248"/>
      <c r="N128" s="249"/>
      <c r="O128" s="249"/>
      <c r="P128" s="249"/>
      <c r="Q128" s="249"/>
      <c r="R128" s="249"/>
      <c r="S128" s="249"/>
      <c r="T128" s="250"/>
      <c r="U128" s="13"/>
      <c r="V128" s="13"/>
      <c r="W128" s="13"/>
      <c r="X128" s="13"/>
      <c r="Y128" s="13"/>
      <c r="Z128" s="13"/>
      <c r="AA128" s="13"/>
      <c r="AB128" s="13"/>
      <c r="AC128" s="13"/>
      <c r="AD128" s="13"/>
      <c r="AE128" s="13"/>
      <c r="AT128" s="251" t="s">
        <v>170</v>
      </c>
      <c r="AU128" s="251" t="s">
        <v>91</v>
      </c>
      <c r="AV128" s="13" t="s">
        <v>91</v>
      </c>
      <c r="AW128" s="13" t="s">
        <v>42</v>
      </c>
      <c r="AX128" s="13" t="s">
        <v>89</v>
      </c>
      <c r="AY128" s="251" t="s">
        <v>161</v>
      </c>
    </row>
    <row r="129" s="2" customFormat="1" ht="16.5" customHeight="1">
      <c r="A129" s="39"/>
      <c r="B129" s="40"/>
      <c r="C129" s="252" t="s">
        <v>248</v>
      </c>
      <c r="D129" s="252" t="s">
        <v>193</v>
      </c>
      <c r="E129" s="253" t="s">
        <v>394</v>
      </c>
      <c r="F129" s="254" t="s">
        <v>395</v>
      </c>
      <c r="G129" s="255" t="s">
        <v>196</v>
      </c>
      <c r="H129" s="256">
        <v>4.4800000000000004</v>
      </c>
      <c r="I129" s="257"/>
      <c r="J129" s="258">
        <f>ROUND(I129*H129,2)</f>
        <v>0</v>
      </c>
      <c r="K129" s="254" t="s">
        <v>167</v>
      </c>
      <c r="L129" s="259"/>
      <c r="M129" s="260" t="s">
        <v>79</v>
      </c>
      <c r="N129" s="261" t="s">
        <v>51</v>
      </c>
      <c r="O129" s="85"/>
      <c r="P129" s="236">
        <f>O129*H129</f>
        <v>0</v>
      </c>
      <c r="Q129" s="236">
        <v>1</v>
      </c>
      <c r="R129" s="236">
        <f>Q129*H129</f>
        <v>4.4800000000000004</v>
      </c>
      <c r="S129" s="236">
        <v>0</v>
      </c>
      <c r="T129" s="237">
        <f>S129*H129</f>
        <v>0</v>
      </c>
      <c r="U129" s="39"/>
      <c r="V129" s="39"/>
      <c r="W129" s="39"/>
      <c r="X129" s="39"/>
      <c r="Y129" s="39"/>
      <c r="Z129" s="39"/>
      <c r="AA129" s="39"/>
      <c r="AB129" s="39"/>
      <c r="AC129" s="39"/>
      <c r="AD129" s="39"/>
      <c r="AE129" s="39"/>
      <c r="AR129" s="238" t="s">
        <v>197</v>
      </c>
      <c r="AT129" s="238" t="s">
        <v>193</v>
      </c>
      <c r="AU129" s="238" t="s">
        <v>91</v>
      </c>
      <c r="AY129" s="17" t="s">
        <v>161</v>
      </c>
      <c r="BE129" s="239">
        <f>IF(N129="základní",J129,0)</f>
        <v>0</v>
      </c>
      <c r="BF129" s="239">
        <f>IF(N129="snížená",J129,0)</f>
        <v>0</v>
      </c>
      <c r="BG129" s="239">
        <f>IF(N129="zákl. přenesená",J129,0)</f>
        <v>0</v>
      </c>
      <c r="BH129" s="239">
        <f>IF(N129="sníž. přenesená",J129,0)</f>
        <v>0</v>
      </c>
      <c r="BI129" s="239">
        <f>IF(N129="nulová",J129,0)</f>
        <v>0</v>
      </c>
      <c r="BJ129" s="17" t="s">
        <v>89</v>
      </c>
      <c r="BK129" s="239">
        <f>ROUND(I129*H129,2)</f>
        <v>0</v>
      </c>
      <c r="BL129" s="17" t="s">
        <v>168</v>
      </c>
      <c r="BM129" s="238" t="s">
        <v>396</v>
      </c>
    </row>
    <row r="130" s="2" customFormat="1">
      <c r="A130" s="39"/>
      <c r="B130" s="40"/>
      <c r="C130" s="41"/>
      <c r="D130" s="242" t="s">
        <v>397</v>
      </c>
      <c r="E130" s="41"/>
      <c r="F130" s="288" t="s">
        <v>398</v>
      </c>
      <c r="G130" s="41"/>
      <c r="H130" s="41"/>
      <c r="I130" s="147"/>
      <c r="J130" s="41"/>
      <c r="K130" s="41"/>
      <c r="L130" s="45"/>
      <c r="M130" s="289"/>
      <c r="N130" s="290"/>
      <c r="O130" s="85"/>
      <c r="P130" s="85"/>
      <c r="Q130" s="85"/>
      <c r="R130" s="85"/>
      <c r="S130" s="85"/>
      <c r="T130" s="86"/>
      <c r="U130" s="39"/>
      <c r="V130" s="39"/>
      <c r="W130" s="39"/>
      <c r="X130" s="39"/>
      <c r="Y130" s="39"/>
      <c r="Z130" s="39"/>
      <c r="AA130" s="39"/>
      <c r="AB130" s="39"/>
      <c r="AC130" s="39"/>
      <c r="AD130" s="39"/>
      <c r="AE130" s="39"/>
      <c r="AT130" s="17" t="s">
        <v>397</v>
      </c>
      <c r="AU130" s="17" t="s">
        <v>91</v>
      </c>
    </row>
    <row r="131" s="13" customFormat="1">
      <c r="A131" s="13"/>
      <c r="B131" s="240"/>
      <c r="C131" s="241"/>
      <c r="D131" s="242" t="s">
        <v>170</v>
      </c>
      <c r="E131" s="241"/>
      <c r="F131" s="244" t="s">
        <v>399</v>
      </c>
      <c r="G131" s="241"/>
      <c r="H131" s="245">
        <v>4.4800000000000004</v>
      </c>
      <c r="I131" s="246"/>
      <c r="J131" s="241"/>
      <c r="K131" s="241"/>
      <c r="L131" s="247"/>
      <c r="M131" s="248"/>
      <c r="N131" s="249"/>
      <c r="O131" s="249"/>
      <c r="P131" s="249"/>
      <c r="Q131" s="249"/>
      <c r="R131" s="249"/>
      <c r="S131" s="249"/>
      <c r="T131" s="250"/>
      <c r="U131" s="13"/>
      <c r="V131" s="13"/>
      <c r="W131" s="13"/>
      <c r="X131" s="13"/>
      <c r="Y131" s="13"/>
      <c r="Z131" s="13"/>
      <c r="AA131" s="13"/>
      <c r="AB131" s="13"/>
      <c r="AC131" s="13"/>
      <c r="AD131" s="13"/>
      <c r="AE131" s="13"/>
      <c r="AT131" s="251" t="s">
        <v>170</v>
      </c>
      <c r="AU131" s="251" t="s">
        <v>91</v>
      </c>
      <c r="AV131" s="13" t="s">
        <v>91</v>
      </c>
      <c r="AW131" s="13" t="s">
        <v>4</v>
      </c>
      <c r="AX131" s="13" t="s">
        <v>89</v>
      </c>
      <c r="AY131" s="251" t="s">
        <v>161</v>
      </c>
    </row>
    <row r="132" s="2" customFormat="1" ht="24" customHeight="1">
      <c r="A132" s="39"/>
      <c r="B132" s="40"/>
      <c r="C132" s="227" t="s">
        <v>253</v>
      </c>
      <c r="D132" s="227" t="s">
        <v>163</v>
      </c>
      <c r="E132" s="228" t="s">
        <v>400</v>
      </c>
      <c r="F132" s="229" t="s">
        <v>401</v>
      </c>
      <c r="G132" s="230" t="s">
        <v>166</v>
      </c>
      <c r="H132" s="231">
        <v>26.25</v>
      </c>
      <c r="I132" s="232"/>
      <c r="J132" s="233">
        <f>ROUND(I132*H132,2)</f>
        <v>0</v>
      </c>
      <c r="K132" s="229" t="s">
        <v>167</v>
      </c>
      <c r="L132" s="45"/>
      <c r="M132" s="234" t="s">
        <v>79</v>
      </c>
      <c r="N132" s="235" t="s">
        <v>51</v>
      </c>
      <c r="O132" s="85"/>
      <c r="P132" s="236">
        <f>O132*H132</f>
        <v>0</v>
      </c>
      <c r="Q132" s="236">
        <v>0</v>
      </c>
      <c r="R132" s="236">
        <f>Q132*H132</f>
        <v>0</v>
      </c>
      <c r="S132" s="236">
        <v>0</v>
      </c>
      <c r="T132" s="237">
        <f>S132*H132</f>
        <v>0</v>
      </c>
      <c r="U132" s="39"/>
      <c r="V132" s="39"/>
      <c r="W132" s="39"/>
      <c r="X132" s="39"/>
      <c r="Y132" s="39"/>
      <c r="Z132" s="39"/>
      <c r="AA132" s="39"/>
      <c r="AB132" s="39"/>
      <c r="AC132" s="39"/>
      <c r="AD132" s="39"/>
      <c r="AE132" s="39"/>
      <c r="AR132" s="238" t="s">
        <v>168</v>
      </c>
      <c r="AT132" s="238" t="s">
        <v>163</v>
      </c>
      <c r="AU132" s="238" t="s">
        <v>91</v>
      </c>
      <c r="AY132" s="17" t="s">
        <v>161</v>
      </c>
      <c r="BE132" s="239">
        <f>IF(N132="základní",J132,0)</f>
        <v>0</v>
      </c>
      <c r="BF132" s="239">
        <f>IF(N132="snížená",J132,0)</f>
        <v>0</v>
      </c>
      <c r="BG132" s="239">
        <f>IF(N132="zákl. přenesená",J132,0)</f>
        <v>0</v>
      </c>
      <c r="BH132" s="239">
        <f>IF(N132="sníž. přenesená",J132,0)</f>
        <v>0</v>
      </c>
      <c r="BI132" s="239">
        <f>IF(N132="nulová",J132,0)</f>
        <v>0</v>
      </c>
      <c r="BJ132" s="17" t="s">
        <v>89</v>
      </c>
      <c r="BK132" s="239">
        <f>ROUND(I132*H132,2)</f>
        <v>0</v>
      </c>
      <c r="BL132" s="17" t="s">
        <v>168</v>
      </c>
      <c r="BM132" s="238" t="s">
        <v>402</v>
      </c>
    </row>
    <row r="133" s="14" customFormat="1">
      <c r="A133" s="14"/>
      <c r="B133" s="267"/>
      <c r="C133" s="268"/>
      <c r="D133" s="242" t="s">
        <v>170</v>
      </c>
      <c r="E133" s="269" t="s">
        <v>79</v>
      </c>
      <c r="F133" s="270" t="s">
        <v>329</v>
      </c>
      <c r="G133" s="268"/>
      <c r="H133" s="269" t="s">
        <v>79</v>
      </c>
      <c r="I133" s="271"/>
      <c r="J133" s="268"/>
      <c r="K133" s="268"/>
      <c r="L133" s="272"/>
      <c r="M133" s="273"/>
      <c r="N133" s="274"/>
      <c r="O133" s="274"/>
      <c r="P133" s="274"/>
      <c r="Q133" s="274"/>
      <c r="R133" s="274"/>
      <c r="S133" s="274"/>
      <c r="T133" s="275"/>
      <c r="U133" s="14"/>
      <c r="V133" s="14"/>
      <c r="W133" s="14"/>
      <c r="X133" s="14"/>
      <c r="Y133" s="14"/>
      <c r="Z133" s="14"/>
      <c r="AA133" s="14"/>
      <c r="AB133" s="14"/>
      <c r="AC133" s="14"/>
      <c r="AD133" s="14"/>
      <c r="AE133" s="14"/>
      <c r="AT133" s="276" t="s">
        <v>170</v>
      </c>
      <c r="AU133" s="276" t="s">
        <v>91</v>
      </c>
      <c r="AV133" s="14" t="s">
        <v>89</v>
      </c>
      <c r="AW133" s="14" t="s">
        <v>42</v>
      </c>
      <c r="AX133" s="14" t="s">
        <v>81</v>
      </c>
      <c r="AY133" s="276" t="s">
        <v>161</v>
      </c>
    </row>
    <row r="134" s="14" customFormat="1">
      <c r="A134" s="14"/>
      <c r="B134" s="267"/>
      <c r="C134" s="268"/>
      <c r="D134" s="242" t="s">
        <v>170</v>
      </c>
      <c r="E134" s="269" t="s">
        <v>79</v>
      </c>
      <c r="F134" s="270" t="s">
        <v>403</v>
      </c>
      <c r="G134" s="268"/>
      <c r="H134" s="269" t="s">
        <v>79</v>
      </c>
      <c r="I134" s="271"/>
      <c r="J134" s="268"/>
      <c r="K134" s="268"/>
      <c r="L134" s="272"/>
      <c r="M134" s="273"/>
      <c r="N134" s="274"/>
      <c r="O134" s="274"/>
      <c r="P134" s="274"/>
      <c r="Q134" s="274"/>
      <c r="R134" s="274"/>
      <c r="S134" s="274"/>
      <c r="T134" s="275"/>
      <c r="U134" s="14"/>
      <c r="V134" s="14"/>
      <c r="W134" s="14"/>
      <c r="X134" s="14"/>
      <c r="Y134" s="14"/>
      <c r="Z134" s="14"/>
      <c r="AA134" s="14"/>
      <c r="AB134" s="14"/>
      <c r="AC134" s="14"/>
      <c r="AD134" s="14"/>
      <c r="AE134" s="14"/>
      <c r="AT134" s="276" t="s">
        <v>170</v>
      </c>
      <c r="AU134" s="276" t="s">
        <v>91</v>
      </c>
      <c r="AV134" s="14" t="s">
        <v>89</v>
      </c>
      <c r="AW134" s="14" t="s">
        <v>42</v>
      </c>
      <c r="AX134" s="14" t="s">
        <v>81</v>
      </c>
      <c r="AY134" s="276" t="s">
        <v>161</v>
      </c>
    </row>
    <row r="135" s="13" customFormat="1">
      <c r="A135" s="13"/>
      <c r="B135" s="240"/>
      <c r="C135" s="241"/>
      <c r="D135" s="242" t="s">
        <v>170</v>
      </c>
      <c r="E135" s="243" t="s">
        <v>79</v>
      </c>
      <c r="F135" s="244" t="s">
        <v>404</v>
      </c>
      <c r="G135" s="241"/>
      <c r="H135" s="245">
        <v>26.25</v>
      </c>
      <c r="I135" s="246"/>
      <c r="J135" s="241"/>
      <c r="K135" s="241"/>
      <c r="L135" s="247"/>
      <c r="M135" s="248"/>
      <c r="N135" s="249"/>
      <c r="O135" s="249"/>
      <c r="P135" s="249"/>
      <c r="Q135" s="249"/>
      <c r="R135" s="249"/>
      <c r="S135" s="249"/>
      <c r="T135" s="250"/>
      <c r="U135" s="13"/>
      <c r="V135" s="13"/>
      <c r="W135" s="13"/>
      <c r="X135" s="13"/>
      <c r="Y135" s="13"/>
      <c r="Z135" s="13"/>
      <c r="AA135" s="13"/>
      <c r="AB135" s="13"/>
      <c r="AC135" s="13"/>
      <c r="AD135" s="13"/>
      <c r="AE135" s="13"/>
      <c r="AT135" s="251" t="s">
        <v>170</v>
      </c>
      <c r="AU135" s="251" t="s">
        <v>91</v>
      </c>
      <c r="AV135" s="13" t="s">
        <v>91</v>
      </c>
      <c r="AW135" s="13" t="s">
        <v>42</v>
      </c>
      <c r="AX135" s="13" t="s">
        <v>89</v>
      </c>
      <c r="AY135" s="251" t="s">
        <v>161</v>
      </c>
    </row>
    <row r="136" s="2" customFormat="1" ht="24" customHeight="1">
      <c r="A136" s="39"/>
      <c r="B136" s="40"/>
      <c r="C136" s="227" t="s">
        <v>258</v>
      </c>
      <c r="D136" s="227" t="s">
        <v>163</v>
      </c>
      <c r="E136" s="228" t="s">
        <v>405</v>
      </c>
      <c r="F136" s="229" t="s">
        <v>406</v>
      </c>
      <c r="G136" s="230" t="s">
        <v>166</v>
      </c>
      <c r="H136" s="231">
        <v>26.25</v>
      </c>
      <c r="I136" s="232"/>
      <c r="J136" s="233">
        <f>ROUND(I136*H136,2)</f>
        <v>0</v>
      </c>
      <c r="K136" s="229" t="s">
        <v>167</v>
      </c>
      <c r="L136" s="45"/>
      <c r="M136" s="234" t="s">
        <v>79</v>
      </c>
      <c r="N136" s="235" t="s">
        <v>51</v>
      </c>
      <c r="O136" s="85"/>
      <c r="P136" s="236">
        <f>O136*H136</f>
        <v>0</v>
      </c>
      <c r="Q136" s="236">
        <v>0</v>
      </c>
      <c r="R136" s="236">
        <f>Q136*H136</f>
        <v>0</v>
      </c>
      <c r="S136" s="236">
        <v>0</v>
      </c>
      <c r="T136" s="237">
        <f>S136*H136</f>
        <v>0</v>
      </c>
      <c r="U136" s="39"/>
      <c r="V136" s="39"/>
      <c r="W136" s="39"/>
      <c r="X136" s="39"/>
      <c r="Y136" s="39"/>
      <c r="Z136" s="39"/>
      <c r="AA136" s="39"/>
      <c r="AB136" s="39"/>
      <c r="AC136" s="39"/>
      <c r="AD136" s="39"/>
      <c r="AE136" s="39"/>
      <c r="AR136" s="238" t="s">
        <v>168</v>
      </c>
      <c r="AT136" s="238" t="s">
        <v>163</v>
      </c>
      <c r="AU136" s="238" t="s">
        <v>91</v>
      </c>
      <c r="AY136" s="17" t="s">
        <v>161</v>
      </c>
      <c r="BE136" s="239">
        <f>IF(N136="základní",J136,0)</f>
        <v>0</v>
      </c>
      <c r="BF136" s="239">
        <f>IF(N136="snížená",J136,0)</f>
        <v>0</v>
      </c>
      <c r="BG136" s="239">
        <f>IF(N136="zákl. přenesená",J136,0)</f>
        <v>0</v>
      </c>
      <c r="BH136" s="239">
        <f>IF(N136="sníž. přenesená",J136,0)</f>
        <v>0</v>
      </c>
      <c r="BI136" s="239">
        <f>IF(N136="nulová",J136,0)</f>
        <v>0</v>
      </c>
      <c r="BJ136" s="17" t="s">
        <v>89</v>
      </c>
      <c r="BK136" s="239">
        <f>ROUND(I136*H136,2)</f>
        <v>0</v>
      </c>
      <c r="BL136" s="17" t="s">
        <v>168</v>
      </c>
      <c r="BM136" s="238" t="s">
        <v>407</v>
      </c>
    </row>
    <row r="137" s="13" customFormat="1">
      <c r="A137" s="13"/>
      <c r="B137" s="240"/>
      <c r="C137" s="241"/>
      <c r="D137" s="242" t="s">
        <v>170</v>
      </c>
      <c r="E137" s="243" t="s">
        <v>79</v>
      </c>
      <c r="F137" s="244" t="s">
        <v>408</v>
      </c>
      <c r="G137" s="241"/>
      <c r="H137" s="245">
        <v>26.25</v>
      </c>
      <c r="I137" s="246"/>
      <c r="J137" s="241"/>
      <c r="K137" s="241"/>
      <c r="L137" s="247"/>
      <c r="M137" s="248"/>
      <c r="N137" s="249"/>
      <c r="O137" s="249"/>
      <c r="P137" s="249"/>
      <c r="Q137" s="249"/>
      <c r="R137" s="249"/>
      <c r="S137" s="249"/>
      <c r="T137" s="250"/>
      <c r="U137" s="13"/>
      <c r="V137" s="13"/>
      <c r="W137" s="13"/>
      <c r="X137" s="13"/>
      <c r="Y137" s="13"/>
      <c r="Z137" s="13"/>
      <c r="AA137" s="13"/>
      <c r="AB137" s="13"/>
      <c r="AC137" s="13"/>
      <c r="AD137" s="13"/>
      <c r="AE137" s="13"/>
      <c r="AT137" s="251" t="s">
        <v>170</v>
      </c>
      <c r="AU137" s="251" t="s">
        <v>91</v>
      </c>
      <c r="AV137" s="13" t="s">
        <v>91</v>
      </c>
      <c r="AW137" s="13" t="s">
        <v>42</v>
      </c>
      <c r="AX137" s="13" t="s">
        <v>89</v>
      </c>
      <c r="AY137" s="251" t="s">
        <v>161</v>
      </c>
    </row>
    <row r="138" s="2" customFormat="1" ht="16.5" customHeight="1">
      <c r="A138" s="39"/>
      <c r="B138" s="40"/>
      <c r="C138" s="252" t="s">
        <v>263</v>
      </c>
      <c r="D138" s="252" t="s">
        <v>193</v>
      </c>
      <c r="E138" s="253" t="s">
        <v>409</v>
      </c>
      <c r="F138" s="254" t="s">
        <v>410</v>
      </c>
      <c r="G138" s="255" t="s">
        <v>211</v>
      </c>
      <c r="H138" s="256">
        <v>0.39400000000000002</v>
      </c>
      <c r="I138" s="257"/>
      <c r="J138" s="258">
        <f>ROUND(I138*H138,2)</f>
        <v>0</v>
      </c>
      <c r="K138" s="254" t="s">
        <v>167</v>
      </c>
      <c r="L138" s="259"/>
      <c r="M138" s="260" t="s">
        <v>79</v>
      </c>
      <c r="N138" s="261" t="s">
        <v>51</v>
      </c>
      <c r="O138" s="85"/>
      <c r="P138" s="236">
        <f>O138*H138</f>
        <v>0</v>
      </c>
      <c r="Q138" s="236">
        <v>0.001</v>
      </c>
      <c r="R138" s="236">
        <f>Q138*H138</f>
        <v>0.00039400000000000004</v>
      </c>
      <c r="S138" s="236">
        <v>0</v>
      </c>
      <c r="T138" s="237">
        <f>S138*H138</f>
        <v>0</v>
      </c>
      <c r="U138" s="39"/>
      <c r="V138" s="39"/>
      <c r="W138" s="39"/>
      <c r="X138" s="39"/>
      <c r="Y138" s="39"/>
      <c r="Z138" s="39"/>
      <c r="AA138" s="39"/>
      <c r="AB138" s="39"/>
      <c r="AC138" s="39"/>
      <c r="AD138" s="39"/>
      <c r="AE138" s="39"/>
      <c r="AR138" s="238" t="s">
        <v>197</v>
      </c>
      <c r="AT138" s="238" t="s">
        <v>193</v>
      </c>
      <c r="AU138" s="238" t="s">
        <v>91</v>
      </c>
      <c r="AY138" s="17" t="s">
        <v>161</v>
      </c>
      <c r="BE138" s="239">
        <f>IF(N138="základní",J138,0)</f>
        <v>0</v>
      </c>
      <c r="BF138" s="239">
        <f>IF(N138="snížená",J138,0)</f>
        <v>0</v>
      </c>
      <c r="BG138" s="239">
        <f>IF(N138="zákl. přenesená",J138,0)</f>
        <v>0</v>
      </c>
      <c r="BH138" s="239">
        <f>IF(N138="sníž. přenesená",J138,0)</f>
        <v>0</v>
      </c>
      <c r="BI138" s="239">
        <f>IF(N138="nulová",J138,0)</f>
        <v>0</v>
      </c>
      <c r="BJ138" s="17" t="s">
        <v>89</v>
      </c>
      <c r="BK138" s="239">
        <f>ROUND(I138*H138,2)</f>
        <v>0</v>
      </c>
      <c r="BL138" s="17" t="s">
        <v>168</v>
      </c>
      <c r="BM138" s="238" t="s">
        <v>411</v>
      </c>
    </row>
    <row r="139" s="13" customFormat="1">
      <c r="A139" s="13"/>
      <c r="B139" s="240"/>
      <c r="C139" s="241"/>
      <c r="D139" s="242" t="s">
        <v>170</v>
      </c>
      <c r="E139" s="241"/>
      <c r="F139" s="244" t="s">
        <v>412</v>
      </c>
      <c r="G139" s="241"/>
      <c r="H139" s="245">
        <v>0.39400000000000002</v>
      </c>
      <c r="I139" s="246"/>
      <c r="J139" s="241"/>
      <c r="K139" s="241"/>
      <c r="L139" s="247"/>
      <c r="M139" s="248"/>
      <c r="N139" s="249"/>
      <c r="O139" s="249"/>
      <c r="P139" s="249"/>
      <c r="Q139" s="249"/>
      <c r="R139" s="249"/>
      <c r="S139" s="249"/>
      <c r="T139" s="250"/>
      <c r="U139" s="13"/>
      <c r="V139" s="13"/>
      <c r="W139" s="13"/>
      <c r="X139" s="13"/>
      <c r="Y139" s="13"/>
      <c r="Z139" s="13"/>
      <c r="AA139" s="13"/>
      <c r="AB139" s="13"/>
      <c r="AC139" s="13"/>
      <c r="AD139" s="13"/>
      <c r="AE139" s="13"/>
      <c r="AT139" s="251" t="s">
        <v>170</v>
      </c>
      <c r="AU139" s="251" t="s">
        <v>91</v>
      </c>
      <c r="AV139" s="13" t="s">
        <v>91</v>
      </c>
      <c r="AW139" s="13" t="s">
        <v>4</v>
      </c>
      <c r="AX139" s="13" t="s">
        <v>89</v>
      </c>
      <c r="AY139" s="251" t="s">
        <v>161</v>
      </c>
    </row>
    <row r="140" s="12" customFormat="1" ht="22.8" customHeight="1">
      <c r="A140" s="12"/>
      <c r="B140" s="211"/>
      <c r="C140" s="212"/>
      <c r="D140" s="213" t="s">
        <v>80</v>
      </c>
      <c r="E140" s="225" t="s">
        <v>168</v>
      </c>
      <c r="F140" s="225" t="s">
        <v>224</v>
      </c>
      <c r="G140" s="212"/>
      <c r="H140" s="212"/>
      <c r="I140" s="215"/>
      <c r="J140" s="226">
        <f>BK140</f>
        <v>0</v>
      </c>
      <c r="K140" s="212"/>
      <c r="L140" s="217"/>
      <c r="M140" s="218"/>
      <c r="N140" s="219"/>
      <c r="O140" s="219"/>
      <c r="P140" s="220">
        <f>SUM(P141:P145)</f>
        <v>0</v>
      </c>
      <c r="Q140" s="219"/>
      <c r="R140" s="220">
        <f>SUM(R141:R145)</f>
        <v>0</v>
      </c>
      <c r="S140" s="219"/>
      <c r="T140" s="221">
        <f>SUM(T141:T145)</f>
        <v>0</v>
      </c>
      <c r="U140" s="12"/>
      <c r="V140" s="12"/>
      <c r="W140" s="12"/>
      <c r="X140" s="12"/>
      <c r="Y140" s="12"/>
      <c r="Z140" s="12"/>
      <c r="AA140" s="12"/>
      <c r="AB140" s="12"/>
      <c r="AC140" s="12"/>
      <c r="AD140" s="12"/>
      <c r="AE140" s="12"/>
      <c r="AR140" s="222" t="s">
        <v>89</v>
      </c>
      <c r="AT140" s="223" t="s">
        <v>80</v>
      </c>
      <c r="AU140" s="223" t="s">
        <v>89</v>
      </c>
      <c r="AY140" s="222" t="s">
        <v>161</v>
      </c>
      <c r="BK140" s="224">
        <f>SUM(BK141:BK145)</f>
        <v>0</v>
      </c>
    </row>
    <row r="141" s="2" customFormat="1" ht="16.5" customHeight="1">
      <c r="A141" s="39"/>
      <c r="B141" s="40"/>
      <c r="C141" s="227" t="s">
        <v>7</v>
      </c>
      <c r="D141" s="227" t="s">
        <v>163</v>
      </c>
      <c r="E141" s="228" t="s">
        <v>413</v>
      </c>
      <c r="F141" s="229" t="s">
        <v>414</v>
      </c>
      <c r="G141" s="230" t="s">
        <v>184</v>
      </c>
      <c r="H141" s="231">
        <v>0.80600000000000005</v>
      </c>
      <c r="I141" s="232"/>
      <c r="J141" s="233">
        <f>ROUND(I141*H141,2)</f>
        <v>0</v>
      </c>
      <c r="K141" s="229" t="s">
        <v>167</v>
      </c>
      <c r="L141" s="45"/>
      <c r="M141" s="234" t="s">
        <v>79</v>
      </c>
      <c r="N141" s="235" t="s">
        <v>51</v>
      </c>
      <c r="O141" s="85"/>
      <c r="P141" s="236">
        <f>O141*H141</f>
        <v>0</v>
      </c>
      <c r="Q141" s="236">
        <v>0</v>
      </c>
      <c r="R141" s="236">
        <f>Q141*H141</f>
        <v>0</v>
      </c>
      <c r="S141" s="236">
        <v>0</v>
      </c>
      <c r="T141" s="237">
        <f>S141*H141</f>
        <v>0</v>
      </c>
      <c r="U141" s="39"/>
      <c r="V141" s="39"/>
      <c r="W141" s="39"/>
      <c r="X141" s="39"/>
      <c r="Y141" s="39"/>
      <c r="Z141" s="39"/>
      <c r="AA141" s="39"/>
      <c r="AB141" s="39"/>
      <c r="AC141" s="39"/>
      <c r="AD141" s="39"/>
      <c r="AE141" s="39"/>
      <c r="AR141" s="238" t="s">
        <v>168</v>
      </c>
      <c r="AT141" s="238" t="s">
        <v>163</v>
      </c>
      <c r="AU141" s="238" t="s">
        <v>91</v>
      </c>
      <c r="AY141" s="17" t="s">
        <v>161</v>
      </c>
      <c r="BE141" s="239">
        <f>IF(N141="základní",J141,0)</f>
        <v>0</v>
      </c>
      <c r="BF141" s="239">
        <f>IF(N141="snížená",J141,0)</f>
        <v>0</v>
      </c>
      <c r="BG141" s="239">
        <f>IF(N141="zákl. přenesená",J141,0)</f>
        <v>0</v>
      </c>
      <c r="BH141" s="239">
        <f>IF(N141="sníž. přenesená",J141,0)</f>
        <v>0</v>
      </c>
      <c r="BI141" s="239">
        <f>IF(N141="nulová",J141,0)</f>
        <v>0</v>
      </c>
      <c r="BJ141" s="17" t="s">
        <v>89</v>
      </c>
      <c r="BK141" s="239">
        <f>ROUND(I141*H141,2)</f>
        <v>0</v>
      </c>
      <c r="BL141" s="17" t="s">
        <v>168</v>
      </c>
      <c r="BM141" s="238" t="s">
        <v>415</v>
      </c>
    </row>
    <row r="142" s="14" customFormat="1">
      <c r="A142" s="14"/>
      <c r="B142" s="267"/>
      <c r="C142" s="268"/>
      <c r="D142" s="242" t="s">
        <v>170</v>
      </c>
      <c r="E142" s="269" t="s">
        <v>79</v>
      </c>
      <c r="F142" s="270" t="s">
        <v>416</v>
      </c>
      <c r="G142" s="268"/>
      <c r="H142" s="269" t="s">
        <v>79</v>
      </c>
      <c r="I142" s="271"/>
      <c r="J142" s="268"/>
      <c r="K142" s="268"/>
      <c r="L142" s="272"/>
      <c r="M142" s="273"/>
      <c r="N142" s="274"/>
      <c r="O142" s="274"/>
      <c r="P142" s="274"/>
      <c r="Q142" s="274"/>
      <c r="R142" s="274"/>
      <c r="S142" s="274"/>
      <c r="T142" s="275"/>
      <c r="U142" s="14"/>
      <c r="V142" s="14"/>
      <c r="W142" s="14"/>
      <c r="X142" s="14"/>
      <c r="Y142" s="14"/>
      <c r="Z142" s="14"/>
      <c r="AA142" s="14"/>
      <c r="AB142" s="14"/>
      <c r="AC142" s="14"/>
      <c r="AD142" s="14"/>
      <c r="AE142" s="14"/>
      <c r="AT142" s="276" t="s">
        <v>170</v>
      </c>
      <c r="AU142" s="276" t="s">
        <v>91</v>
      </c>
      <c r="AV142" s="14" t="s">
        <v>89</v>
      </c>
      <c r="AW142" s="14" t="s">
        <v>42</v>
      </c>
      <c r="AX142" s="14" t="s">
        <v>81</v>
      </c>
      <c r="AY142" s="276" t="s">
        <v>161</v>
      </c>
    </row>
    <row r="143" s="13" customFormat="1">
      <c r="A143" s="13"/>
      <c r="B143" s="240"/>
      <c r="C143" s="241"/>
      <c r="D143" s="242" t="s">
        <v>170</v>
      </c>
      <c r="E143" s="243" t="s">
        <v>79</v>
      </c>
      <c r="F143" s="244" t="s">
        <v>417</v>
      </c>
      <c r="G143" s="241"/>
      <c r="H143" s="245">
        <v>0.56000000000000005</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170</v>
      </c>
      <c r="AU143" s="251" t="s">
        <v>91</v>
      </c>
      <c r="AV143" s="13" t="s">
        <v>91</v>
      </c>
      <c r="AW143" s="13" t="s">
        <v>42</v>
      </c>
      <c r="AX143" s="13" t="s">
        <v>81</v>
      </c>
      <c r="AY143" s="251" t="s">
        <v>161</v>
      </c>
    </row>
    <row r="144" s="13" customFormat="1">
      <c r="A144" s="13"/>
      <c r="B144" s="240"/>
      <c r="C144" s="241"/>
      <c r="D144" s="242" t="s">
        <v>170</v>
      </c>
      <c r="E144" s="243" t="s">
        <v>79</v>
      </c>
      <c r="F144" s="244" t="s">
        <v>418</v>
      </c>
      <c r="G144" s="241"/>
      <c r="H144" s="245">
        <v>0.246</v>
      </c>
      <c r="I144" s="246"/>
      <c r="J144" s="241"/>
      <c r="K144" s="241"/>
      <c r="L144" s="247"/>
      <c r="M144" s="248"/>
      <c r="N144" s="249"/>
      <c r="O144" s="249"/>
      <c r="P144" s="249"/>
      <c r="Q144" s="249"/>
      <c r="R144" s="249"/>
      <c r="S144" s="249"/>
      <c r="T144" s="250"/>
      <c r="U144" s="13"/>
      <c r="V144" s="13"/>
      <c r="W144" s="13"/>
      <c r="X144" s="13"/>
      <c r="Y144" s="13"/>
      <c r="Z144" s="13"/>
      <c r="AA144" s="13"/>
      <c r="AB144" s="13"/>
      <c r="AC144" s="13"/>
      <c r="AD144" s="13"/>
      <c r="AE144" s="13"/>
      <c r="AT144" s="251" t="s">
        <v>170</v>
      </c>
      <c r="AU144" s="251" t="s">
        <v>91</v>
      </c>
      <c r="AV144" s="13" t="s">
        <v>91</v>
      </c>
      <c r="AW144" s="13" t="s">
        <v>42</v>
      </c>
      <c r="AX144" s="13" t="s">
        <v>81</v>
      </c>
      <c r="AY144" s="251" t="s">
        <v>161</v>
      </c>
    </row>
    <row r="145" s="15" customFormat="1">
      <c r="A145" s="15"/>
      <c r="B145" s="277"/>
      <c r="C145" s="278"/>
      <c r="D145" s="242" t="s">
        <v>170</v>
      </c>
      <c r="E145" s="279" t="s">
        <v>79</v>
      </c>
      <c r="F145" s="280" t="s">
        <v>345</v>
      </c>
      <c r="G145" s="278"/>
      <c r="H145" s="281">
        <v>0.80600000000000005</v>
      </c>
      <c r="I145" s="282"/>
      <c r="J145" s="278"/>
      <c r="K145" s="278"/>
      <c r="L145" s="283"/>
      <c r="M145" s="284"/>
      <c r="N145" s="285"/>
      <c r="O145" s="285"/>
      <c r="P145" s="285"/>
      <c r="Q145" s="285"/>
      <c r="R145" s="285"/>
      <c r="S145" s="285"/>
      <c r="T145" s="286"/>
      <c r="U145" s="15"/>
      <c r="V145" s="15"/>
      <c r="W145" s="15"/>
      <c r="X145" s="15"/>
      <c r="Y145" s="15"/>
      <c r="Z145" s="15"/>
      <c r="AA145" s="15"/>
      <c r="AB145" s="15"/>
      <c r="AC145" s="15"/>
      <c r="AD145" s="15"/>
      <c r="AE145" s="15"/>
      <c r="AT145" s="287" t="s">
        <v>170</v>
      </c>
      <c r="AU145" s="287" t="s">
        <v>91</v>
      </c>
      <c r="AV145" s="15" t="s">
        <v>168</v>
      </c>
      <c r="AW145" s="15" t="s">
        <v>42</v>
      </c>
      <c r="AX145" s="15" t="s">
        <v>89</v>
      </c>
      <c r="AY145" s="287" t="s">
        <v>161</v>
      </c>
    </row>
    <row r="146" s="12" customFormat="1" ht="22.8" customHeight="1">
      <c r="A146" s="12"/>
      <c r="B146" s="211"/>
      <c r="C146" s="212"/>
      <c r="D146" s="213" t="s">
        <v>80</v>
      </c>
      <c r="E146" s="225" t="s">
        <v>197</v>
      </c>
      <c r="F146" s="225" t="s">
        <v>419</v>
      </c>
      <c r="G146" s="212"/>
      <c r="H146" s="212"/>
      <c r="I146" s="215"/>
      <c r="J146" s="226">
        <f>BK146</f>
        <v>0</v>
      </c>
      <c r="K146" s="212"/>
      <c r="L146" s="217"/>
      <c r="M146" s="218"/>
      <c r="N146" s="219"/>
      <c r="O146" s="219"/>
      <c r="P146" s="220">
        <f>SUM(P147:P176)</f>
        <v>0</v>
      </c>
      <c r="Q146" s="219"/>
      <c r="R146" s="220">
        <f>SUM(R147:R176)</f>
        <v>11.790129999999998</v>
      </c>
      <c r="S146" s="219"/>
      <c r="T146" s="221">
        <f>SUM(T147:T176)</f>
        <v>0</v>
      </c>
      <c r="U146" s="12"/>
      <c r="V146" s="12"/>
      <c r="W146" s="12"/>
      <c r="X146" s="12"/>
      <c r="Y146" s="12"/>
      <c r="Z146" s="12"/>
      <c r="AA146" s="12"/>
      <c r="AB146" s="12"/>
      <c r="AC146" s="12"/>
      <c r="AD146" s="12"/>
      <c r="AE146" s="12"/>
      <c r="AR146" s="222" t="s">
        <v>89</v>
      </c>
      <c r="AT146" s="223" t="s">
        <v>80</v>
      </c>
      <c r="AU146" s="223" t="s">
        <v>89</v>
      </c>
      <c r="AY146" s="222" t="s">
        <v>161</v>
      </c>
      <c r="BK146" s="224">
        <f>SUM(BK147:BK176)</f>
        <v>0</v>
      </c>
    </row>
    <row r="147" s="2" customFormat="1" ht="24" customHeight="1">
      <c r="A147" s="39"/>
      <c r="B147" s="40"/>
      <c r="C147" s="227" t="s">
        <v>271</v>
      </c>
      <c r="D147" s="227" t="s">
        <v>163</v>
      </c>
      <c r="E147" s="228" t="s">
        <v>420</v>
      </c>
      <c r="F147" s="229" t="s">
        <v>421</v>
      </c>
      <c r="G147" s="230" t="s">
        <v>174</v>
      </c>
      <c r="H147" s="231">
        <v>7</v>
      </c>
      <c r="I147" s="232"/>
      <c r="J147" s="233">
        <f>ROUND(I147*H147,2)</f>
        <v>0</v>
      </c>
      <c r="K147" s="229" t="s">
        <v>167</v>
      </c>
      <c r="L147" s="45"/>
      <c r="M147" s="234" t="s">
        <v>79</v>
      </c>
      <c r="N147" s="235" t="s">
        <v>51</v>
      </c>
      <c r="O147" s="85"/>
      <c r="P147" s="236">
        <f>O147*H147</f>
        <v>0</v>
      </c>
      <c r="Q147" s="236">
        <v>0</v>
      </c>
      <c r="R147" s="236">
        <f>Q147*H147</f>
        <v>0</v>
      </c>
      <c r="S147" s="236">
        <v>0</v>
      </c>
      <c r="T147" s="237">
        <f>S147*H147</f>
        <v>0</v>
      </c>
      <c r="U147" s="39"/>
      <c r="V147" s="39"/>
      <c r="W147" s="39"/>
      <c r="X147" s="39"/>
      <c r="Y147" s="39"/>
      <c r="Z147" s="39"/>
      <c r="AA147" s="39"/>
      <c r="AB147" s="39"/>
      <c r="AC147" s="39"/>
      <c r="AD147" s="39"/>
      <c r="AE147" s="39"/>
      <c r="AR147" s="238" t="s">
        <v>168</v>
      </c>
      <c r="AT147" s="238" t="s">
        <v>163</v>
      </c>
      <c r="AU147" s="238" t="s">
        <v>91</v>
      </c>
      <c r="AY147" s="17" t="s">
        <v>161</v>
      </c>
      <c r="BE147" s="239">
        <f>IF(N147="základní",J147,0)</f>
        <v>0</v>
      </c>
      <c r="BF147" s="239">
        <f>IF(N147="snížená",J147,0)</f>
        <v>0</v>
      </c>
      <c r="BG147" s="239">
        <f>IF(N147="zákl. přenesená",J147,0)</f>
        <v>0</v>
      </c>
      <c r="BH147" s="239">
        <f>IF(N147="sníž. přenesená",J147,0)</f>
        <v>0</v>
      </c>
      <c r="BI147" s="239">
        <f>IF(N147="nulová",J147,0)</f>
        <v>0</v>
      </c>
      <c r="BJ147" s="17" t="s">
        <v>89</v>
      </c>
      <c r="BK147" s="239">
        <f>ROUND(I147*H147,2)</f>
        <v>0</v>
      </c>
      <c r="BL147" s="17" t="s">
        <v>168</v>
      </c>
      <c r="BM147" s="238" t="s">
        <v>422</v>
      </c>
    </row>
    <row r="148" s="2" customFormat="1">
      <c r="A148" s="39"/>
      <c r="B148" s="40"/>
      <c r="C148" s="41"/>
      <c r="D148" s="242" t="s">
        <v>397</v>
      </c>
      <c r="E148" s="41"/>
      <c r="F148" s="288" t="s">
        <v>423</v>
      </c>
      <c r="G148" s="41"/>
      <c r="H148" s="41"/>
      <c r="I148" s="147"/>
      <c r="J148" s="41"/>
      <c r="K148" s="41"/>
      <c r="L148" s="45"/>
      <c r="M148" s="289"/>
      <c r="N148" s="290"/>
      <c r="O148" s="85"/>
      <c r="P148" s="85"/>
      <c r="Q148" s="85"/>
      <c r="R148" s="85"/>
      <c r="S148" s="85"/>
      <c r="T148" s="86"/>
      <c r="U148" s="39"/>
      <c r="V148" s="39"/>
      <c r="W148" s="39"/>
      <c r="X148" s="39"/>
      <c r="Y148" s="39"/>
      <c r="Z148" s="39"/>
      <c r="AA148" s="39"/>
      <c r="AB148" s="39"/>
      <c r="AC148" s="39"/>
      <c r="AD148" s="39"/>
      <c r="AE148" s="39"/>
      <c r="AT148" s="17" t="s">
        <v>397</v>
      </c>
      <c r="AU148" s="17" t="s">
        <v>91</v>
      </c>
    </row>
    <row r="149" s="14" customFormat="1">
      <c r="A149" s="14"/>
      <c r="B149" s="267"/>
      <c r="C149" s="268"/>
      <c r="D149" s="242" t="s">
        <v>170</v>
      </c>
      <c r="E149" s="269" t="s">
        <v>79</v>
      </c>
      <c r="F149" s="270" t="s">
        <v>424</v>
      </c>
      <c r="G149" s="268"/>
      <c r="H149" s="269" t="s">
        <v>79</v>
      </c>
      <c r="I149" s="271"/>
      <c r="J149" s="268"/>
      <c r="K149" s="268"/>
      <c r="L149" s="272"/>
      <c r="M149" s="273"/>
      <c r="N149" s="274"/>
      <c r="O149" s="274"/>
      <c r="P149" s="274"/>
      <c r="Q149" s="274"/>
      <c r="R149" s="274"/>
      <c r="S149" s="274"/>
      <c r="T149" s="275"/>
      <c r="U149" s="14"/>
      <c r="V149" s="14"/>
      <c r="W149" s="14"/>
      <c r="X149" s="14"/>
      <c r="Y149" s="14"/>
      <c r="Z149" s="14"/>
      <c r="AA149" s="14"/>
      <c r="AB149" s="14"/>
      <c r="AC149" s="14"/>
      <c r="AD149" s="14"/>
      <c r="AE149" s="14"/>
      <c r="AT149" s="276" t="s">
        <v>170</v>
      </c>
      <c r="AU149" s="276" t="s">
        <v>91</v>
      </c>
      <c r="AV149" s="14" t="s">
        <v>89</v>
      </c>
      <c r="AW149" s="14" t="s">
        <v>42</v>
      </c>
      <c r="AX149" s="14" t="s">
        <v>81</v>
      </c>
      <c r="AY149" s="276" t="s">
        <v>161</v>
      </c>
    </row>
    <row r="150" s="13" customFormat="1">
      <c r="A150" s="13"/>
      <c r="B150" s="240"/>
      <c r="C150" s="241"/>
      <c r="D150" s="242" t="s">
        <v>170</v>
      </c>
      <c r="E150" s="243" t="s">
        <v>79</v>
      </c>
      <c r="F150" s="244" t="s">
        <v>425</v>
      </c>
      <c r="G150" s="241"/>
      <c r="H150" s="245">
        <v>7</v>
      </c>
      <c r="I150" s="246"/>
      <c r="J150" s="241"/>
      <c r="K150" s="241"/>
      <c r="L150" s="247"/>
      <c r="M150" s="248"/>
      <c r="N150" s="249"/>
      <c r="O150" s="249"/>
      <c r="P150" s="249"/>
      <c r="Q150" s="249"/>
      <c r="R150" s="249"/>
      <c r="S150" s="249"/>
      <c r="T150" s="250"/>
      <c r="U150" s="13"/>
      <c r="V150" s="13"/>
      <c r="W150" s="13"/>
      <c r="X150" s="13"/>
      <c r="Y150" s="13"/>
      <c r="Z150" s="13"/>
      <c r="AA150" s="13"/>
      <c r="AB150" s="13"/>
      <c r="AC150" s="13"/>
      <c r="AD150" s="13"/>
      <c r="AE150" s="13"/>
      <c r="AT150" s="251" t="s">
        <v>170</v>
      </c>
      <c r="AU150" s="251" t="s">
        <v>91</v>
      </c>
      <c r="AV150" s="13" t="s">
        <v>91</v>
      </c>
      <c r="AW150" s="13" t="s">
        <v>42</v>
      </c>
      <c r="AX150" s="13" t="s">
        <v>89</v>
      </c>
      <c r="AY150" s="251" t="s">
        <v>161</v>
      </c>
    </row>
    <row r="151" s="2" customFormat="1" ht="16.5" customHeight="1">
      <c r="A151" s="39"/>
      <c r="B151" s="40"/>
      <c r="C151" s="252" t="s">
        <v>276</v>
      </c>
      <c r="D151" s="252" t="s">
        <v>193</v>
      </c>
      <c r="E151" s="253" t="s">
        <v>426</v>
      </c>
      <c r="F151" s="254" t="s">
        <v>427</v>
      </c>
      <c r="G151" s="255" t="s">
        <v>174</v>
      </c>
      <c r="H151" s="256">
        <v>7</v>
      </c>
      <c r="I151" s="257"/>
      <c r="J151" s="258">
        <f>ROUND(I151*H151,2)</f>
        <v>0</v>
      </c>
      <c r="K151" s="254" t="s">
        <v>167</v>
      </c>
      <c r="L151" s="259"/>
      <c r="M151" s="260" t="s">
        <v>79</v>
      </c>
      <c r="N151" s="261" t="s">
        <v>51</v>
      </c>
      <c r="O151" s="85"/>
      <c r="P151" s="236">
        <f>O151*H151</f>
        <v>0</v>
      </c>
      <c r="Q151" s="236">
        <v>0.00214</v>
      </c>
      <c r="R151" s="236">
        <f>Q151*H151</f>
        <v>0.01498</v>
      </c>
      <c r="S151" s="236">
        <v>0</v>
      </c>
      <c r="T151" s="237">
        <f>S151*H151</f>
        <v>0</v>
      </c>
      <c r="U151" s="39"/>
      <c r="V151" s="39"/>
      <c r="W151" s="39"/>
      <c r="X151" s="39"/>
      <c r="Y151" s="39"/>
      <c r="Z151" s="39"/>
      <c r="AA151" s="39"/>
      <c r="AB151" s="39"/>
      <c r="AC151" s="39"/>
      <c r="AD151" s="39"/>
      <c r="AE151" s="39"/>
      <c r="AR151" s="238" t="s">
        <v>197</v>
      </c>
      <c r="AT151" s="238" t="s">
        <v>193</v>
      </c>
      <c r="AU151" s="238" t="s">
        <v>91</v>
      </c>
      <c r="AY151" s="17" t="s">
        <v>161</v>
      </c>
      <c r="BE151" s="239">
        <f>IF(N151="základní",J151,0)</f>
        <v>0</v>
      </c>
      <c r="BF151" s="239">
        <f>IF(N151="snížená",J151,0)</f>
        <v>0</v>
      </c>
      <c r="BG151" s="239">
        <f>IF(N151="zákl. přenesená",J151,0)</f>
        <v>0</v>
      </c>
      <c r="BH151" s="239">
        <f>IF(N151="sníž. přenesená",J151,0)</f>
        <v>0</v>
      </c>
      <c r="BI151" s="239">
        <f>IF(N151="nulová",J151,0)</f>
        <v>0</v>
      </c>
      <c r="BJ151" s="17" t="s">
        <v>89</v>
      </c>
      <c r="BK151" s="239">
        <f>ROUND(I151*H151,2)</f>
        <v>0</v>
      </c>
      <c r="BL151" s="17" t="s">
        <v>168</v>
      </c>
      <c r="BM151" s="238" t="s">
        <v>428</v>
      </c>
    </row>
    <row r="152" s="2" customFormat="1">
      <c r="A152" s="39"/>
      <c r="B152" s="40"/>
      <c r="C152" s="41"/>
      <c r="D152" s="242" t="s">
        <v>397</v>
      </c>
      <c r="E152" s="41"/>
      <c r="F152" s="288" t="s">
        <v>423</v>
      </c>
      <c r="G152" s="41"/>
      <c r="H152" s="41"/>
      <c r="I152" s="147"/>
      <c r="J152" s="41"/>
      <c r="K152" s="41"/>
      <c r="L152" s="45"/>
      <c r="M152" s="289"/>
      <c r="N152" s="290"/>
      <c r="O152" s="85"/>
      <c r="P152" s="85"/>
      <c r="Q152" s="85"/>
      <c r="R152" s="85"/>
      <c r="S152" s="85"/>
      <c r="T152" s="86"/>
      <c r="U152" s="39"/>
      <c r="V152" s="39"/>
      <c r="W152" s="39"/>
      <c r="X152" s="39"/>
      <c r="Y152" s="39"/>
      <c r="Z152" s="39"/>
      <c r="AA152" s="39"/>
      <c r="AB152" s="39"/>
      <c r="AC152" s="39"/>
      <c r="AD152" s="39"/>
      <c r="AE152" s="39"/>
      <c r="AT152" s="17" t="s">
        <v>397</v>
      </c>
      <c r="AU152" s="17" t="s">
        <v>91</v>
      </c>
    </row>
    <row r="153" s="2" customFormat="1" ht="24" customHeight="1">
      <c r="A153" s="39"/>
      <c r="B153" s="40"/>
      <c r="C153" s="227" t="s">
        <v>280</v>
      </c>
      <c r="D153" s="227" t="s">
        <v>163</v>
      </c>
      <c r="E153" s="228" t="s">
        <v>429</v>
      </c>
      <c r="F153" s="229" t="s">
        <v>430</v>
      </c>
      <c r="G153" s="230" t="s">
        <v>431</v>
      </c>
      <c r="H153" s="231">
        <v>1</v>
      </c>
      <c r="I153" s="232"/>
      <c r="J153" s="233">
        <f>ROUND(I153*H153,2)</f>
        <v>0</v>
      </c>
      <c r="K153" s="229" t="s">
        <v>167</v>
      </c>
      <c r="L153" s="45"/>
      <c r="M153" s="234" t="s">
        <v>79</v>
      </c>
      <c r="N153" s="235" t="s">
        <v>51</v>
      </c>
      <c r="O153" s="85"/>
      <c r="P153" s="236">
        <f>O153*H153</f>
        <v>0</v>
      </c>
      <c r="Q153" s="236">
        <v>0</v>
      </c>
      <c r="R153" s="236">
        <f>Q153*H153</f>
        <v>0</v>
      </c>
      <c r="S153" s="236">
        <v>0</v>
      </c>
      <c r="T153" s="237">
        <f>S153*H153</f>
        <v>0</v>
      </c>
      <c r="U153" s="39"/>
      <c r="V153" s="39"/>
      <c r="W153" s="39"/>
      <c r="X153" s="39"/>
      <c r="Y153" s="39"/>
      <c r="Z153" s="39"/>
      <c r="AA153" s="39"/>
      <c r="AB153" s="39"/>
      <c r="AC153" s="39"/>
      <c r="AD153" s="39"/>
      <c r="AE153" s="39"/>
      <c r="AR153" s="238" t="s">
        <v>168</v>
      </c>
      <c r="AT153" s="238" t="s">
        <v>163</v>
      </c>
      <c r="AU153" s="238" t="s">
        <v>91</v>
      </c>
      <c r="AY153" s="17" t="s">
        <v>161</v>
      </c>
      <c r="BE153" s="239">
        <f>IF(N153="základní",J153,0)</f>
        <v>0</v>
      </c>
      <c r="BF153" s="239">
        <f>IF(N153="snížená",J153,0)</f>
        <v>0</v>
      </c>
      <c r="BG153" s="239">
        <f>IF(N153="zákl. přenesená",J153,0)</f>
        <v>0</v>
      </c>
      <c r="BH153" s="239">
        <f>IF(N153="sníž. přenesená",J153,0)</f>
        <v>0</v>
      </c>
      <c r="BI153" s="239">
        <f>IF(N153="nulová",J153,0)</f>
        <v>0</v>
      </c>
      <c r="BJ153" s="17" t="s">
        <v>89</v>
      </c>
      <c r="BK153" s="239">
        <f>ROUND(I153*H153,2)</f>
        <v>0</v>
      </c>
      <c r="BL153" s="17" t="s">
        <v>168</v>
      </c>
      <c r="BM153" s="238" t="s">
        <v>432</v>
      </c>
    </row>
    <row r="154" s="2" customFormat="1" ht="16.5" customHeight="1">
      <c r="A154" s="39"/>
      <c r="B154" s="40"/>
      <c r="C154" s="252" t="s">
        <v>285</v>
      </c>
      <c r="D154" s="252" t="s">
        <v>193</v>
      </c>
      <c r="E154" s="253" t="s">
        <v>433</v>
      </c>
      <c r="F154" s="254" t="s">
        <v>434</v>
      </c>
      <c r="G154" s="255" t="s">
        <v>431</v>
      </c>
      <c r="H154" s="256">
        <v>1</v>
      </c>
      <c r="I154" s="257"/>
      <c r="J154" s="258">
        <f>ROUND(I154*H154,2)</f>
        <v>0</v>
      </c>
      <c r="K154" s="254" t="s">
        <v>79</v>
      </c>
      <c r="L154" s="259"/>
      <c r="M154" s="260" t="s">
        <v>79</v>
      </c>
      <c r="N154" s="261" t="s">
        <v>51</v>
      </c>
      <c r="O154" s="85"/>
      <c r="P154" s="236">
        <f>O154*H154</f>
        <v>0</v>
      </c>
      <c r="Q154" s="236">
        <v>0.00036000000000000002</v>
      </c>
      <c r="R154" s="236">
        <f>Q154*H154</f>
        <v>0.00036000000000000002</v>
      </c>
      <c r="S154" s="236">
        <v>0</v>
      </c>
      <c r="T154" s="237">
        <f>S154*H154</f>
        <v>0</v>
      </c>
      <c r="U154" s="39"/>
      <c r="V154" s="39"/>
      <c r="W154" s="39"/>
      <c r="X154" s="39"/>
      <c r="Y154" s="39"/>
      <c r="Z154" s="39"/>
      <c r="AA154" s="39"/>
      <c r="AB154" s="39"/>
      <c r="AC154" s="39"/>
      <c r="AD154" s="39"/>
      <c r="AE154" s="39"/>
      <c r="AR154" s="238" t="s">
        <v>197</v>
      </c>
      <c r="AT154" s="238" t="s">
        <v>193</v>
      </c>
      <c r="AU154" s="238" t="s">
        <v>91</v>
      </c>
      <c r="AY154" s="17" t="s">
        <v>161</v>
      </c>
      <c r="BE154" s="239">
        <f>IF(N154="základní",J154,0)</f>
        <v>0</v>
      </c>
      <c r="BF154" s="239">
        <f>IF(N154="snížená",J154,0)</f>
        <v>0</v>
      </c>
      <c r="BG154" s="239">
        <f>IF(N154="zákl. přenesená",J154,0)</f>
        <v>0</v>
      </c>
      <c r="BH154" s="239">
        <f>IF(N154="sníž. přenesená",J154,0)</f>
        <v>0</v>
      </c>
      <c r="BI154" s="239">
        <f>IF(N154="nulová",J154,0)</f>
        <v>0</v>
      </c>
      <c r="BJ154" s="17" t="s">
        <v>89</v>
      </c>
      <c r="BK154" s="239">
        <f>ROUND(I154*H154,2)</f>
        <v>0</v>
      </c>
      <c r="BL154" s="17" t="s">
        <v>168</v>
      </c>
      <c r="BM154" s="238" t="s">
        <v>435</v>
      </c>
    </row>
    <row r="155" s="2" customFormat="1" ht="24" customHeight="1">
      <c r="A155" s="39"/>
      <c r="B155" s="40"/>
      <c r="C155" s="227" t="s">
        <v>290</v>
      </c>
      <c r="D155" s="227" t="s">
        <v>163</v>
      </c>
      <c r="E155" s="228" t="s">
        <v>436</v>
      </c>
      <c r="F155" s="229" t="s">
        <v>437</v>
      </c>
      <c r="G155" s="230" t="s">
        <v>431</v>
      </c>
      <c r="H155" s="231">
        <v>1</v>
      </c>
      <c r="I155" s="232"/>
      <c r="J155" s="233">
        <f>ROUND(I155*H155,2)</f>
        <v>0</v>
      </c>
      <c r="K155" s="229" t="s">
        <v>167</v>
      </c>
      <c r="L155" s="45"/>
      <c r="M155" s="234" t="s">
        <v>79</v>
      </c>
      <c r="N155" s="235" t="s">
        <v>51</v>
      </c>
      <c r="O155" s="85"/>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168</v>
      </c>
      <c r="AT155" s="238" t="s">
        <v>163</v>
      </c>
      <c r="AU155" s="238" t="s">
        <v>91</v>
      </c>
      <c r="AY155" s="17" t="s">
        <v>161</v>
      </c>
      <c r="BE155" s="239">
        <f>IF(N155="základní",J155,0)</f>
        <v>0</v>
      </c>
      <c r="BF155" s="239">
        <f>IF(N155="snížená",J155,0)</f>
        <v>0</v>
      </c>
      <c r="BG155" s="239">
        <f>IF(N155="zákl. přenesená",J155,0)</f>
        <v>0</v>
      </c>
      <c r="BH155" s="239">
        <f>IF(N155="sníž. přenesená",J155,0)</f>
        <v>0</v>
      </c>
      <c r="BI155" s="239">
        <f>IF(N155="nulová",J155,0)</f>
        <v>0</v>
      </c>
      <c r="BJ155" s="17" t="s">
        <v>89</v>
      </c>
      <c r="BK155" s="239">
        <f>ROUND(I155*H155,2)</f>
        <v>0</v>
      </c>
      <c r="BL155" s="17" t="s">
        <v>168</v>
      </c>
      <c r="BM155" s="238" t="s">
        <v>438</v>
      </c>
    </row>
    <row r="156" s="2" customFormat="1" ht="16.5" customHeight="1">
      <c r="A156" s="39"/>
      <c r="B156" s="40"/>
      <c r="C156" s="252" t="s">
        <v>294</v>
      </c>
      <c r="D156" s="252" t="s">
        <v>193</v>
      </c>
      <c r="E156" s="253" t="s">
        <v>439</v>
      </c>
      <c r="F156" s="254" t="s">
        <v>440</v>
      </c>
      <c r="G156" s="255" t="s">
        <v>431</v>
      </c>
      <c r="H156" s="256">
        <v>1</v>
      </c>
      <c r="I156" s="257"/>
      <c r="J156" s="258">
        <f>ROUND(I156*H156,2)</f>
        <v>0</v>
      </c>
      <c r="K156" s="254" t="s">
        <v>167</v>
      </c>
      <c r="L156" s="259"/>
      <c r="M156" s="260" t="s">
        <v>79</v>
      </c>
      <c r="N156" s="261" t="s">
        <v>51</v>
      </c>
      <c r="O156" s="85"/>
      <c r="P156" s="236">
        <f>O156*H156</f>
        <v>0</v>
      </c>
      <c r="Q156" s="236">
        <v>8.0000000000000007E-05</v>
      </c>
      <c r="R156" s="236">
        <f>Q156*H156</f>
        <v>8.0000000000000007E-05</v>
      </c>
      <c r="S156" s="236">
        <v>0</v>
      </c>
      <c r="T156" s="237">
        <f>S156*H156</f>
        <v>0</v>
      </c>
      <c r="U156" s="39"/>
      <c r="V156" s="39"/>
      <c r="W156" s="39"/>
      <c r="X156" s="39"/>
      <c r="Y156" s="39"/>
      <c r="Z156" s="39"/>
      <c r="AA156" s="39"/>
      <c r="AB156" s="39"/>
      <c r="AC156" s="39"/>
      <c r="AD156" s="39"/>
      <c r="AE156" s="39"/>
      <c r="AR156" s="238" t="s">
        <v>197</v>
      </c>
      <c r="AT156" s="238" t="s">
        <v>193</v>
      </c>
      <c r="AU156" s="238" t="s">
        <v>91</v>
      </c>
      <c r="AY156" s="17" t="s">
        <v>161</v>
      </c>
      <c r="BE156" s="239">
        <f>IF(N156="základní",J156,0)</f>
        <v>0</v>
      </c>
      <c r="BF156" s="239">
        <f>IF(N156="snížená",J156,0)</f>
        <v>0</v>
      </c>
      <c r="BG156" s="239">
        <f>IF(N156="zákl. přenesená",J156,0)</f>
        <v>0</v>
      </c>
      <c r="BH156" s="239">
        <f>IF(N156="sníž. přenesená",J156,0)</f>
        <v>0</v>
      </c>
      <c r="BI156" s="239">
        <f>IF(N156="nulová",J156,0)</f>
        <v>0</v>
      </c>
      <c r="BJ156" s="17" t="s">
        <v>89</v>
      </c>
      <c r="BK156" s="239">
        <f>ROUND(I156*H156,2)</f>
        <v>0</v>
      </c>
      <c r="BL156" s="17" t="s">
        <v>168</v>
      </c>
      <c r="BM156" s="238" t="s">
        <v>441</v>
      </c>
    </row>
    <row r="157" s="2" customFormat="1" ht="24" customHeight="1">
      <c r="A157" s="39"/>
      <c r="B157" s="40"/>
      <c r="C157" s="227" t="s">
        <v>301</v>
      </c>
      <c r="D157" s="227" t="s">
        <v>163</v>
      </c>
      <c r="E157" s="228" t="s">
        <v>442</v>
      </c>
      <c r="F157" s="229" t="s">
        <v>443</v>
      </c>
      <c r="G157" s="230" t="s">
        <v>431</v>
      </c>
      <c r="H157" s="231">
        <v>2</v>
      </c>
      <c r="I157" s="232"/>
      <c r="J157" s="233">
        <f>ROUND(I157*H157,2)</f>
        <v>0</v>
      </c>
      <c r="K157" s="229" t="s">
        <v>167</v>
      </c>
      <c r="L157" s="45"/>
      <c r="M157" s="234" t="s">
        <v>79</v>
      </c>
      <c r="N157" s="235" t="s">
        <v>51</v>
      </c>
      <c r="O157" s="85"/>
      <c r="P157" s="236">
        <f>O157*H157</f>
        <v>0</v>
      </c>
      <c r="Q157" s="236">
        <v>0.00072000000000000005</v>
      </c>
      <c r="R157" s="236">
        <f>Q157*H157</f>
        <v>0.0014400000000000001</v>
      </c>
      <c r="S157" s="236">
        <v>0</v>
      </c>
      <c r="T157" s="237">
        <f>S157*H157</f>
        <v>0</v>
      </c>
      <c r="U157" s="39"/>
      <c r="V157" s="39"/>
      <c r="W157" s="39"/>
      <c r="X157" s="39"/>
      <c r="Y157" s="39"/>
      <c r="Z157" s="39"/>
      <c r="AA157" s="39"/>
      <c r="AB157" s="39"/>
      <c r="AC157" s="39"/>
      <c r="AD157" s="39"/>
      <c r="AE157" s="39"/>
      <c r="AR157" s="238" t="s">
        <v>168</v>
      </c>
      <c r="AT157" s="238" t="s">
        <v>163</v>
      </c>
      <c r="AU157" s="238" t="s">
        <v>91</v>
      </c>
      <c r="AY157" s="17" t="s">
        <v>161</v>
      </c>
      <c r="BE157" s="239">
        <f>IF(N157="základní",J157,0)</f>
        <v>0</v>
      </c>
      <c r="BF157" s="239">
        <f>IF(N157="snížená",J157,0)</f>
        <v>0</v>
      </c>
      <c r="BG157" s="239">
        <f>IF(N157="zákl. přenesená",J157,0)</f>
        <v>0</v>
      </c>
      <c r="BH157" s="239">
        <f>IF(N157="sníž. přenesená",J157,0)</f>
        <v>0</v>
      </c>
      <c r="BI157" s="239">
        <f>IF(N157="nulová",J157,0)</f>
        <v>0</v>
      </c>
      <c r="BJ157" s="17" t="s">
        <v>89</v>
      </c>
      <c r="BK157" s="239">
        <f>ROUND(I157*H157,2)</f>
        <v>0</v>
      </c>
      <c r="BL157" s="17" t="s">
        <v>168</v>
      </c>
      <c r="BM157" s="238" t="s">
        <v>444</v>
      </c>
    </row>
    <row r="158" s="2" customFormat="1" ht="16.5" customHeight="1">
      <c r="A158" s="39"/>
      <c r="B158" s="40"/>
      <c r="C158" s="252" t="s">
        <v>305</v>
      </c>
      <c r="D158" s="252" t="s">
        <v>193</v>
      </c>
      <c r="E158" s="253" t="s">
        <v>445</v>
      </c>
      <c r="F158" s="254" t="s">
        <v>446</v>
      </c>
      <c r="G158" s="255" t="s">
        <v>431</v>
      </c>
      <c r="H158" s="256">
        <v>2</v>
      </c>
      <c r="I158" s="257"/>
      <c r="J158" s="258">
        <f>ROUND(I158*H158,2)</f>
        <v>0</v>
      </c>
      <c r="K158" s="254" t="s">
        <v>167</v>
      </c>
      <c r="L158" s="259"/>
      <c r="M158" s="260" t="s">
        <v>79</v>
      </c>
      <c r="N158" s="261" t="s">
        <v>51</v>
      </c>
      <c r="O158" s="85"/>
      <c r="P158" s="236">
        <f>O158*H158</f>
        <v>0</v>
      </c>
      <c r="Q158" s="236">
        <v>0.010999999999999999</v>
      </c>
      <c r="R158" s="236">
        <f>Q158*H158</f>
        <v>0.021999999999999999</v>
      </c>
      <c r="S158" s="236">
        <v>0</v>
      </c>
      <c r="T158" s="237">
        <f>S158*H158</f>
        <v>0</v>
      </c>
      <c r="U158" s="39"/>
      <c r="V158" s="39"/>
      <c r="W158" s="39"/>
      <c r="X158" s="39"/>
      <c r="Y158" s="39"/>
      <c r="Z158" s="39"/>
      <c r="AA158" s="39"/>
      <c r="AB158" s="39"/>
      <c r="AC158" s="39"/>
      <c r="AD158" s="39"/>
      <c r="AE158" s="39"/>
      <c r="AR158" s="238" t="s">
        <v>197</v>
      </c>
      <c r="AT158" s="238" t="s">
        <v>193</v>
      </c>
      <c r="AU158" s="238" t="s">
        <v>91</v>
      </c>
      <c r="AY158" s="17" t="s">
        <v>161</v>
      </c>
      <c r="BE158" s="239">
        <f>IF(N158="základní",J158,0)</f>
        <v>0</v>
      </c>
      <c r="BF158" s="239">
        <f>IF(N158="snížená",J158,0)</f>
        <v>0</v>
      </c>
      <c r="BG158" s="239">
        <f>IF(N158="zákl. přenesená",J158,0)</f>
        <v>0</v>
      </c>
      <c r="BH158" s="239">
        <f>IF(N158="sníž. přenesená",J158,0)</f>
        <v>0</v>
      </c>
      <c r="BI158" s="239">
        <f>IF(N158="nulová",J158,0)</f>
        <v>0</v>
      </c>
      <c r="BJ158" s="17" t="s">
        <v>89</v>
      </c>
      <c r="BK158" s="239">
        <f>ROUND(I158*H158,2)</f>
        <v>0</v>
      </c>
      <c r="BL158" s="17" t="s">
        <v>168</v>
      </c>
      <c r="BM158" s="238" t="s">
        <v>447</v>
      </c>
    </row>
    <row r="159" s="2" customFormat="1" ht="16.5" customHeight="1">
      <c r="A159" s="39"/>
      <c r="B159" s="40"/>
      <c r="C159" s="227" t="s">
        <v>310</v>
      </c>
      <c r="D159" s="227" t="s">
        <v>163</v>
      </c>
      <c r="E159" s="228" t="s">
        <v>448</v>
      </c>
      <c r="F159" s="229" t="s">
        <v>449</v>
      </c>
      <c r="G159" s="230" t="s">
        <v>431</v>
      </c>
      <c r="H159" s="231">
        <v>1</v>
      </c>
      <c r="I159" s="232"/>
      <c r="J159" s="233">
        <f>ROUND(I159*H159,2)</f>
        <v>0</v>
      </c>
      <c r="K159" s="229" t="s">
        <v>167</v>
      </c>
      <c r="L159" s="45"/>
      <c r="M159" s="234" t="s">
        <v>79</v>
      </c>
      <c r="N159" s="235" t="s">
        <v>51</v>
      </c>
      <c r="O159" s="85"/>
      <c r="P159" s="236">
        <f>O159*H159</f>
        <v>0</v>
      </c>
      <c r="Q159" s="236">
        <v>0.00068000000000000005</v>
      </c>
      <c r="R159" s="236">
        <f>Q159*H159</f>
        <v>0.00068000000000000005</v>
      </c>
      <c r="S159" s="236">
        <v>0</v>
      </c>
      <c r="T159" s="237">
        <f>S159*H159</f>
        <v>0</v>
      </c>
      <c r="U159" s="39"/>
      <c r="V159" s="39"/>
      <c r="W159" s="39"/>
      <c r="X159" s="39"/>
      <c r="Y159" s="39"/>
      <c r="Z159" s="39"/>
      <c r="AA159" s="39"/>
      <c r="AB159" s="39"/>
      <c r="AC159" s="39"/>
      <c r="AD159" s="39"/>
      <c r="AE159" s="39"/>
      <c r="AR159" s="238" t="s">
        <v>168</v>
      </c>
      <c r="AT159" s="238" t="s">
        <v>163</v>
      </c>
      <c r="AU159" s="238" t="s">
        <v>91</v>
      </c>
      <c r="AY159" s="17" t="s">
        <v>161</v>
      </c>
      <c r="BE159" s="239">
        <f>IF(N159="základní",J159,0)</f>
        <v>0</v>
      </c>
      <c r="BF159" s="239">
        <f>IF(N159="snížená",J159,0)</f>
        <v>0</v>
      </c>
      <c r="BG159" s="239">
        <f>IF(N159="zákl. přenesená",J159,0)</f>
        <v>0</v>
      </c>
      <c r="BH159" s="239">
        <f>IF(N159="sníž. přenesená",J159,0)</f>
        <v>0</v>
      </c>
      <c r="BI159" s="239">
        <f>IF(N159="nulová",J159,0)</f>
        <v>0</v>
      </c>
      <c r="BJ159" s="17" t="s">
        <v>89</v>
      </c>
      <c r="BK159" s="239">
        <f>ROUND(I159*H159,2)</f>
        <v>0</v>
      </c>
      <c r="BL159" s="17" t="s">
        <v>168</v>
      </c>
      <c r="BM159" s="238" t="s">
        <v>450</v>
      </c>
    </row>
    <row r="160" s="2" customFormat="1" ht="16.5" customHeight="1">
      <c r="A160" s="39"/>
      <c r="B160" s="40"/>
      <c r="C160" s="252" t="s">
        <v>317</v>
      </c>
      <c r="D160" s="252" t="s">
        <v>193</v>
      </c>
      <c r="E160" s="253" t="s">
        <v>451</v>
      </c>
      <c r="F160" s="254" t="s">
        <v>452</v>
      </c>
      <c r="G160" s="255" t="s">
        <v>431</v>
      </c>
      <c r="H160" s="256">
        <v>1</v>
      </c>
      <c r="I160" s="257"/>
      <c r="J160" s="258">
        <f>ROUND(I160*H160,2)</f>
        <v>0</v>
      </c>
      <c r="K160" s="254" t="s">
        <v>79</v>
      </c>
      <c r="L160" s="259"/>
      <c r="M160" s="260" t="s">
        <v>79</v>
      </c>
      <c r="N160" s="261" t="s">
        <v>51</v>
      </c>
      <c r="O160" s="85"/>
      <c r="P160" s="236">
        <f>O160*H160</f>
        <v>0</v>
      </c>
      <c r="Q160" s="236">
        <v>0.012</v>
      </c>
      <c r="R160" s="236">
        <f>Q160*H160</f>
        <v>0.012</v>
      </c>
      <c r="S160" s="236">
        <v>0</v>
      </c>
      <c r="T160" s="237">
        <f>S160*H160</f>
        <v>0</v>
      </c>
      <c r="U160" s="39"/>
      <c r="V160" s="39"/>
      <c r="W160" s="39"/>
      <c r="X160" s="39"/>
      <c r="Y160" s="39"/>
      <c r="Z160" s="39"/>
      <c r="AA160" s="39"/>
      <c r="AB160" s="39"/>
      <c r="AC160" s="39"/>
      <c r="AD160" s="39"/>
      <c r="AE160" s="39"/>
      <c r="AR160" s="238" t="s">
        <v>197</v>
      </c>
      <c r="AT160" s="238" t="s">
        <v>193</v>
      </c>
      <c r="AU160" s="238" t="s">
        <v>91</v>
      </c>
      <c r="AY160" s="17" t="s">
        <v>161</v>
      </c>
      <c r="BE160" s="239">
        <f>IF(N160="základní",J160,0)</f>
        <v>0</v>
      </c>
      <c r="BF160" s="239">
        <f>IF(N160="snížená",J160,0)</f>
        <v>0</v>
      </c>
      <c r="BG160" s="239">
        <f>IF(N160="zákl. přenesená",J160,0)</f>
        <v>0</v>
      </c>
      <c r="BH160" s="239">
        <f>IF(N160="sníž. přenesená",J160,0)</f>
        <v>0</v>
      </c>
      <c r="BI160" s="239">
        <f>IF(N160="nulová",J160,0)</f>
        <v>0</v>
      </c>
      <c r="BJ160" s="17" t="s">
        <v>89</v>
      </c>
      <c r="BK160" s="239">
        <f>ROUND(I160*H160,2)</f>
        <v>0</v>
      </c>
      <c r="BL160" s="17" t="s">
        <v>168</v>
      </c>
      <c r="BM160" s="238" t="s">
        <v>453</v>
      </c>
    </row>
    <row r="161" s="2" customFormat="1" ht="24" customHeight="1">
      <c r="A161" s="39"/>
      <c r="B161" s="40"/>
      <c r="C161" s="227" t="s">
        <v>454</v>
      </c>
      <c r="D161" s="227" t="s">
        <v>163</v>
      </c>
      <c r="E161" s="228" t="s">
        <v>455</v>
      </c>
      <c r="F161" s="229" t="s">
        <v>456</v>
      </c>
      <c r="G161" s="230" t="s">
        <v>431</v>
      </c>
      <c r="H161" s="231">
        <v>1</v>
      </c>
      <c r="I161" s="232"/>
      <c r="J161" s="233">
        <f>ROUND(I161*H161,2)</f>
        <v>0</v>
      </c>
      <c r="K161" s="229" t="s">
        <v>167</v>
      </c>
      <c r="L161" s="45"/>
      <c r="M161" s="234" t="s">
        <v>79</v>
      </c>
      <c r="N161" s="235" t="s">
        <v>51</v>
      </c>
      <c r="O161" s="85"/>
      <c r="P161" s="236">
        <f>O161*H161</f>
        <v>0</v>
      </c>
      <c r="Q161" s="236">
        <v>0.00072000000000000005</v>
      </c>
      <c r="R161" s="236">
        <f>Q161*H161</f>
        <v>0.00072000000000000005</v>
      </c>
      <c r="S161" s="236">
        <v>0</v>
      </c>
      <c r="T161" s="237">
        <f>S161*H161</f>
        <v>0</v>
      </c>
      <c r="U161" s="39"/>
      <c r="V161" s="39"/>
      <c r="W161" s="39"/>
      <c r="X161" s="39"/>
      <c r="Y161" s="39"/>
      <c r="Z161" s="39"/>
      <c r="AA161" s="39"/>
      <c r="AB161" s="39"/>
      <c r="AC161" s="39"/>
      <c r="AD161" s="39"/>
      <c r="AE161" s="39"/>
      <c r="AR161" s="238" t="s">
        <v>168</v>
      </c>
      <c r="AT161" s="238" t="s">
        <v>163</v>
      </c>
      <c r="AU161" s="238" t="s">
        <v>91</v>
      </c>
      <c r="AY161" s="17" t="s">
        <v>161</v>
      </c>
      <c r="BE161" s="239">
        <f>IF(N161="základní",J161,0)</f>
        <v>0</v>
      </c>
      <c r="BF161" s="239">
        <f>IF(N161="snížená",J161,0)</f>
        <v>0</v>
      </c>
      <c r="BG161" s="239">
        <f>IF(N161="zákl. přenesená",J161,0)</f>
        <v>0</v>
      </c>
      <c r="BH161" s="239">
        <f>IF(N161="sníž. přenesená",J161,0)</f>
        <v>0</v>
      </c>
      <c r="BI161" s="239">
        <f>IF(N161="nulová",J161,0)</f>
        <v>0</v>
      </c>
      <c r="BJ161" s="17" t="s">
        <v>89</v>
      </c>
      <c r="BK161" s="239">
        <f>ROUND(I161*H161,2)</f>
        <v>0</v>
      </c>
      <c r="BL161" s="17" t="s">
        <v>168</v>
      </c>
      <c r="BM161" s="238" t="s">
        <v>457</v>
      </c>
    </row>
    <row r="162" s="2" customFormat="1" ht="16.5" customHeight="1">
      <c r="A162" s="39"/>
      <c r="B162" s="40"/>
      <c r="C162" s="252" t="s">
        <v>458</v>
      </c>
      <c r="D162" s="252" t="s">
        <v>193</v>
      </c>
      <c r="E162" s="253" t="s">
        <v>459</v>
      </c>
      <c r="F162" s="254" t="s">
        <v>460</v>
      </c>
      <c r="G162" s="255" t="s">
        <v>431</v>
      </c>
      <c r="H162" s="256">
        <v>1</v>
      </c>
      <c r="I162" s="257"/>
      <c r="J162" s="258">
        <f>ROUND(I162*H162,2)</f>
        <v>0</v>
      </c>
      <c r="K162" s="254" t="s">
        <v>167</v>
      </c>
      <c r="L162" s="259"/>
      <c r="M162" s="260" t="s">
        <v>79</v>
      </c>
      <c r="N162" s="261" t="s">
        <v>51</v>
      </c>
      <c r="O162" s="85"/>
      <c r="P162" s="236">
        <f>O162*H162</f>
        <v>0</v>
      </c>
      <c r="Q162" s="236">
        <v>0.0083000000000000001</v>
      </c>
      <c r="R162" s="236">
        <f>Q162*H162</f>
        <v>0.0083000000000000001</v>
      </c>
      <c r="S162" s="236">
        <v>0</v>
      </c>
      <c r="T162" s="237">
        <f>S162*H162</f>
        <v>0</v>
      </c>
      <c r="U162" s="39"/>
      <c r="V162" s="39"/>
      <c r="W162" s="39"/>
      <c r="X162" s="39"/>
      <c r="Y162" s="39"/>
      <c r="Z162" s="39"/>
      <c r="AA162" s="39"/>
      <c r="AB162" s="39"/>
      <c r="AC162" s="39"/>
      <c r="AD162" s="39"/>
      <c r="AE162" s="39"/>
      <c r="AR162" s="238" t="s">
        <v>197</v>
      </c>
      <c r="AT162" s="238" t="s">
        <v>193</v>
      </c>
      <c r="AU162" s="238" t="s">
        <v>91</v>
      </c>
      <c r="AY162" s="17" t="s">
        <v>161</v>
      </c>
      <c r="BE162" s="239">
        <f>IF(N162="základní",J162,0)</f>
        <v>0</v>
      </c>
      <c r="BF162" s="239">
        <f>IF(N162="snížená",J162,0)</f>
        <v>0</v>
      </c>
      <c r="BG162" s="239">
        <f>IF(N162="zákl. přenesená",J162,0)</f>
        <v>0</v>
      </c>
      <c r="BH162" s="239">
        <f>IF(N162="sníž. přenesená",J162,0)</f>
        <v>0</v>
      </c>
      <c r="BI162" s="239">
        <f>IF(N162="nulová",J162,0)</f>
        <v>0</v>
      </c>
      <c r="BJ162" s="17" t="s">
        <v>89</v>
      </c>
      <c r="BK162" s="239">
        <f>ROUND(I162*H162,2)</f>
        <v>0</v>
      </c>
      <c r="BL162" s="17" t="s">
        <v>168</v>
      </c>
      <c r="BM162" s="238" t="s">
        <v>461</v>
      </c>
    </row>
    <row r="163" s="2" customFormat="1" ht="16.5" customHeight="1">
      <c r="A163" s="39"/>
      <c r="B163" s="40"/>
      <c r="C163" s="252" t="s">
        <v>462</v>
      </c>
      <c r="D163" s="252" t="s">
        <v>193</v>
      </c>
      <c r="E163" s="253" t="s">
        <v>463</v>
      </c>
      <c r="F163" s="254" t="s">
        <v>464</v>
      </c>
      <c r="G163" s="255" t="s">
        <v>431</v>
      </c>
      <c r="H163" s="256">
        <v>1</v>
      </c>
      <c r="I163" s="257"/>
      <c r="J163" s="258">
        <f>ROUND(I163*H163,2)</f>
        <v>0</v>
      </c>
      <c r="K163" s="254" t="s">
        <v>167</v>
      </c>
      <c r="L163" s="259"/>
      <c r="M163" s="260" t="s">
        <v>79</v>
      </c>
      <c r="N163" s="261" t="s">
        <v>51</v>
      </c>
      <c r="O163" s="85"/>
      <c r="P163" s="236">
        <f>O163*H163</f>
        <v>0</v>
      </c>
      <c r="Q163" s="236">
        <v>0.0035000000000000001</v>
      </c>
      <c r="R163" s="236">
        <f>Q163*H163</f>
        <v>0.0035000000000000001</v>
      </c>
      <c r="S163" s="236">
        <v>0</v>
      </c>
      <c r="T163" s="237">
        <f>S163*H163</f>
        <v>0</v>
      </c>
      <c r="U163" s="39"/>
      <c r="V163" s="39"/>
      <c r="W163" s="39"/>
      <c r="X163" s="39"/>
      <c r="Y163" s="39"/>
      <c r="Z163" s="39"/>
      <c r="AA163" s="39"/>
      <c r="AB163" s="39"/>
      <c r="AC163" s="39"/>
      <c r="AD163" s="39"/>
      <c r="AE163" s="39"/>
      <c r="AR163" s="238" t="s">
        <v>197</v>
      </c>
      <c r="AT163" s="238" t="s">
        <v>193</v>
      </c>
      <c r="AU163" s="238" t="s">
        <v>91</v>
      </c>
      <c r="AY163" s="17" t="s">
        <v>161</v>
      </c>
      <c r="BE163" s="239">
        <f>IF(N163="základní",J163,0)</f>
        <v>0</v>
      </c>
      <c r="BF163" s="239">
        <f>IF(N163="snížená",J163,0)</f>
        <v>0</v>
      </c>
      <c r="BG163" s="239">
        <f>IF(N163="zákl. přenesená",J163,0)</f>
        <v>0</v>
      </c>
      <c r="BH163" s="239">
        <f>IF(N163="sníž. přenesená",J163,0)</f>
        <v>0</v>
      </c>
      <c r="BI163" s="239">
        <f>IF(N163="nulová",J163,0)</f>
        <v>0</v>
      </c>
      <c r="BJ163" s="17" t="s">
        <v>89</v>
      </c>
      <c r="BK163" s="239">
        <f>ROUND(I163*H163,2)</f>
        <v>0</v>
      </c>
      <c r="BL163" s="17" t="s">
        <v>168</v>
      </c>
      <c r="BM163" s="238" t="s">
        <v>465</v>
      </c>
    </row>
    <row r="164" s="2" customFormat="1">
      <c r="A164" s="39"/>
      <c r="B164" s="40"/>
      <c r="C164" s="41"/>
      <c r="D164" s="242" t="s">
        <v>397</v>
      </c>
      <c r="E164" s="41"/>
      <c r="F164" s="288" t="s">
        <v>466</v>
      </c>
      <c r="G164" s="41"/>
      <c r="H164" s="41"/>
      <c r="I164" s="147"/>
      <c r="J164" s="41"/>
      <c r="K164" s="41"/>
      <c r="L164" s="45"/>
      <c r="M164" s="289"/>
      <c r="N164" s="290"/>
      <c r="O164" s="85"/>
      <c r="P164" s="85"/>
      <c r="Q164" s="85"/>
      <c r="R164" s="85"/>
      <c r="S164" s="85"/>
      <c r="T164" s="86"/>
      <c r="U164" s="39"/>
      <c r="V164" s="39"/>
      <c r="W164" s="39"/>
      <c r="X164" s="39"/>
      <c r="Y164" s="39"/>
      <c r="Z164" s="39"/>
      <c r="AA164" s="39"/>
      <c r="AB164" s="39"/>
      <c r="AC164" s="39"/>
      <c r="AD164" s="39"/>
      <c r="AE164" s="39"/>
      <c r="AT164" s="17" t="s">
        <v>397</v>
      </c>
      <c r="AU164" s="17" t="s">
        <v>91</v>
      </c>
    </row>
    <row r="165" s="2" customFormat="1" ht="24" customHeight="1">
      <c r="A165" s="39"/>
      <c r="B165" s="40"/>
      <c r="C165" s="227" t="s">
        <v>467</v>
      </c>
      <c r="D165" s="227" t="s">
        <v>163</v>
      </c>
      <c r="E165" s="228" t="s">
        <v>468</v>
      </c>
      <c r="F165" s="229" t="s">
        <v>469</v>
      </c>
      <c r="G165" s="230" t="s">
        <v>431</v>
      </c>
      <c r="H165" s="231">
        <v>1</v>
      </c>
      <c r="I165" s="232"/>
      <c r="J165" s="233">
        <f>ROUND(I165*H165,2)</f>
        <v>0</v>
      </c>
      <c r="K165" s="229" t="s">
        <v>167</v>
      </c>
      <c r="L165" s="45"/>
      <c r="M165" s="234" t="s">
        <v>79</v>
      </c>
      <c r="N165" s="235" t="s">
        <v>51</v>
      </c>
      <c r="O165" s="85"/>
      <c r="P165" s="236">
        <f>O165*H165</f>
        <v>0</v>
      </c>
      <c r="Q165" s="236">
        <v>0</v>
      </c>
      <c r="R165" s="236">
        <f>Q165*H165</f>
        <v>0</v>
      </c>
      <c r="S165" s="236">
        <v>0</v>
      </c>
      <c r="T165" s="237">
        <f>S165*H165</f>
        <v>0</v>
      </c>
      <c r="U165" s="39"/>
      <c r="V165" s="39"/>
      <c r="W165" s="39"/>
      <c r="X165" s="39"/>
      <c r="Y165" s="39"/>
      <c r="Z165" s="39"/>
      <c r="AA165" s="39"/>
      <c r="AB165" s="39"/>
      <c r="AC165" s="39"/>
      <c r="AD165" s="39"/>
      <c r="AE165" s="39"/>
      <c r="AR165" s="238" t="s">
        <v>168</v>
      </c>
      <c r="AT165" s="238" t="s">
        <v>163</v>
      </c>
      <c r="AU165" s="238" t="s">
        <v>91</v>
      </c>
      <c r="AY165" s="17" t="s">
        <v>161</v>
      </c>
      <c r="BE165" s="239">
        <f>IF(N165="základní",J165,0)</f>
        <v>0</v>
      </c>
      <c r="BF165" s="239">
        <f>IF(N165="snížená",J165,0)</f>
        <v>0</v>
      </c>
      <c r="BG165" s="239">
        <f>IF(N165="zákl. přenesená",J165,0)</f>
        <v>0</v>
      </c>
      <c r="BH165" s="239">
        <f>IF(N165="sníž. přenesená",J165,0)</f>
        <v>0</v>
      </c>
      <c r="BI165" s="239">
        <f>IF(N165="nulová",J165,0)</f>
        <v>0</v>
      </c>
      <c r="BJ165" s="17" t="s">
        <v>89</v>
      </c>
      <c r="BK165" s="239">
        <f>ROUND(I165*H165,2)</f>
        <v>0</v>
      </c>
      <c r="BL165" s="17" t="s">
        <v>168</v>
      </c>
      <c r="BM165" s="238" t="s">
        <v>470</v>
      </c>
    </row>
    <row r="166" s="2" customFormat="1">
      <c r="A166" s="39"/>
      <c r="B166" s="40"/>
      <c r="C166" s="41"/>
      <c r="D166" s="242" t="s">
        <v>397</v>
      </c>
      <c r="E166" s="41"/>
      <c r="F166" s="288" t="s">
        <v>471</v>
      </c>
      <c r="G166" s="41"/>
      <c r="H166" s="41"/>
      <c r="I166" s="147"/>
      <c r="J166" s="41"/>
      <c r="K166" s="41"/>
      <c r="L166" s="45"/>
      <c r="M166" s="289"/>
      <c r="N166" s="290"/>
      <c r="O166" s="85"/>
      <c r="P166" s="85"/>
      <c r="Q166" s="85"/>
      <c r="R166" s="85"/>
      <c r="S166" s="85"/>
      <c r="T166" s="86"/>
      <c r="U166" s="39"/>
      <c r="V166" s="39"/>
      <c r="W166" s="39"/>
      <c r="X166" s="39"/>
      <c r="Y166" s="39"/>
      <c r="Z166" s="39"/>
      <c r="AA166" s="39"/>
      <c r="AB166" s="39"/>
      <c r="AC166" s="39"/>
      <c r="AD166" s="39"/>
      <c r="AE166" s="39"/>
      <c r="AT166" s="17" t="s">
        <v>397</v>
      </c>
      <c r="AU166" s="17" t="s">
        <v>91</v>
      </c>
    </row>
    <row r="167" s="2" customFormat="1" ht="16.5" customHeight="1">
      <c r="A167" s="39"/>
      <c r="B167" s="40"/>
      <c r="C167" s="252" t="s">
        <v>472</v>
      </c>
      <c r="D167" s="252" t="s">
        <v>193</v>
      </c>
      <c r="E167" s="253" t="s">
        <v>473</v>
      </c>
      <c r="F167" s="254" t="s">
        <v>474</v>
      </c>
      <c r="G167" s="255" t="s">
        <v>431</v>
      </c>
      <c r="H167" s="256">
        <v>1</v>
      </c>
      <c r="I167" s="257"/>
      <c r="J167" s="258">
        <f>ROUND(I167*H167,2)</f>
        <v>0</v>
      </c>
      <c r="K167" s="254" t="s">
        <v>79</v>
      </c>
      <c r="L167" s="259"/>
      <c r="M167" s="260" t="s">
        <v>79</v>
      </c>
      <c r="N167" s="261" t="s">
        <v>51</v>
      </c>
      <c r="O167" s="85"/>
      <c r="P167" s="236">
        <f>O167*H167</f>
        <v>0</v>
      </c>
      <c r="Q167" s="236">
        <v>0.089999999999999997</v>
      </c>
      <c r="R167" s="236">
        <f>Q167*H167</f>
        <v>0.089999999999999997</v>
      </c>
      <c r="S167" s="236">
        <v>0</v>
      </c>
      <c r="T167" s="237">
        <f>S167*H167</f>
        <v>0</v>
      </c>
      <c r="U167" s="39"/>
      <c r="V167" s="39"/>
      <c r="W167" s="39"/>
      <c r="X167" s="39"/>
      <c r="Y167" s="39"/>
      <c r="Z167" s="39"/>
      <c r="AA167" s="39"/>
      <c r="AB167" s="39"/>
      <c r="AC167" s="39"/>
      <c r="AD167" s="39"/>
      <c r="AE167" s="39"/>
      <c r="AR167" s="238" t="s">
        <v>475</v>
      </c>
      <c r="AT167" s="238" t="s">
        <v>193</v>
      </c>
      <c r="AU167" s="238" t="s">
        <v>91</v>
      </c>
      <c r="AY167" s="17" t="s">
        <v>161</v>
      </c>
      <c r="BE167" s="239">
        <f>IF(N167="základní",J167,0)</f>
        <v>0</v>
      </c>
      <c r="BF167" s="239">
        <f>IF(N167="snížená",J167,0)</f>
        <v>0</v>
      </c>
      <c r="BG167" s="239">
        <f>IF(N167="zákl. přenesená",J167,0)</f>
        <v>0</v>
      </c>
      <c r="BH167" s="239">
        <f>IF(N167="sníž. přenesená",J167,0)</f>
        <v>0</v>
      </c>
      <c r="BI167" s="239">
        <f>IF(N167="nulová",J167,0)</f>
        <v>0</v>
      </c>
      <c r="BJ167" s="17" t="s">
        <v>89</v>
      </c>
      <c r="BK167" s="239">
        <f>ROUND(I167*H167,2)</f>
        <v>0</v>
      </c>
      <c r="BL167" s="17" t="s">
        <v>476</v>
      </c>
      <c r="BM167" s="238" t="s">
        <v>477</v>
      </c>
    </row>
    <row r="168" s="2" customFormat="1">
      <c r="A168" s="39"/>
      <c r="B168" s="40"/>
      <c r="C168" s="41"/>
      <c r="D168" s="242" t="s">
        <v>397</v>
      </c>
      <c r="E168" s="41"/>
      <c r="F168" s="288" t="s">
        <v>478</v>
      </c>
      <c r="G168" s="41"/>
      <c r="H168" s="41"/>
      <c r="I168" s="147"/>
      <c r="J168" s="41"/>
      <c r="K168" s="41"/>
      <c r="L168" s="45"/>
      <c r="M168" s="289"/>
      <c r="N168" s="290"/>
      <c r="O168" s="85"/>
      <c r="P168" s="85"/>
      <c r="Q168" s="85"/>
      <c r="R168" s="85"/>
      <c r="S168" s="85"/>
      <c r="T168" s="86"/>
      <c r="U168" s="39"/>
      <c r="V168" s="39"/>
      <c r="W168" s="39"/>
      <c r="X168" s="39"/>
      <c r="Y168" s="39"/>
      <c r="Z168" s="39"/>
      <c r="AA168" s="39"/>
      <c r="AB168" s="39"/>
      <c r="AC168" s="39"/>
      <c r="AD168" s="39"/>
      <c r="AE168" s="39"/>
      <c r="AT168" s="17" t="s">
        <v>397</v>
      </c>
      <c r="AU168" s="17" t="s">
        <v>91</v>
      </c>
    </row>
    <row r="169" s="2" customFormat="1" ht="16.5" customHeight="1">
      <c r="A169" s="39"/>
      <c r="B169" s="40"/>
      <c r="C169" s="227" t="s">
        <v>479</v>
      </c>
      <c r="D169" s="227" t="s">
        <v>163</v>
      </c>
      <c r="E169" s="228" t="s">
        <v>480</v>
      </c>
      <c r="F169" s="229" t="s">
        <v>481</v>
      </c>
      <c r="G169" s="230" t="s">
        <v>431</v>
      </c>
      <c r="H169" s="231">
        <v>1</v>
      </c>
      <c r="I169" s="232"/>
      <c r="J169" s="233">
        <f>ROUND(I169*H169,2)</f>
        <v>0</v>
      </c>
      <c r="K169" s="229" t="s">
        <v>79</v>
      </c>
      <c r="L169" s="45"/>
      <c r="M169" s="234" t="s">
        <v>79</v>
      </c>
      <c r="N169" s="235" t="s">
        <v>51</v>
      </c>
      <c r="O169" s="85"/>
      <c r="P169" s="236">
        <f>O169*H169</f>
        <v>0</v>
      </c>
      <c r="Q169" s="236">
        <v>11.49737</v>
      </c>
      <c r="R169" s="236">
        <f>Q169*H169</f>
        <v>11.49737</v>
      </c>
      <c r="S169" s="236">
        <v>0</v>
      </c>
      <c r="T169" s="237">
        <f>S169*H169</f>
        <v>0</v>
      </c>
      <c r="U169" s="39"/>
      <c r="V169" s="39"/>
      <c r="W169" s="39"/>
      <c r="X169" s="39"/>
      <c r="Y169" s="39"/>
      <c r="Z169" s="39"/>
      <c r="AA169" s="39"/>
      <c r="AB169" s="39"/>
      <c r="AC169" s="39"/>
      <c r="AD169" s="39"/>
      <c r="AE169" s="39"/>
      <c r="AR169" s="238" t="s">
        <v>168</v>
      </c>
      <c r="AT169" s="238" t="s">
        <v>163</v>
      </c>
      <c r="AU169" s="238" t="s">
        <v>91</v>
      </c>
      <c r="AY169" s="17" t="s">
        <v>161</v>
      </c>
      <c r="BE169" s="239">
        <f>IF(N169="základní",J169,0)</f>
        <v>0</v>
      </c>
      <c r="BF169" s="239">
        <f>IF(N169="snížená",J169,0)</f>
        <v>0</v>
      </c>
      <c r="BG169" s="239">
        <f>IF(N169="zákl. přenesená",J169,0)</f>
        <v>0</v>
      </c>
      <c r="BH169" s="239">
        <f>IF(N169="sníž. přenesená",J169,0)</f>
        <v>0</v>
      </c>
      <c r="BI169" s="239">
        <f>IF(N169="nulová",J169,0)</f>
        <v>0</v>
      </c>
      <c r="BJ169" s="17" t="s">
        <v>89</v>
      </c>
      <c r="BK169" s="239">
        <f>ROUND(I169*H169,2)</f>
        <v>0</v>
      </c>
      <c r="BL169" s="17" t="s">
        <v>168</v>
      </c>
      <c r="BM169" s="238" t="s">
        <v>482</v>
      </c>
    </row>
    <row r="170" s="2" customFormat="1">
      <c r="A170" s="39"/>
      <c r="B170" s="40"/>
      <c r="C170" s="41"/>
      <c r="D170" s="242" t="s">
        <v>397</v>
      </c>
      <c r="E170" s="41"/>
      <c r="F170" s="288" t="s">
        <v>483</v>
      </c>
      <c r="G170" s="41"/>
      <c r="H170" s="41"/>
      <c r="I170" s="147"/>
      <c r="J170" s="41"/>
      <c r="K170" s="41"/>
      <c r="L170" s="45"/>
      <c r="M170" s="289"/>
      <c r="N170" s="290"/>
      <c r="O170" s="85"/>
      <c r="P170" s="85"/>
      <c r="Q170" s="85"/>
      <c r="R170" s="85"/>
      <c r="S170" s="85"/>
      <c r="T170" s="86"/>
      <c r="U170" s="39"/>
      <c r="V170" s="39"/>
      <c r="W170" s="39"/>
      <c r="X170" s="39"/>
      <c r="Y170" s="39"/>
      <c r="Z170" s="39"/>
      <c r="AA170" s="39"/>
      <c r="AB170" s="39"/>
      <c r="AC170" s="39"/>
      <c r="AD170" s="39"/>
      <c r="AE170" s="39"/>
      <c r="AT170" s="17" t="s">
        <v>397</v>
      </c>
      <c r="AU170" s="17" t="s">
        <v>91</v>
      </c>
    </row>
    <row r="171" s="2" customFormat="1" ht="16.5" customHeight="1">
      <c r="A171" s="39"/>
      <c r="B171" s="40"/>
      <c r="C171" s="227" t="s">
        <v>484</v>
      </c>
      <c r="D171" s="227" t="s">
        <v>163</v>
      </c>
      <c r="E171" s="228" t="s">
        <v>485</v>
      </c>
      <c r="F171" s="229" t="s">
        <v>486</v>
      </c>
      <c r="G171" s="230" t="s">
        <v>431</v>
      </c>
      <c r="H171" s="231">
        <v>1</v>
      </c>
      <c r="I171" s="232"/>
      <c r="J171" s="233">
        <f>ROUND(I171*H171,2)</f>
        <v>0</v>
      </c>
      <c r="K171" s="229" t="s">
        <v>167</v>
      </c>
      <c r="L171" s="45"/>
      <c r="M171" s="234" t="s">
        <v>79</v>
      </c>
      <c r="N171" s="235" t="s">
        <v>51</v>
      </c>
      <c r="O171" s="85"/>
      <c r="P171" s="236">
        <f>O171*H171</f>
        <v>0</v>
      </c>
      <c r="Q171" s="236">
        <v>0.12303</v>
      </c>
      <c r="R171" s="236">
        <f>Q171*H171</f>
        <v>0.12303</v>
      </c>
      <c r="S171" s="236">
        <v>0</v>
      </c>
      <c r="T171" s="237">
        <f>S171*H171</f>
        <v>0</v>
      </c>
      <c r="U171" s="39"/>
      <c r="V171" s="39"/>
      <c r="W171" s="39"/>
      <c r="X171" s="39"/>
      <c r="Y171" s="39"/>
      <c r="Z171" s="39"/>
      <c r="AA171" s="39"/>
      <c r="AB171" s="39"/>
      <c r="AC171" s="39"/>
      <c r="AD171" s="39"/>
      <c r="AE171" s="39"/>
      <c r="AR171" s="238" t="s">
        <v>168</v>
      </c>
      <c r="AT171" s="238" t="s">
        <v>163</v>
      </c>
      <c r="AU171" s="238" t="s">
        <v>91</v>
      </c>
      <c r="AY171" s="17" t="s">
        <v>161</v>
      </c>
      <c r="BE171" s="239">
        <f>IF(N171="základní",J171,0)</f>
        <v>0</v>
      </c>
      <c r="BF171" s="239">
        <f>IF(N171="snížená",J171,0)</f>
        <v>0</v>
      </c>
      <c r="BG171" s="239">
        <f>IF(N171="zákl. přenesená",J171,0)</f>
        <v>0</v>
      </c>
      <c r="BH171" s="239">
        <f>IF(N171="sníž. přenesená",J171,0)</f>
        <v>0</v>
      </c>
      <c r="BI171" s="239">
        <f>IF(N171="nulová",J171,0)</f>
        <v>0</v>
      </c>
      <c r="BJ171" s="17" t="s">
        <v>89</v>
      </c>
      <c r="BK171" s="239">
        <f>ROUND(I171*H171,2)</f>
        <v>0</v>
      </c>
      <c r="BL171" s="17" t="s">
        <v>168</v>
      </c>
      <c r="BM171" s="238" t="s">
        <v>487</v>
      </c>
    </row>
    <row r="172" s="2" customFormat="1" ht="16.5" customHeight="1">
      <c r="A172" s="39"/>
      <c r="B172" s="40"/>
      <c r="C172" s="252" t="s">
        <v>488</v>
      </c>
      <c r="D172" s="252" t="s">
        <v>193</v>
      </c>
      <c r="E172" s="253" t="s">
        <v>489</v>
      </c>
      <c r="F172" s="254" t="s">
        <v>490</v>
      </c>
      <c r="G172" s="255" t="s">
        <v>431</v>
      </c>
      <c r="H172" s="256">
        <v>1</v>
      </c>
      <c r="I172" s="257"/>
      <c r="J172" s="258">
        <f>ROUND(I172*H172,2)</f>
        <v>0</v>
      </c>
      <c r="K172" s="254" t="s">
        <v>167</v>
      </c>
      <c r="L172" s="259"/>
      <c r="M172" s="260" t="s">
        <v>79</v>
      </c>
      <c r="N172" s="261" t="s">
        <v>51</v>
      </c>
      <c r="O172" s="85"/>
      <c r="P172" s="236">
        <f>O172*H172</f>
        <v>0</v>
      </c>
      <c r="Q172" s="236">
        <v>0.013299999999999999</v>
      </c>
      <c r="R172" s="236">
        <f>Q172*H172</f>
        <v>0.013299999999999999</v>
      </c>
      <c r="S172" s="236">
        <v>0</v>
      </c>
      <c r="T172" s="237">
        <f>S172*H172</f>
        <v>0</v>
      </c>
      <c r="U172" s="39"/>
      <c r="V172" s="39"/>
      <c r="W172" s="39"/>
      <c r="X172" s="39"/>
      <c r="Y172" s="39"/>
      <c r="Z172" s="39"/>
      <c r="AA172" s="39"/>
      <c r="AB172" s="39"/>
      <c r="AC172" s="39"/>
      <c r="AD172" s="39"/>
      <c r="AE172" s="39"/>
      <c r="AR172" s="238" t="s">
        <v>197</v>
      </c>
      <c r="AT172" s="238" t="s">
        <v>193</v>
      </c>
      <c r="AU172" s="238" t="s">
        <v>91</v>
      </c>
      <c r="AY172" s="17" t="s">
        <v>161</v>
      </c>
      <c r="BE172" s="239">
        <f>IF(N172="základní",J172,0)</f>
        <v>0</v>
      </c>
      <c r="BF172" s="239">
        <f>IF(N172="snížená",J172,0)</f>
        <v>0</v>
      </c>
      <c r="BG172" s="239">
        <f>IF(N172="zákl. přenesená",J172,0)</f>
        <v>0</v>
      </c>
      <c r="BH172" s="239">
        <f>IF(N172="sníž. přenesená",J172,0)</f>
        <v>0</v>
      </c>
      <c r="BI172" s="239">
        <f>IF(N172="nulová",J172,0)</f>
        <v>0</v>
      </c>
      <c r="BJ172" s="17" t="s">
        <v>89</v>
      </c>
      <c r="BK172" s="239">
        <f>ROUND(I172*H172,2)</f>
        <v>0</v>
      </c>
      <c r="BL172" s="17" t="s">
        <v>168</v>
      </c>
      <c r="BM172" s="238" t="s">
        <v>491</v>
      </c>
    </row>
    <row r="173" s="2" customFormat="1" ht="16.5" customHeight="1">
      <c r="A173" s="39"/>
      <c r="B173" s="40"/>
      <c r="C173" s="227" t="s">
        <v>492</v>
      </c>
      <c r="D173" s="227" t="s">
        <v>163</v>
      </c>
      <c r="E173" s="228" t="s">
        <v>493</v>
      </c>
      <c r="F173" s="229" t="s">
        <v>494</v>
      </c>
      <c r="G173" s="230" t="s">
        <v>431</v>
      </c>
      <c r="H173" s="231">
        <v>2</v>
      </c>
      <c r="I173" s="232"/>
      <c r="J173" s="233">
        <f>ROUND(I173*H173,2)</f>
        <v>0</v>
      </c>
      <c r="K173" s="229" t="s">
        <v>167</v>
      </c>
      <c r="L173" s="45"/>
      <c r="M173" s="234" t="s">
        <v>79</v>
      </c>
      <c r="N173" s="235" t="s">
        <v>51</v>
      </c>
      <c r="O173" s="85"/>
      <c r="P173" s="236">
        <f>O173*H173</f>
        <v>0</v>
      </c>
      <c r="Q173" s="236">
        <v>0.00031</v>
      </c>
      <c r="R173" s="236">
        <f>Q173*H173</f>
        <v>0.00062</v>
      </c>
      <c r="S173" s="236">
        <v>0</v>
      </c>
      <c r="T173" s="237">
        <f>S173*H173</f>
        <v>0</v>
      </c>
      <c r="U173" s="39"/>
      <c r="V173" s="39"/>
      <c r="W173" s="39"/>
      <c r="X173" s="39"/>
      <c r="Y173" s="39"/>
      <c r="Z173" s="39"/>
      <c r="AA173" s="39"/>
      <c r="AB173" s="39"/>
      <c r="AC173" s="39"/>
      <c r="AD173" s="39"/>
      <c r="AE173" s="39"/>
      <c r="AR173" s="238" t="s">
        <v>168</v>
      </c>
      <c r="AT173" s="238" t="s">
        <v>163</v>
      </c>
      <c r="AU173" s="238" t="s">
        <v>91</v>
      </c>
      <c r="AY173" s="17" t="s">
        <v>161</v>
      </c>
      <c r="BE173" s="239">
        <f>IF(N173="základní",J173,0)</f>
        <v>0</v>
      </c>
      <c r="BF173" s="239">
        <f>IF(N173="snížená",J173,0)</f>
        <v>0</v>
      </c>
      <c r="BG173" s="239">
        <f>IF(N173="zákl. přenesená",J173,0)</f>
        <v>0</v>
      </c>
      <c r="BH173" s="239">
        <f>IF(N173="sníž. přenesená",J173,0)</f>
        <v>0</v>
      </c>
      <c r="BI173" s="239">
        <f>IF(N173="nulová",J173,0)</f>
        <v>0</v>
      </c>
      <c r="BJ173" s="17" t="s">
        <v>89</v>
      </c>
      <c r="BK173" s="239">
        <f>ROUND(I173*H173,2)</f>
        <v>0</v>
      </c>
      <c r="BL173" s="17" t="s">
        <v>168</v>
      </c>
      <c r="BM173" s="238" t="s">
        <v>495</v>
      </c>
    </row>
    <row r="174" s="2" customFormat="1" ht="16.5" customHeight="1">
      <c r="A174" s="39"/>
      <c r="B174" s="40"/>
      <c r="C174" s="227" t="s">
        <v>496</v>
      </c>
      <c r="D174" s="227" t="s">
        <v>163</v>
      </c>
      <c r="E174" s="228" t="s">
        <v>497</v>
      </c>
      <c r="F174" s="229" t="s">
        <v>498</v>
      </c>
      <c r="G174" s="230" t="s">
        <v>174</v>
      </c>
      <c r="H174" s="231">
        <v>7</v>
      </c>
      <c r="I174" s="232"/>
      <c r="J174" s="233">
        <f>ROUND(I174*H174,2)</f>
        <v>0</v>
      </c>
      <c r="K174" s="229" t="s">
        <v>167</v>
      </c>
      <c r="L174" s="45"/>
      <c r="M174" s="234" t="s">
        <v>79</v>
      </c>
      <c r="N174" s="235" t="s">
        <v>51</v>
      </c>
      <c r="O174" s="85"/>
      <c r="P174" s="236">
        <f>O174*H174</f>
        <v>0</v>
      </c>
      <c r="Q174" s="236">
        <v>0.00019000000000000001</v>
      </c>
      <c r="R174" s="236">
        <f>Q174*H174</f>
        <v>0.00133</v>
      </c>
      <c r="S174" s="236">
        <v>0</v>
      </c>
      <c r="T174" s="237">
        <f>S174*H174</f>
        <v>0</v>
      </c>
      <c r="U174" s="39"/>
      <c r="V174" s="39"/>
      <c r="W174" s="39"/>
      <c r="X174" s="39"/>
      <c r="Y174" s="39"/>
      <c r="Z174" s="39"/>
      <c r="AA174" s="39"/>
      <c r="AB174" s="39"/>
      <c r="AC174" s="39"/>
      <c r="AD174" s="39"/>
      <c r="AE174" s="39"/>
      <c r="AR174" s="238" t="s">
        <v>168</v>
      </c>
      <c r="AT174" s="238" t="s">
        <v>163</v>
      </c>
      <c r="AU174" s="238" t="s">
        <v>91</v>
      </c>
      <c r="AY174" s="17" t="s">
        <v>161</v>
      </c>
      <c r="BE174" s="239">
        <f>IF(N174="základní",J174,0)</f>
        <v>0</v>
      </c>
      <c r="BF174" s="239">
        <f>IF(N174="snížená",J174,0)</f>
        <v>0</v>
      </c>
      <c r="BG174" s="239">
        <f>IF(N174="zákl. přenesená",J174,0)</f>
        <v>0</v>
      </c>
      <c r="BH174" s="239">
        <f>IF(N174="sníž. přenesená",J174,0)</f>
        <v>0</v>
      </c>
      <c r="BI174" s="239">
        <f>IF(N174="nulová",J174,0)</f>
        <v>0</v>
      </c>
      <c r="BJ174" s="17" t="s">
        <v>89</v>
      </c>
      <c r="BK174" s="239">
        <f>ROUND(I174*H174,2)</f>
        <v>0</v>
      </c>
      <c r="BL174" s="17" t="s">
        <v>168</v>
      </c>
      <c r="BM174" s="238" t="s">
        <v>499</v>
      </c>
    </row>
    <row r="175" s="2" customFormat="1">
      <c r="A175" s="39"/>
      <c r="B175" s="40"/>
      <c r="C175" s="41"/>
      <c r="D175" s="242" t="s">
        <v>397</v>
      </c>
      <c r="E175" s="41"/>
      <c r="F175" s="288" t="s">
        <v>500</v>
      </c>
      <c r="G175" s="41"/>
      <c r="H175" s="41"/>
      <c r="I175" s="147"/>
      <c r="J175" s="41"/>
      <c r="K175" s="41"/>
      <c r="L175" s="45"/>
      <c r="M175" s="289"/>
      <c r="N175" s="290"/>
      <c r="O175" s="85"/>
      <c r="P175" s="85"/>
      <c r="Q175" s="85"/>
      <c r="R175" s="85"/>
      <c r="S175" s="85"/>
      <c r="T175" s="86"/>
      <c r="U175" s="39"/>
      <c r="V175" s="39"/>
      <c r="W175" s="39"/>
      <c r="X175" s="39"/>
      <c r="Y175" s="39"/>
      <c r="Z175" s="39"/>
      <c r="AA175" s="39"/>
      <c r="AB175" s="39"/>
      <c r="AC175" s="39"/>
      <c r="AD175" s="39"/>
      <c r="AE175" s="39"/>
      <c r="AT175" s="17" t="s">
        <v>397</v>
      </c>
      <c r="AU175" s="17" t="s">
        <v>91</v>
      </c>
    </row>
    <row r="176" s="2" customFormat="1" ht="16.5" customHeight="1">
      <c r="A176" s="39"/>
      <c r="B176" s="40"/>
      <c r="C176" s="227" t="s">
        <v>501</v>
      </c>
      <c r="D176" s="227" t="s">
        <v>163</v>
      </c>
      <c r="E176" s="228" t="s">
        <v>502</v>
      </c>
      <c r="F176" s="229" t="s">
        <v>503</v>
      </c>
      <c r="G176" s="230" t="s">
        <v>174</v>
      </c>
      <c r="H176" s="231">
        <v>7</v>
      </c>
      <c r="I176" s="232"/>
      <c r="J176" s="233">
        <f>ROUND(I176*H176,2)</f>
        <v>0</v>
      </c>
      <c r="K176" s="229" t="s">
        <v>167</v>
      </c>
      <c r="L176" s="45"/>
      <c r="M176" s="234" t="s">
        <v>79</v>
      </c>
      <c r="N176" s="235" t="s">
        <v>51</v>
      </c>
      <c r="O176" s="85"/>
      <c r="P176" s="236">
        <f>O176*H176</f>
        <v>0</v>
      </c>
      <c r="Q176" s="236">
        <v>6.0000000000000002E-05</v>
      </c>
      <c r="R176" s="236">
        <f>Q176*H176</f>
        <v>0.00042000000000000002</v>
      </c>
      <c r="S176" s="236">
        <v>0</v>
      </c>
      <c r="T176" s="237">
        <f>S176*H176</f>
        <v>0</v>
      </c>
      <c r="U176" s="39"/>
      <c r="V176" s="39"/>
      <c r="W176" s="39"/>
      <c r="X176" s="39"/>
      <c r="Y176" s="39"/>
      <c r="Z176" s="39"/>
      <c r="AA176" s="39"/>
      <c r="AB176" s="39"/>
      <c r="AC176" s="39"/>
      <c r="AD176" s="39"/>
      <c r="AE176" s="39"/>
      <c r="AR176" s="238" t="s">
        <v>168</v>
      </c>
      <c r="AT176" s="238" t="s">
        <v>163</v>
      </c>
      <c r="AU176" s="238" t="s">
        <v>91</v>
      </c>
      <c r="AY176" s="17" t="s">
        <v>161</v>
      </c>
      <c r="BE176" s="239">
        <f>IF(N176="základní",J176,0)</f>
        <v>0</v>
      </c>
      <c r="BF176" s="239">
        <f>IF(N176="snížená",J176,0)</f>
        <v>0</v>
      </c>
      <c r="BG176" s="239">
        <f>IF(N176="zákl. přenesená",J176,0)</f>
        <v>0</v>
      </c>
      <c r="BH176" s="239">
        <f>IF(N176="sníž. přenesená",J176,0)</f>
        <v>0</v>
      </c>
      <c r="BI176" s="239">
        <f>IF(N176="nulová",J176,0)</f>
        <v>0</v>
      </c>
      <c r="BJ176" s="17" t="s">
        <v>89</v>
      </c>
      <c r="BK176" s="239">
        <f>ROUND(I176*H176,2)</f>
        <v>0</v>
      </c>
      <c r="BL176" s="17" t="s">
        <v>168</v>
      </c>
      <c r="BM176" s="238" t="s">
        <v>504</v>
      </c>
    </row>
    <row r="177" s="12" customFormat="1" ht="22.8" customHeight="1">
      <c r="A177" s="12"/>
      <c r="B177" s="211"/>
      <c r="C177" s="212"/>
      <c r="D177" s="213" t="s">
        <v>80</v>
      </c>
      <c r="E177" s="225" t="s">
        <v>315</v>
      </c>
      <c r="F177" s="225" t="s">
        <v>316</v>
      </c>
      <c r="G177" s="212"/>
      <c r="H177" s="212"/>
      <c r="I177" s="215"/>
      <c r="J177" s="226">
        <f>BK177</f>
        <v>0</v>
      </c>
      <c r="K177" s="212"/>
      <c r="L177" s="217"/>
      <c r="M177" s="218"/>
      <c r="N177" s="219"/>
      <c r="O177" s="219"/>
      <c r="P177" s="220">
        <f>SUM(P178:P179)</f>
        <v>0</v>
      </c>
      <c r="Q177" s="219"/>
      <c r="R177" s="220">
        <f>SUM(R178:R179)</f>
        <v>0</v>
      </c>
      <c r="S177" s="219"/>
      <c r="T177" s="221">
        <f>SUM(T178:T179)</f>
        <v>0</v>
      </c>
      <c r="U177" s="12"/>
      <c r="V177" s="12"/>
      <c r="W177" s="12"/>
      <c r="X177" s="12"/>
      <c r="Y177" s="12"/>
      <c r="Z177" s="12"/>
      <c r="AA177" s="12"/>
      <c r="AB177" s="12"/>
      <c r="AC177" s="12"/>
      <c r="AD177" s="12"/>
      <c r="AE177" s="12"/>
      <c r="AR177" s="222" t="s">
        <v>89</v>
      </c>
      <c r="AT177" s="223" t="s">
        <v>80</v>
      </c>
      <c r="AU177" s="223" t="s">
        <v>89</v>
      </c>
      <c r="AY177" s="222" t="s">
        <v>161</v>
      </c>
      <c r="BK177" s="224">
        <f>SUM(BK178:BK179)</f>
        <v>0</v>
      </c>
    </row>
    <row r="178" s="2" customFormat="1" ht="24" customHeight="1">
      <c r="A178" s="39"/>
      <c r="B178" s="40"/>
      <c r="C178" s="227" t="s">
        <v>505</v>
      </c>
      <c r="D178" s="227" t="s">
        <v>163</v>
      </c>
      <c r="E178" s="228" t="s">
        <v>506</v>
      </c>
      <c r="F178" s="229" t="s">
        <v>507</v>
      </c>
      <c r="G178" s="230" t="s">
        <v>196</v>
      </c>
      <c r="H178" s="231">
        <v>11.789999999999999</v>
      </c>
      <c r="I178" s="232"/>
      <c r="J178" s="233">
        <f>ROUND(I178*H178,2)</f>
        <v>0</v>
      </c>
      <c r="K178" s="229" t="s">
        <v>167</v>
      </c>
      <c r="L178" s="45"/>
      <c r="M178" s="234" t="s">
        <v>79</v>
      </c>
      <c r="N178" s="235" t="s">
        <v>51</v>
      </c>
      <c r="O178" s="85"/>
      <c r="P178" s="236">
        <f>O178*H178</f>
        <v>0</v>
      </c>
      <c r="Q178" s="236">
        <v>0</v>
      </c>
      <c r="R178" s="236">
        <f>Q178*H178</f>
        <v>0</v>
      </c>
      <c r="S178" s="236">
        <v>0</v>
      </c>
      <c r="T178" s="237">
        <f>S178*H178</f>
        <v>0</v>
      </c>
      <c r="U178" s="39"/>
      <c r="V178" s="39"/>
      <c r="W178" s="39"/>
      <c r="X178" s="39"/>
      <c r="Y178" s="39"/>
      <c r="Z178" s="39"/>
      <c r="AA178" s="39"/>
      <c r="AB178" s="39"/>
      <c r="AC178" s="39"/>
      <c r="AD178" s="39"/>
      <c r="AE178" s="39"/>
      <c r="AR178" s="238" t="s">
        <v>168</v>
      </c>
      <c r="AT178" s="238" t="s">
        <v>163</v>
      </c>
      <c r="AU178" s="238" t="s">
        <v>91</v>
      </c>
      <c r="AY178" s="17" t="s">
        <v>161</v>
      </c>
      <c r="BE178" s="239">
        <f>IF(N178="základní",J178,0)</f>
        <v>0</v>
      </c>
      <c r="BF178" s="239">
        <f>IF(N178="snížená",J178,0)</f>
        <v>0</v>
      </c>
      <c r="BG178" s="239">
        <f>IF(N178="zákl. přenesená",J178,0)</f>
        <v>0</v>
      </c>
      <c r="BH178" s="239">
        <f>IF(N178="sníž. přenesená",J178,0)</f>
        <v>0</v>
      </c>
      <c r="BI178" s="239">
        <f>IF(N178="nulová",J178,0)</f>
        <v>0</v>
      </c>
      <c r="BJ178" s="17" t="s">
        <v>89</v>
      </c>
      <c r="BK178" s="239">
        <f>ROUND(I178*H178,2)</f>
        <v>0</v>
      </c>
      <c r="BL178" s="17" t="s">
        <v>168</v>
      </c>
      <c r="BM178" s="238" t="s">
        <v>508</v>
      </c>
    </row>
    <row r="179" s="2" customFormat="1" ht="24" customHeight="1">
      <c r="A179" s="39"/>
      <c r="B179" s="40"/>
      <c r="C179" s="227" t="s">
        <v>509</v>
      </c>
      <c r="D179" s="227" t="s">
        <v>163</v>
      </c>
      <c r="E179" s="228" t="s">
        <v>510</v>
      </c>
      <c r="F179" s="229" t="s">
        <v>511</v>
      </c>
      <c r="G179" s="230" t="s">
        <v>196</v>
      </c>
      <c r="H179" s="231">
        <v>11.789999999999999</v>
      </c>
      <c r="I179" s="232"/>
      <c r="J179" s="233">
        <f>ROUND(I179*H179,2)</f>
        <v>0</v>
      </c>
      <c r="K179" s="229" t="s">
        <v>167</v>
      </c>
      <c r="L179" s="45"/>
      <c r="M179" s="234" t="s">
        <v>79</v>
      </c>
      <c r="N179" s="235" t="s">
        <v>51</v>
      </c>
      <c r="O179" s="85"/>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168</v>
      </c>
      <c r="AT179" s="238" t="s">
        <v>163</v>
      </c>
      <c r="AU179" s="238" t="s">
        <v>91</v>
      </c>
      <c r="AY179" s="17" t="s">
        <v>161</v>
      </c>
      <c r="BE179" s="239">
        <f>IF(N179="základní",J179,0)</f>
        <v>0</v>
      </c>
      <c r="BF179" s="239">
        <f>IF(N179="snížená",J179,0)</f>
        <v>0</v>
      </c>
      <c r="BG179" s="239">
        <f>IF(N179="zákl. přenesená",J179,0)</f>
        <v>0</v>
      </c>
      <c r="BH179" s="239">
        <f>IF(N179="sníž. přenesená",J179,0)</f>
        <v>0</v>
      </c>
      <c r="BI179" s="239">
        <f>IF(N179="nulová",J179,0)</f>
        <v>0</v>
      </c>
      <c r="BJ179" s="17" t="s">
        <v>89</v>
      </c>
      <c r="BK179" s="239">
        <f>ROUND(I179*H179,2)</f>
        <v>0</v>
      </c>
      <c r="BL179" s="17" t="s">
        <v>168</v>
      </c>
      <c r="BM179" s="238" t="s">
        <v>512</v>
      </c>
    </row>
    <row r="180" s="12" customFormat="1" ht="25.92" customHeight="1">
      <c r="A180" s="12"/>
      <c r="B180" s="211"/>
      <c r="C180" s="212"/>
      <c r="D180" s="213" t="s">
        <v>80</v>
      </c>
      <c r="E180" s="214" t="s">
        <v>193</v>
      </c>
      <c r="F180" s="214" t="s">
        <v>513</v>
      </c>
      <c r="G180" s="212"/>
      <c r="H180" s="212"/>
      <c r="I180" s="215"/>
      <c r="J180" s="216">
        <f>BK180</f>
        <v>0</v>
      </c>
      <c r="K180" s="212"/>
      <c r="L180" s="217"/>
      <c r="M180" s="218"/>
      <c r="N180" s="219"/>
      <c r="O180" s="219"/>
      <c r="P180" s="220">
        <f>P181</f>
        <v>0</v>
      </c>
      <c r="Q180" s="219"/>
      <c r="R180" s="220">
        <f>R181</f>
        <v>7.0000000000000007E-05</v>
      </c>
      <c r="S180" s="219"/>
      <c r="T180" s="221">
        <f>T181</f>
        <v>0</v>
      </c>
      <c r="U180" s="12"/>
      <c r="V180" s="12"/>
      <c r="W180" s="12"/>
      <c r="X180" s="12"/>
      <c r="Y180" s="12"/>
      <c r="Z180" s="12"/>
      <c r="AA180" s="12"/>
      <c r="AB180" s="12"/>
      <c r="AC180" s="12"/>
      <c r="AD180" s="12"/>
      <c r="AE180" s="12"/>
      <c r="AR180" s="222" t="s">
        <v>177</v>
      </c>
      <c r="AT180" s="223" t="s">
        <v>80</v>
      </c>
      <c r="AU180" s="223" t="s">
        <v>81</v>
      </c>
      <c r="AY180" s="222" t="s">
        <v>161</v>
      </c>
      <c r="BK180" s="224">
        <f>BK181</f>
        <v>0</v>
      </c>
    </row>
    <row r="181" s="12" customFormat="1" ht="22.8" customHeight="1">
      <c r="A181" s="12"/>
      <c r="B181" s="211"/>
      <c r="C181" s="212"/>
      <c r="D181" s="213" t="s">
        <v>80</v>
      </c>
      <c r="E181" s="225" t="s">
        <v>514</v>
      </c>
      <c r="F181" s="225" t="s">
        <v>515</v>
      </c>
      <c r="G181" s="212"/>
      <c r="H181" s="212"/>
      <c r="I181" s="215"/>
      <c r="J181" s="226">
        <f>BK181</f>
        <v>0</v>
      </c>
      <c r="K181" s="212"/>
      <c r="L181" s="217"/>
      <c r="M181" s="218"/>
      <c r="N181" s="219"/>
      <c r="O181" s="219"/>
      <c r="P181" s="220">
        <f>SUM(P182:P184)</f>
        <v>0</v>
      </c>
      <c r="Q181" s="219"/>
      <c r="R181" s="220">
        <f>SUM(R182:R184)</f>
        <v>7.0000000000000007E-05</v>
      </c>
      <c r="S181" s="219"/>
      <c r="T181" s="221">
        <f>SUM(T182:T184)</f>
        <v>0</v>
      </c>
      <c r="U181" s="12"/>
      <c r="V181" s="12"/>
      <c r="W181" s="12"/>
      <c r="X181" s="12"/>
      <c r="Y181" s="12"/>
      <c r="Z181" s="12"/>
      <c r="AA181" s="12"/>
      <c r="AB181" s="12"/>
      <c r="AC181" s="12"/>
      <c r="AD181" s="12"/>
      <c r="AE181" s="12"/>
      <c r="AR181" s="222" t="s">
        <v>177</v>
      </c>
      <c r="AT181" s="223" t="s">
        <v>80</v>
      </c>
      <c r="AU181" s="223" t="s">
        <v>89</v>
      </c>
      <c r="AY181" s="222" t="s">
        <v>161</v>
      </c>
      <c r="BK181" s="224">
        <f>SUM(BK182:BK184)</f>
        <v>0</v>
      </c>
    </row>
    <row r="182" s="2" customFormat="1" ht="16.5" customHeight="1">
      <c r="A182" s="39"/>
      <c r="B182" s="40"/>
      <c r="C182" s="227" t="s">
        <v>516</v>
      </c>
      <c r="D182" s="227" t="s">
        <v>163</v>
      </c>
      <c r="E182" s="228" t="s">
        <v>517</v>
      </c>
      <c r="F182" s="229" t="s">
        <v>518</v>
      </c>
      <c r="G182" s="230" t="s">
        <v>519</v>
      </c>
      <c r="H182" s="231">
        <v>1</v>
      </c>
      <c r="I182" s="232"/>
      <c r="J182" s="233">
        <f>ROUND(I182*H182,2)</f>
        <v>0</v>
      </c>
      <c r="K182" s="229" t="s">
        <v>167</v>
      </c>
      <c r="L182" s="45"/>
      <c r="M182" s="234" t="s">
        <v>79</v>
      </c>
      <c r="N182" s="235" t="s">
        <v>51</v>
      </c>
      <c r="O182" s="85"/>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476</v>
      </c>
      <c r="AT182" s="238" t="s">
        <v>163</v>
      </c>
      <c r="AU182" s="238" t="s">
        <v>91</v>
      </c>
      <c r="AY182" s="17" t="s">
        <v>161</v>
      </c>
      <c r="BE182" s="239">
        <f>IF(N182="základní",J182,0)</f>
        <v>0</v>
      </c>
      <c r="BF182" s="239">
        <f>IF(N182="snížená",J182,0)</f>
        <v>0</v>
      </c>
      <c r="BG182" s="239">
        <f>IF(N182="zákl. přenesená",J182,0)</f>
        <v>0</v>
      </c>
      <c r="BH182" s="239">
        <f>IF(N182="sníž. přenesená",J182,0)</f>
        <v>0</v>
      </c>
      <c r="BI182" s="239">
        <f>IF(N182="nulová",J182,0)</f>
        <v>0</v>
      </c>
      <c r="BJ182" s="17" t="s">
        <v>89</v>
      </c>
      <c r="BK182" s="239">
        <f>ROUND(I182*H182,2)</f>
        <v>0</v>
      </c>
      <c r="BL182" s="17" t="s">
        <v>476</v>
      </c>
      <c r="BM182" s="238" t="s">
        <v>520</v>
      </c>
    </row>
    <row r="183" s="2" customFormat="1" ht="16.5" customHeight="1">
      <c r="A183" s="39"/>
      <c r="B183" s="40"/>
      <c r="C183" s="227" t="s">
        <v>521</v>
      </c>
      <c r="D183" s="227" t="s">
        <v>163</v>
      </c>
      <c r="E183" s="228" t="s">
        <v>522</v>
      </c>
      <c r="F183" s="229" t="s">
        <v>523</v>
      </c>
      <c r="G183" s="230" t="s">
        <v>174</v>
      </c>
      <c r="H183" s="231">
        <v>7</v>
      </c>
      <c r="I183" s="232"/>
      <c r="J183" s="233">
        <f>ROUND(I183*H183,2)</f>
        <v>0</v>
      </c>
      <c r="K183" s="229" t="s">
        <v>167</v>
      </c>
      <c r="L183" s="45"/>
      <c r="M183" s="234" t="s">
        <v>79</v>
      </c>
      <c r="N183" s="235" t="s">
        <v>51</v>
      </c>
      <c r="O183" s="85"/>
      <c r="P183" s="236">
        <f>O183*H183</f>
        <v>0</v>
      </c>
      <c r="Q183" s="236">
        <v>0</v>
      </c>
      <c r="R183" s="236">
        <f>Q183*H183</f>
        <v>0</v>
      </c>
      <c r="S183" s="236">
        <v>0</v>
      </c>
      <c r="T183" s="237">
        <f>S183*H183</f>
        <v>0</v>
      </c>
      <c r="U183" s="39"/>
      <c r="V183" s="39"/>
      <c r="W183" s="39"/>
      <c r="X183" s="39"/>
      <c r="Y183" s="39"/>
      <c r="Z183" s="39"/>
      <c r="AA183" s="39"/>
      <c r="AB183" s="39"/>
      <c r="AC183" s="39"/>
      <c r="AD183" s="39"/>
      <c r="AE183" s="39"/>
      <c r="AR183" s="238" t="s">
        <v>476</v>
      </c>
      <c r="AT183" s="238" t="s">
        <v>163</v>
      </c>
      <c r="AU183" s="238" t="s">
        <v>91</v>
      </c>
      <c r="AY183" s="17" t="s">
        <v>161</v>
      </c>
      <c r="BE183" s="239">
        <f>IF(N183="základní",J183,0)</f>
        <v>0</v>
      </c>
      <c r="BF183" s="239">
        <f>IF(N183="snížená",J183,0)</f>
        <v>0</v>
      </c>
      <c r="BG183" s="239">
        <f>IF(N183="zákl. přenesená",J183,0)</f>
        <v>0</v>
      </c>
      <c r="BH183" s="239">
        <f>IF(N183="sníž. přenesená",J183,0)</f>
        <v>0</v>
      </c>
      <c r="BI183" s="239">
        <f>IF(N183="nulová",J183,0)</f>
        <v>0</v>
      </c>
      <c r="BJ183" s="17" t="s">
        <v>89</v>
      </c>
      <c r="BK183" s="239">
        <f>ROUND(I183*H183,2)</f>
        <v>0</v>
      </c>
      <c r="BL183" s="17" t="s">
        <v>476</v>
      </c>
      <c r="BM183" s="238" t="s">
        <v>524</v>
      </c>
    </row>
    <row r="184" s="2" customFormat="1" ht="16.5" customHeight="1">
      <c r="A184" s="39"/>
      <c r="B184" s="40"/>
      <c r="C184" s="227" t="s">
        <v>525</v>
      </c>
      <c r="D184" s="227" t="s">
        <v>163</v>
      </c>
      <c r="E184" s="228" t="s">
        <v>526</v>
      </c>
      <c r="F184" s="229" t="s">
        <v>527</v>
      </c>
      <c r="G184" s="230" t="s">
        <v>174</v>
      </c>
      <c r="H184" s="231">
        <v>7</v>
      </c>
      <c r="I184" s="232"/>
      <c r="J184" s="233">
        <f>ROUND(I184*H184,2)</f>
        <v>0</v>
      </c>
      <c r="K184" s="229" t="s">
        <v>167</v>
      </c>
      <c r="L184" s="45"/>
      <c r="M184" s="262" t="s">
        <v>79</v>
      </c>
      <c r="N184" s="263" t="s">
        <v>51</v>
      </c>
      <c r="O184" s="264"/>
      <c r="P184" s="265">
        <f>O184*H184</f>
        <v>0</v>
      </c>
      <c r="Q184" s="265">
        <v>1.0000000000000001E-05</v>
      </c>
      <c r="R184" s="265">
        <f>Q184*H184</f>
        <v>7.0000000000000007E-05</v>
      </c>
      <c r="S184" s="265">
        <v>0</v>
      </c>
      <c r="T184" s="266">
        <f>S184*H184</f>
        <v>0</v>
      </c>
      <c r="U184" s="39"/>
      <c r="V184" s="39"/>
      <c r="W184" s="39"/>
      <c r="X184" s="39"/>
      <c r="Y184" s="39"/>
      <c r="Z184" s="39"/>
      <c r="AA184" s="39"/>
      <c r="AB184" s="39"/>
      <c r="AC184" s="39"/>
      <c r="AD184" s="39"/>
      <c r="AE184" s="39"/>
      <c r="AR184" s="238" t="s">
        <v>244</v>
      </c>
      <c r="AT184" s="238" t="s">
        <v>163</v>
      </c>
      <c r="AU184" s="238" t="s">
        <v>91</v>
      </c>
      <c r="AY184" s="17" t="s">
        <v>161</v>
      </c>
      <c r="BE184" s="239">
        <f>IF(N184="základní",J184,0)</f>
        <v>0</v>
      </c>
      <c r="BF184" s="239">
        <f>IF(N184="snížená",J184,0)</f>
        <v>0</v>
      </c>
      <c r="BG184" s="239">
        <f>IF(N184="zákl. přenesená",J184,0)</f>
        <v>0</v>
      </c>
      <c r="BH184" s="239">
        <f>IF(N184="sníž. přenesená",J184,0)</f>
        <v>0</v>
      </c>
      <c r="BI184" s="239">
        <f>IF(N184="nulová",J184,0)</f>
        <v>0</v>
      </c>
      <c r="BJ184" s="17" t="s">
        <v>89</v>
      </c>
      <c r="BK184" s="239">
        <f>ROUND(I184*H184,2)</f>
        <v>0</v>
      </c>
      <c r="BL184" s="17" t="s">
        <v>244</v>
      </c>
      <c r="BM184" s="238" t="s">
        <v>528</v>
      </c>
    </row>
    <row r="185" s="2" customFormat="1" ht="6.96" customHeight="1">
      <c r="A185" s="39"/>
      <c r="B185" s="60"/>
      <c r="C185" s="61"/>
      <c r="D185" s="61"/>
      <c r="E185" s="61"/>
      <c r="F185" s="61"/>
      <c r="G185" s="61"/>
      <c r="H185" s="61"/>
      <c r="I185" s="176"/>
      <c r="J185" s="61"/>
      <c r="K185" s="61"/>
      <c r="L185" s="45"/>
      <c r="M185" s="39"/>
      <c r="O185" s="39"/>
      <c r="P185" s="39"/>
      <c r="Q185" s="39"/>
      <c r="R185" s="39"/>
      <c r="S185" s="39"/>
      <c r="T185" s="39"/>
      <c r="U185" s="39"/>
      <c r="V185" s="39"/>
      <c r="W185" s="39"/>
      <c r="X185" s="39"/>
      <c r="Y185" s="39"/>
      <c r="Z185" s="39"/>
      <c r="AA185" s="39"/>
      <c r="AB185" s="39"/>
      <c r="AC185" s="39"/>
      <c r="AD185" s="39"/>
      <c r="AE185" s="39"/>
    </row>
  </sheetData>
  <sheetProtection sheet="1" autoFilter="0" formatColumns="0" formatRows="0" objects="1" scenarios="1" spinCount="100000" saltValue="mZPnqWaZIunYF4RmW88lwOG+/I9Tj7RyjJE9ZrlYPs75RTShOuqJ/2njbsiBoDJnIF7FNB8BhbNc+0QKLOD+yQ==" hashValue="cyISfWdKNEflA3k3B384JozEJt4HtiovsD4b5DzxrqqmyuQ5zj8BxYUYvm5kkQZM6CX+6ieaT5H57u0bkVCDoQ==" algorithmName="SHA-512" password="CC35"/>
  <autoFilter ref="C85:K184"/>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97</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529</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530</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ROUND(J90,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ROUND((SUM(BE90:BE267)),  2)</f>
        <v>0</v>
      </c>
      <c r="G33" s="39"/>
      <c r="H33" s="39"/>
      <c r="I33" s="165">
        <v>0.20999999999999999</v>
      </c>
      <c r="J33" s="164">
        <f>ROUND(((SUM(BE90:BE267))*I33),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ROUND((SUM(BF90:BF267)),  2)</f>
        <v>0</v>
      </c>
      <c r="G34" s="39"/>
      <c r="H34" s="39"/>
      <c r="I34" s="165">
        <v>0.14999999999999999</v>
      </c>
      <c r="J34" s="164">
        <f>ROUND(((SUM(BF90:BF267))*I34),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ROUND((SUM(BG90:BG267)),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ROUND((SUM(BH90:BH267)),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ROUND((SUM(BI90:BI267)),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302 - Zavlažovací systém</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15.15" customHeight="1">
      <c r="A55" s="39"/>
      <c r="B55" s="40"/>
      <c r="C55" s="32" t="s">
        <v>36</v>
      </c>
      <c r="D55" s="41"/>
      <c r="E55" s="41"/>
      <c r="F55" s="27" t="str">
        <f>IF(E18="","",E18)</f>
        <v>Vyplň údaj</v>
      </c>
      <c r="G55" s="41"/>
      <c r="H55" s="41"/>
      <c r="I55" s="150" t="s">
        <v>43</v>
      </c>
      <c r="J55" s="37" t="str">
        <f>E24</f>
        <v>Profigrass s.r.o.</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J90</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139</v>
      </c>
      <c r="E60" s="189"/>
      <c r="F60" s="189"/>
      <c r="G60" s="189"/>
      <c r="H60" s="189"/>
      <c r="I60" s="190"/>
      <c r="J60" s="191">
        <f>J91</f>
        <v>0</v>
      </c>
      <c r="K60" s="187"/>
      <c r="L60" s="192"/>
      <c r="S60" s="9"/>
      <c r="T60" s="9"/>
      <c r="U60" s="9"/>
      <c r="V60" s="9"/>
      <c r="W60" s="9"/>
      <c r="X60" s="9"/>
      <c r="Y60" s="9"/>
      <c r="Z60" s="9"/>
      <c r="AA60" s="9"/>
      <c r="AB60" s="9"/>
      <c r="AC60" s="9"/>
      <c r="AD60" s="9"/>
      <c r="AE60" s="9"/>
    </row>
    <row r="61" s="10" customFormat="1" ht="19.92" customHeight="1">
      <c r="A61" s="10"/>
      <c r="B61" s="193"/>
      <c r="C61" s="126"/>
      <c r="D61" s="194" t="s">
        <v>531</v>
      </c>
      <c r="E61" s="195"/>
      <c r="F61" s="195"/>
      <c r="G61" s="195"/>
      <c r="H61" s="195"/>
      <c r="I61" s="196"/>
      <c r="J61" s="197">
        <f>J92</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532</v>
      </c>
      <c r="E62" s="195"/>
      <c r="F62" s="195"/>
      <c r="G62" s="195"/>
      <c r="H62" s="195"/>
      <c r="I62" s="196"/>
      <c r="J62" s="197">
        <f>J101</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533</v>
      </c>
      <c r="E63" s="195"/>
      <c r="F63" s="195"/>
      <c r="G63" s="195"/>
      <c r="H63" s="195"/>
      <c r="I63" s="196"/>
      <c r="J63" s="197">
        <f>J116</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534</v>
      </c>
      <c r="E64" s="195"/>
      <c r="F64" s="195"/>
      <c r="G64" s="195"/>
      <c r="H64" s="195"/>
      <c r="I64" s="196"/>
      <c r="J64" s="197">
        <f>J139</f>
        <v>0</v>
      </c>
      <c r="K64" s="126"/>
      <c r="L64" s="198"/>
      <c r="S64" s="10"/>
      <c r="T64" s="10"/>
      <c r="U64" s="10"/>
      <c r="V64" s="10"/>
      <c r="W64" s="10"/>
      <c r="X64" s="10"/>
      <c r="Y64" s="10"/>
      <c r="Z64" s="10"/>
      <c r="AA64" s="10"/>
      <c r="AB64" s="10"/>
      <c r="AC64" s="10"/>
      <c r="AD64" s="10"/>
      <c r="AE64" s="10"/>
    </row>
    <row r="65" s="10" customFormat="1" ht="19.92" customHeight="1">
      <c r="A65" s="10"/>
      <c r="B65" s="193"/>
      <c r="C65" s="126"/>
      <c r="D65" s="194" t="s">
        <v>535</v>
      </c>
      <c r="E65" s="195"/>
      <c r="F65" s="195"/>
      <c r="G65" s="195"/>
      <c r="H65" s="195"/>
      <c r="I65" s="196"/>
      <c r="J65" s="197">
        <f>J178</f>
        <v>0</v>
      </c>
      <c r="K65" s="126"/>
      <c r="L65" s="198"/>
      <c r="S65" s="10"/>
      <c r="T65" s="10"/>
      <c r="U65" s="10"/>
      <c r="V65" s="10"/>
      <c r="W65" s="10"/>
      <c r="X65" s="10"/>
      <c r="Y65" s="10"/>
      <c r="Z65" s="10"/>
      <c r="AA65" s="10"/>
      <c r="AB65" s="10"/>
      <c r="AC65" s="10"/>
      <c r="AD65" s="10"/>
      <c r="AE65" s="10"/>
    </row>
    <row r="66" s="10" customFormat="1" ht="19.92" customHeight="1">
      <c r="A66" s="10"/>
      <c r="B66" s="193"/>
      <c r="C66" s="126"/>
      <c r="D66" s="194" t="s">
        <v>536</v>
      </c>
      <c r="E66" s="195"/>
      <c r="F66" s="195"/>
      <c r="G66" s="195"/>
      <c r="H66" s="195"/>
      <c r="I66" s="196"/>
      <c r="J66" s="197">
        <f>J193</f>
        <v>0</v>
      </c>
      <c r="K66" s="126"/>
      <c r="L66" s="198"/>
      <c r="S66" s="10"/>
      <c r="T66" s="10"/>
      <c r="U66" s="10"/>
      <c r="V66" s="10"/>
      <c r="W66" s="10"/>
      <c r="X66" s="10"/>
      <c r="Y66" s="10"/>
      <c r="Z66" s="10"/>
      <c r="AA66" s="10"/>
      <c r="AB66" s="10"/>
      <c r="AC66" s="10"/>
      <c r="AD66" s="10"/>
      <c r="AE66" s="10"/>
    </row>
    <row r="67" s="10" customFormat="1" ht="19.92" customHeight="1">
      <c r="A67" s="10"/>
      <c r="B67" s="193"/>
      <c r="C67" s="126"/>
      <c r="D67" s="194" t="s">
        <v>537</v>
      </c>
      <c r="E67" s="195"/>
      <c r="F67" s="195"/>
      <c r="G67" s="195"/>
      <c r="H67" s="195"/>
      <c r="I67" s="196"/>
      <c r="J67" s="197">
        <f>J210</f>
        <v>0</v>
      </c>
      <c r="K67" s="126"/>
      <c r="L67" s="198"/>
      <c r="S67" s="10"/>
      <c r="T67" s="10"/>
      <c r="U67" s="10"/>
      <c r="V67" s="10"/>
      <c r="W67" s="10"/>
      <c r="X67" s="10"/>
      <c r="Y67" s="10"/>
      <c r="Z67" s="10"/>
      <c r="AA67" s="10"/>
      <c r="AB67" s="10"/>
      <c r="AC67" s="10"/>
      <c r="AD67" s="10"/>
      <c r="AE67" s="10"/>
    </row>
    <row r="68" s="10" customFormat="1" ht="19.92" customHeight="1">
      <c r="A68" s="10"/>
      <c r="B68" s="193"/>
      <c r="C68" s="126"/>
      <c r="D68" s="194" t="s">
        <v>538</v>
      </c>
      <c r="E68" s="195"/>
      <c r="F68" s="195"/>
      <c r="G68" s="195"/>
      <c r="H68" s="195"/>
      <c r="I68" s="196"/>
      <c r="J68" s="197">
        <f>J223</f>
        <v>0</v>
      </c>
      <c r="K68" s="126"/>
      <c r="L68" s="198"/>
      <c r="S68" s="10"/>
      <c r="T68" s="10"/>
      <c r="U68" s="10"/>
      <c r="V68" s="10"/>
      <c r="W68" s="10"/>
      <c r="X68" s="10"/>
      <c r="Y68" s="10"/>
      <c r="Z68" s="10"/>
      <c r="AA68" s="10"/>
      <c r="AB68" s="10"/>
      <c r="AC68" s="10"/>
      <c r="AD68" s="10"/>
      <c r="AE68" s="10"/>
    </row>
    <row r="69" s="10" customFormat="1" ht="19.92" customHeight="1">
      <c r="A69" s="10"/>
      <c r="B69" s="193"/>
      <c r="C69" s="126"/>
      <c r="D69" s="194" t="s">
        <v>539</v>
      </c>
      <c r="E69" s="195"/>
      <c r="F69" s="195"/>
      <c r="G69" s="195"/>
      <c r="H69" s="195"/>
      <c r="I69" s="196"/>
      <c r="J69" s="197">
        <f>J254</f>
        <v>0</v>
      </c>
      <c r="K69" s="126"/>
      <c r="L69" s="198"/>
      <c r="S69" s="10"/>
      <c r="T69" s="10"/>
      <c r="U69" s="10"/>
      <c r="V69" s="10"/>
      <c r="W69" s="10"/>
      <c r="X69" s="10"/>
      <c r="Y69" s="10"/>
      <c r="Z69" s="10"/>
      <c r="AA69" s="10"/>
      <c r="AB69" s="10"/>
      <c r="AC69" s="10"/>
      <c r="AD69" s="10"/>
      <c r="AE69" s="10"/>
    </row>
    <row r="70" s="10" customFormat="1" ht="19.92" customHeight="1">
      <c r="A70" s="10"/>
      <c r="B70" s="193"/>
      <c r="C70" s="126"/>
      <c r="D70" s="194" t="s">
        <v>540</v>
      </c>
      <c r="E70" s="195"/>
      <c r="F70" s="195"/>
      <c r="G70" s="195"/>
      <c r="H70" s="195"/>
      <c r="I70" s="196"/>
      <c r="J70" s="197">
        <f>J259</f>
        <v>0</v>
      </c>
      <c r="K70" s="126"/>
      <c r="L70" s="198"/>
      <c r="S70" s="10"/>
      <c r="T70" s="10"/>
      <c r="U70" s="10"/>
      <c r="V70" s="10"/>
      <c r="W70" s="10"/>
      <c r="X70" s="10"/>
      <c r="Y70" s="10"/>
      <c r="Z70" s="10"/>
      <c r="AA70" s="10"/>
      <c r="AB70" s="10"/>
      <c r="AC70" s="10"/>
      <c r="AD70" s="10"/>
      <c r="AE70" s="10"/>
    </row>
    <row r="71" s="2" customFormat="1" ht="21.84" customHeight="1">
      <c r="A71" s="39"/>
      <c r="B71" s="40"/>
      <c r="C71" s="41"/>
      <c r="D71" s="41"/>
      <c r="E71" s="41"/>
      <c r="F71" s="41"/>
      <c r="G71" s="41"/>
      <c r="H71" s="41"/>
      <c r="I71" s="147"/>
      <c r="J71" s="41"/>
      <c r="K71" s="41"/>
      <c r="L71" s="148"/>
      <c r="S71" s="39"/>
      <c r="T71" s="39"/>
      <c r="U71" s="39"/>
      <c r="V71" s="39"/>
      <c r="W71" s="39"/>
      <c r="X71" s="39"/>
      <c r="Y71" s="39"/>
      <c r="Z71" s="39"/>
      <c r="AA71" s="39"/>
      <c r="AB71" s="39"/>
      <c r="AC71" s="39"/>
      <c r="AD71" s="39"/>
      <c r="AE71" s="39"/>
    </row>
    <row r="72" s="2" customFormat="1" ht="6.96" customHeight="1">
      <c r="A72" s="39"/>
      <c r="B72" s="60"/>
      <c r="C72" s="61"/>
      <c r="D72" s="61"/>
      <c r="E72" s="61"/>
      <c r="F72" s="61"/>
      <c r="G72" s="61"/>
      <c r="H72" s="61"/>
      <c r="I72" s="176"/>
      <c r="J72" s="61"/>
      <c r="K72" s="61"/>
      <c r="L72" s="148"/>
      <c r="S72" s="39"/>
      <c r="T72" s="39"/>
      <c r="U72" s="39"/>
      <c r="V72" s="39"/>
      <c r="W72" s="39"/>
      <c r="X72" s="39"/>
      <c r="Y72" s="39"/>
      <c r="Z72" s="39"/>
      <c r="AA72" s="39"/>
      <c r="AB72" s="39"/>
      <c r="AC72" s="39"/>
      <c r="AD72" s="39"/>
      <c r="AE72" s="39"/>
    </row>
    <row r="76" s="2" customFormat="1" ht="6.96" customHeight="1">
      <c r="A76" s="39"/>
      <c r="B76" s="62"/>
      <c r="C76" s="63"/>
      <c r="D76" s="63"/>
      <c r="E76" s="63"/>
      <c r="F76" s="63"/>
      <c r="G76" s="63"/>
      <c r="H76" s="63"/>
      <c r="I76" s="179"/>
      <c r="J76" s="63"/>
      <c r="K76" s="63"/>
      <c r="L76" s="148"/>
      <c r="S76" s="39"/>
      <c r="T76" s="39"/>
      <c r="U76" s="39"/>
      <c r="V76" s="39"/>
      <c r="W76" s="39"/>
      <c r="X76" s="39"/>
      <c r="Y76" s="39"/>
      <c r="Z76" s="39"/>
      <c r="AA76" s="39"/>
      <c r="AB76" s="39"/>
      <c r="AC76" s="39"/>
      <c r="AD76" s="39"/>
      <c r="AE76" s="39"/>
    </row>
    <row r="77" s="2" customFormat="1" ht="24.96" customHeight="1">
      <c r="A77" s="39"/>
      <c r="B77" s="40"/>
      <c r="C77" s="23" t="s">
        <v>146</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6.96" customHeight="1">
      <c r="A78" s="39"/>
      <c r="B78" s="40"/>
      <c r="C78" s="41"/>
      <c r="D78" s="41"/>
      <c r="E78" s="41"/>
      <c r="F78" s="41"/>
      <c r="G78" s="41"/>
      <c r="H78" s="41"/>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16</v>
      </c>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6.5" customHeight="1">
      <c r="A80" s="39"/>
      <c r="B80" s="40"/>
      <c r="C80" s="41"/>
      <c r="D80" s="41"/>
      <c r="E80" s="180" t="str">
        <f>E7</f>
        <v>PJD na ul. Výškovická - 2. úsek (ul. Pavlovova - ul. Čujkovova)</v>
      </c>
      <c r="F80" s="32"/>
      <c r="G80" s="32"/>
      <c r="H80" s="32"/>
      <c r="I80" s="147"/>
      <c r="J80" s="41"/>
      <c r="K80" s="41"/>
      <c r="L80" s="148"/>
      <c r="S80" s="39"/>
      <c r="T80" s="39"/>
      <c r="U80" s="39"/>
      <c r="V80" s="39"/>
      <c r="W80" s="39"/>
      <c r="X80" s="39"/>
      <c r="Y80" s="39"/>
      <c r="Z80" s="39"/>
      <c r="AA80" s="39"/>
      <c r="AB80" s="39"/>
      <c r="AC80" s="39"/>
      <c r="AD80" s="39"/>
      <c r="AE80" s="39"/>
    </row>
    <row r="81" s="2" customFormat="1" ht="12" customHeight="1">
      <c r="A81" s="39"/>
      <c r="B81" s="40"/>
      <c r="C81" s="32" t="s">
        <v>133</v>
      </c>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6.5" customHeight="1">
      <c r="A82" s="39"/>
      <c r="B82" s="40"/>
      <c r="C82" s="41"/>
      <c r="D82" s="41"/>
      <c r="E82" s="70" t="str">
        <f>E9</f>
        <v>SO 302 - Zavlažovací systém</v>
      </c>
      <c r="F82" s="41"/>
      <c r="G82" s="41"/>
      <c r="H82" s="41"/>
      <c r="I82" s="147"/>
      <c r="J82" s="41"/>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12" customHeight="1">
      <c r="A84" s="39"/>
      <c r="B84" s="40"/>
      <c r="C84" s="32" t="s">
        <v>22</v>
      </c>
      <c r="D84" s="41"/>
      <c r="E84" s="41"/>
      <c r="F84" s="27" t="str">
        <f>F12</f>
        <v>Ostrava</v>
      </c>
      <c r="G84" s="41"/>
      <c r="H84" s="41"/>
      <c r="I84" s="150" t="s">
        <v>24</v>
      </c>
      <c r="J84" s="73" t="str">
        <f>IF(J12="","",J12)</f>
        <v>13. 11. 2019</v>
      </c>
      <c r="K84" s="41"/>
      <c r="L84" s="148"/>
      <c r="S84" s="39"/>
      <c r="T84" s="39"/>
      <c r="U84" s="39"/>
      <c r="V84" s="39"/>
      <c r="W84" s="39"/>
      <c r="X84" s="39"/>
      <c r="Y84" s="39"/>
      <c r="Z84" s="39"/>
      <c r="AA84" s="39"/>
      <c r="AB84" s="39"/>
      <c r="AC84" s="39"/>
      <c r="AD84" s="39"/>
      <c r="AE84" s="39"/>
    </row>
    <row r="85" s="2" customFormat="1" ht="6.96" customHeight="1">
      <c r="A85" s="39"/>
      <c r="B85" s="40"/>
      <c r="C85" s="41"/>
      <c r="D85" s="41"/>
      <c r="E85" s="41"/>
      <c r="F85" s="41"/>
      <c r="G85" s="41"/>
      <c r="H85" s="41"/>
      <c r="I85" s="147"/>
      <c r="J85" s="41"/>
      <c r="K85" s="41"/>
      <c r="L85" s="148"/>
      <c r="S85" s="39"/>
      <c r="T85" s="39"/>
      <c r="U85" s="39"/>
      <c r="V85" s="39"/>
      <c r="W85" s="39"/>
      <c r="X85" s="39"/>
      <c r="Y85" s="39"/>
      <c r="Z85" s="39"/>
      <c r="AA85" s="39"/>
      <c r="AB85" s="39"/>
      <c r="AC85" s="39"/>
      <c r="AD85" s="39"/>
      <c r="AE85" s="39"/>
    </row>
    <row r="86" s="2" customFormat="1" ht="27.9" customHeight="1">
      <c r="A86" s="39"/>
      <c r="B86" s="40"/>
      <c r="C86" s="32" t="s">
        <v>30</v>
      </c>
      <c r="D86" s="41"/>
      <c r="E86" s="41"/>
      <c r="F86" s="27" t="str">
        <f>E15</f>
        <v>Dopravní podnik Ostrava a.s.</v>
      </c>
      <c r="G86" s="41"/>
      <c r="H86" s="41"/>
      <c r="I86" s="150" t="s">
        <v>38</v>
      </c>
      <c r="J86" s="37" t="str">
        <f>E21</f>
        <v>METROPROJEKT Praha a.s.</v>
      </c>
      <c r="K86" s="41"/>
      <c r="L86" s="148"/>
      <c r="S86" s="39"/>
      <c r="T86" s="39"/>
      <c r="U86" s="39"/>
      <c r="V86" s="39"/>
      <c r="W86" s="39"/>
      <c r="X86" s="39"/>
      <c r="Y86" s="39"/>
      <c r="Z86" s="39"/>
      <c r="AA86" s="39"/>
      <c r="AB86" s="39"/>
      <c r="AC86" s="39"/>
      <c r="AD86" s="39"/>
      <c r="AE86" s="39"/>
    </row>
    <row r="87" s="2" customFormat="1" ht="15.15" customHeight="1">
      <c r="A87" s="39"/>
      <c r="B87" s="40"/>
      <c r="C87" s="32" t="s">
        <v>36</v>
      </c>
      <c r="D87" s="41"/>
      <c r="E87" s="41"/>
      <c r="F87" s="27" t="str">
        <f>IF(E18="","",E18)</f>
        <v>Vyplň údaj</v>
      </c>
      <c r="G87" s="41"/>
      <c r="H87" s="41"/>
      <c r="I87" s="150" t="s">
        <v>43</v>
      </c>
      <c r="J87" s="37" t="str">
        <f>E24</f>
        <v>Profigrass s.r.o.</v>
      </c>
      <c r="K87" s="41"/>
      <c r="L87" s="148"/>
      <c r="S87" s="39"/>
      <c r="T87" s="39"/>
      <c r="U87" s="39"/>
      <c r="V87" s="39"/>
      <c r="W87" s="39"/>
      <c r="X87" s="39"/>
      <c r="Y87" s="39"/>
      <c r="Z87" s="39"/>
      <c r="AA87" s="39"/>
      <c r="AB87" s="39"/>
      <c r="AC87" s="39"/>
      <c r="AD87" s="39"/>
      <c r="AE87" s="39"/>
    </row>
    <row r="88" s="2" customFormat="1" ht="10.32" customHeight="1">
      <c r="A88" s="39"/>
      <c r="B88" s="40"/>
      <c r="C88" s="41"/>
      <c r="D88" s="41"/>
      <c r="E88" s="41"/>
      <c r="F88" s="41"/>
      <c r="G88" s="41"/>
      <c r="H88" s="41"/>
      <c r="I88" s="147"/>
      <c r="J88" s="41"/>
      <c r="K88" s="41"/>
      <c r="L88" s="148"/>
      <c r="S88" s="39"/>
      <c r="T88" s="39"/>
      <c r="U88" s="39"/>
      <c r="V88" s="39"/>
      <c r="W88" s="39"/>
      <c r="X88" s="39"/>
      <c r="Y88" s="39"/>
      <c r="Z88" s="39"/>
      <c r="AA88" s="39"/>
      <c r="AB88" s="39"/>
      <c r="AC88" s="39"/>
      <c r="AD88" s="39"/>
      <c r="AE88" s="39"/>
    </row>
    <row r="89" s="11" customFormat="1" ht="29.28" customHeight="1">
      <c r="A89" s="199"/>
      <c r="B89" s="200"/>
      <c r="C89" s="201" t="s">
        <v>147</v>
      </c>
      <c r="D89" s="202" t="s">
        <v>65</v>
      </c>
      <c r="E89" s="202" t="s">
        <v>61</v>
      </c>
      <c r="F89" s="202" t="s">
        <v>62</v>
      </c>
      <c r="G89" s="202" t="s">
        <v>148</v>
      </c>
      <c r="H89" s="202" t="s">
        <v>149</v>
      </c>
      <c r="I89" s="203" t="s">
        <v>150</v>
      </c>
      <c r="J89" s="202" t="s">
        <v>137</v>
      </c>
      <c r="K89" s="204" t="s">
        <v>151</v>
      </c>
      <c r="L89" s="205"/>
      <c r="M89" s="93" t="s">
        <v>79</v>
      </c>
      <c r="N89" s="94" t="s">
        <v>50</v>
      </c>
      <c r="O89" s="94" t="s">
        <v>152</v>
      </c>
      <c r="P89" s="94" t="s">
        <v>153</v>
      </c>
      <c r="Q89" s="94" t="s">
        <v>154</v>
      </c>
      <c r="R89" s="94" t="s">
        <v>155</v>
      </c>
      <c r="S89" s="94" t="s">
        <v>156</v>
      </c>
      <c r="T89" s="95" t="s">
        <v>157</v>
      </c>
      <c r="U89" s="199"/>
      <c r="V89" s="199"/>
      <c r="W89" s="199"/>
      <c r="X89" s="199"/>
      <c r="Y89" s="199"/>
      <c r="Z89" s="199"/>
      <c r="AA89" s="199"/>
      <c r="AB89" s="199"/>
      <c r="AC89" s="199"/>
      <c r="AD89" s="199"/>
      <c r="AE89" s="199"/>
    </row>
    <row r="90" s="2" customFormat="1" ht="22.8" customHeight="1">
      <c r="A90" s="39"/>
      <c r="B90" s="40"/>
      <c r="C90" s="100" t="s">
        <v>158</v>
      </c>
      <c r="D90" s="41"/>
      <c r="E90" s="41"/>
      <c r="F90" s="41"/>
      <c r="G90" s="41"/>
      <c r="H90" s="41"/>
      <c r="I90" s="147"/>
      <c r="J90" s="206">
        <f>BK90</f>
        <v>0</v>
      </c>
      <c r="K90" s="41"/>
      <c r="L90" s="45"/>
      <c r="M90" s="96"/>
      <c r="N90" s="207"/>
      <c r="O90" s="97"/>
      <c r="P90" s="208">
        <f>P91</f>
        <v>0</v>
      </c>
      <c r="Q90" s="97"/>
      <c r="R90" s="208">
        <f>R91</f>
        <v>0</v>
      </c>
      <c r="S90" s="97"/>
      <c r="T90" s="209">
        <f>T91</f>
        <v>0</v>
      </c>
      <c r="U90" s="39"/>
      <c r="V90" s="39"/>
      <c r="W90" s="39"/>
      <c r="X90" s="39"/>
      <c r="Y90" s="39"/>
      <c r="Z90" s="39"/>
      <c r="AA90" s="39"/>
      <c r="AB90" s="39"/>
      <c r="AC90" s="39"/>
      <c r="AD90" s="39"/>
      <c r="AE90" s="39"/>
      <c r="AT90" s="17" t="s">
        <v>80</v>
      </c>
      <c r="AU90" s="17" t="s">
        <v>138</v>
      </c>
      <c r="BK90" s="210">
        <f>BK91</f>
        <v>0</v>
      </c>
    </row>
    <row r="91" s="12" customFormat="1" ht="25.92" customHeight="1">
      <c r="A91" s="12"/>
      <c r="B91" s="211"/>
      <c r="C91" s="212"/>
      <c r="D91" s="213" t="s">
        <v>80</v>
      </c>
      <c r="E91" s="214" t="s">
        <v>159</v>
      </c>
      <c r="F91" s="214" t="s">
        <v>160</v>
      </c>
      <c r="G91" s="212"/>
      <c r="H91" s="212"/>
      <c r="I91" s="215"/>
      <c r="J91" s="216">
        <f>BK91</f>
        <v>0</v>
      </c>
      <c r="K91" s="212"/>
      <c r="L91" s="217"/>
      <c r="M91" s="218"/>
      <c r="N91" s="219"/>
      <c r="O91" s="219"/>
      <c r="P91" s="220">
        <f>P92+P101+P116+P139+P178+P193+P210+P223+P254+P259</f>
        <v>0</v>
      </c>
      <c r="Q91" s="219"/>
      <c r="R91" s="220">
        <f>R92+R101+R116+R139+R178+R193+R210+R223+R254+R259</f>
        <v>0</v>
      </c>
      <c r="S91" s="219"/>
      <c r="T91" s="221">
        <f>T92+T101+T116+T139+T178+T193+T210+T223+T254+T259</f>
        <v>0</v>
      </c>
      <c r="U91" s="12"/>
      <c r="V91" s="12"/>
      <c r="W91" s="12"/>
      <c r="X91" s="12"/>
      <c r="Y91" s="12"/>
      <c r="Z91" s="12"/>
      <c r="AA91" s="12"/>
      <c r="AB91" s="12"/>
      <c r="AC91" s="12"/>
      <c r="AD91" s="12"/>
      <c r="AE91" s="12"/>
      <c r="AR91" s="222" t="s">
        <v>89</v>
      </c>
      <c r="AT91" s="223" t="s">
        <v>80</v>
      </c>
      <c r="AU91" s="223" t="s">
        <v>81</v>
      </c>
      <c r="AY91" s="222" t="s">
        <v>161</v>
      </c>
      <c r="BK91" s="224">
        <f>BK92+BK101+BK116+BK139+BK178+BK193+BK210+BK223+BK254+BK259</f>
        <v>0</v>
      </c>
    </row>
    <row r="92" s="12" customFormat="1" ht="22.8" customHeight="1">
      <c r="A92" s="12"/>
      <c r="B92" s="211"/>
      <c r="C92" s="212"/>
      <c r="D92" s="213" t="s">
        <v>80</v>
      </c>
      <c r="E92" s="225" t="s">
        <v>541</v>
      </c>
      <c r="F92" s="225" t="s">
        <v>542</v>
      </c>
      <c r="G92" s="212"/>
      <c r="H92" s="212"/>
      <c r="I92" s="215"/>
      <c r="J92" s="226">
        <f>BK92</f>
        <v>0</v>
      </c>
      <c r="K92" s="212"/>
      <c r="L92" s="217"/>
      <c r="M92" s="218"/>
      <c r="N92" s="219"/>
      <c r="O92" s="219"/>
      <c r="P92" s="220">
        <f>SUM(P93:P100)</f>
        <v>0</v>
      </c>
      <c r="Q92" s="219"/>
      <c r="R92" s="220">
        <f>SUM(R93:R100)</f>
        <v>0</v>
      </c>
      <c r="S92" s="219"/>
      <c r="T92" s="221">
        <f>SUM(T93:T100)</f>
        <v>0</v>
      </c>
      <c r="U92" s="12"/>
      <c r="V92" s="12"/>
      <c r="W92" s="12"/>
      <c r="X92" s="12"/>
      <c r="Y92" s="12"/>
      <c r="Z92" s="12"/>
      <c r="AA92" s="12"/>
      <c r="AB92" s="12"/>
      <c r="AC92" s="12"/>
      <c r="AD92" s="12"/>
      <c r="AE92" s="12"/>
      <c r="AR92" s="222" t="s">
        <v>89</v>
      </c>
      <c r="AT92" s="223" t="s">
        <v>80</v>
      </c>
      <c r="AU92" s="223" t="s">
        <v>89</v>
      </c>
      <c r="AY92" s="222" t="s">
        <v>161</v>
      </c>
      <c r="BK92" s="224">
        <f>SUM(BK93:BK100)</f>
        <v>0</v>
      </c>
    </row>
    <row r="93" s="2" customFormat="1" ht="16.5" customHeight="1">
      <c r="A93" s="39"/>
      <c r="B93" s="40"/>
      <c r="C93" s="227" t="s">
        <v>89</v>
      </c>
      <c r="D93" s="227" t="s">
        <v>163</v>
      </c>
      <c r="E93" s="228" t="s">
        <v>543</v>
      </c>
      <c r="F93" s="229" t="s">
        <v>544</v>
      </c>
      <c r="G93" s="230" t="s">
        <v>174</v>
      </c>
      <c r="H93" s="231">
        <v>725</v>
      </c>
      <c r="I93" s="232"/>
      <c r="J93" s="233">
        <f>ROUND(I93*H93,2)</f>
        <v>0</v>
      </c>
      <c r="K93" s="229" t="s">
        <v>79</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91</v>
      </c>
    </row>
    <row r="94" s="13" customFormat="1">
      <c r="A94" s="13"/>
      <c r="B94" s="240"/>
      <c r="C94" s="241"/>
      <c r="D94" s="242" t="s">
        <v>170</v>
      </c>
      <c r="E94" s="243" t="s">
        <v>79</v>
      </c>
      <c r="F94" s="244" t="s">
        <v>545</v>
      </c>
      <c r="G94" s="241"/>
      <c r="H94" s="245">
        <v>725</v>
      </c>
      <c r="I94" s="246"/>
      <c r="J94" s="241"/>
      <c r="K94" s="241"/>
      <c r="L94" s="247"/>
      <c r="M94" s="248"/>
      <c r="N94" s="249"/>
      <c r="O94" s="249"/>
      <c r="P94" s="249"/>
      <c r="Q94" s="249"/>
      <c r="R94" s="249"/>
      <c r="S94" s="249"/>
      <c r="T94" s="250"/>
      <c r="U94" s="13"/>
      <c r="V94" s="13"/>
      <c r="W94" s="13"/>
      <c r="X94" s="13"/>
      <c r="Y94" s="13"/>
      <c r="Z94" s="13"/>
      <c r="AA94" s="13"/>
      <c r="AB94" s="13"/>
      <c r="AC94" s="13"/>
      <c r="AD94" s="13"/>
      <c r="AE94" s="13"/>
      <c r="AT94" s="251" t="s">
        <v>170</v>
      </c>
      <c r="AU94" s="251" t="s">
        <v>91</v>
      </c>
      <c r="AV94" s="13" t="s">
        <v>91</v>
      </c>
      <c r="AW94" s="13" t="s">
        <v>42</v>
      </c>
      <c r="AX94" s="13" t="s">
        <v>89</v>
      </c>
      <c r="AY94" s="251" t="s">
        <v>161</v>
      </c>
    </row>
    <row r="95" s="2" customFormat="1" ht="16.5" customHeight="1">
      <c r="A95" s="39"/>
      <c r="B95" s="40"/>
      <c r="C95" s="227" t="s">
        <v>91</v>
      </c>
      <c r="D95" s="227" t="s">
        <v>163</v>
      </c>
      <c r="E95" s="228" t="s">
        <v>546</v>
      </c>
      <c r="F95" s="229" t="s">
        <v>547</v>
      </c>
      <c r="G95" s="230" t="s">
        <v>184</v>
      </c>
      <c r="H95" s="231">
        <v>17.399999999999999</v>
      </c>
      <c r="I95" s="232"/>
      <c r="J95" s="233">
        <f>ROUND(I95*H95,2)</f>
        <v>0</v>
      </c>
      <c r="K95" s="229" t="s">
        <v>79</v>
      </c>
      <c r="L95" s="45"/>
      <c r="M95" s="234" t="s">
        <v>79</v>
      </c>
      <c r="N95" s="235" t="s">
        <v>51</v>
      </c>
      <c r="O95" s="85"/>
      <c r="P95" s="236">
        <f>O95*H95</f>
        <v>0</v>
      </c>
      <c r="Q95" s="236">
        <v>0</v>
      </c>
      <c r="R95" s="236">
        <f>Q95*H95</f>
        <v>0</v>
      </c>
      <c r="S95" s="236">
        <v>0</v>
      </c>
      <c r="T95" s="237">
        <f>S95*H95</f>
        <v>0</v>
      </c>
      <c r="U95" s="39"/>
      <c r="V95" s="39"/>
      <c r="W95" s="39"/>
      <c r="X95" s="39"/>
      <c r="Y95" s="39"/>
      <c r="Z95" s="39"/>
      <c r="AA95" s="39"/>
      <c r="AB95" s="39"/>
      <c r="AC95" s="39"/>
      <c r="AD95" s="39"/>
      <c r="AE95" s="39"/>
      <c r="AR95" s="238" t="s">
        <v>168</v>
      </c>
      <c r="AT95" s="238" t="s">
        <v>163</v>
      </c>
      <c r="AU95" s="238" t="s">
        <v>91</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168</v>
      </c>
      <c r="BM95" s="238" t="s">
        <v>168</v>
      </c>
    </row>
    <row r="96" s="13" customFormat="1">
      <c r="A96" s="13"/>
      <c r="B96" s="240"/>
      <c r="C96" s="241"/>
      <c r="D96" s="242" t="s">
        <v>170</v>
      </c>
      <c r="E96" s="243" t="s">
        <v>79</v>
      </c>
      <c r="F96" s="244" t="s">
        <v>548</v>
      </c>
      <c r="G96" s="241"/>
      <c r="H96" s="245">
        <v>17.399999999999999</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91</v>
      </c>
      <c r="AV96" s="13" t="s">
        <v>91</v>
      </c>
      <c r="AW96" s="13" t="s">
        <v>42</v>
      </c>
      <c r="AX96" s="13" t="s">
        <v>89</v>
      </c>
      <c r="AY96" s="251" t="s">
        <v>161</v>
      </c>
    </row>
    <row r="97" s="2" customFormat="1" ht="16.5" customHeight="1">
      <c r="A97" s="39"/>
      <c r="B97" s="40"/>
      <c r="C97" s="227" t="s">
        <v>177</v>
      </c>
      <c r="D97" s="227" t="s">
        <v>163</v>
      </c>
      <c r="E97" s="228" t="s">
        <v>549</v>
      </c>
      <c r="F97" s="229" t="s">
        <v>550</v>
      </c>
      <c r="G97" s="230" t="s">
        <v>184</v>
      </c>
      <c r="H97" s="231">
        <v>23.199999999999999</v>
      </c>
      <c r="I97" s="232"/>
      <c r="J97" s="233">
        <f>ROUND(I97*H97,2)</f>
        <v>0</v>
      </c>
      <c r="K97" s="229" t="s">
        <v>79</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192</v>
      </c>
    </row>
    <row r="98" s="13" customFormat="1">
      <c r="A98" s="13"/>
      <c r="B98" s="240"/>
      <c r="C98" s="241"/>
      <c r="D98" s="242" t="s">
        <v>170</v>
      </c>
      <c r="E98" s="243" t="s">
        <v>79</v>
      </c>
      <c r="F98" s="244" t="s">
        <v>551</v>
      </c>
      <c r="G98" s="241"/>
      <c r="H98" s="245">
        <v>23.199999999999999</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42</v>
      </c>
      <c r="AX98" s="13" t="s">
        <v>89</v>
      </c>
      <c r="AY98" s="251" t="s">
        <v>161</v>
      </c>
    </row>
    <row r="99" s="2" customFormat="1" ht="16.5" customHeight="1">
      <c r="A99" s="39"/>
      <c r="B99" s="40"/>
      <c r="C99" s="227" t="s">
        <v>168</v>
      </c>
      <c r="D99" s="227" t="s">
        <v>163</v>
      </c>
      <c r="E99" s="228" t="s">
        <v>552</v>
      </c>
      <c r="F99" s="229" t="s">
        <v>553</v>
      </c>
      <c r="G99" s="230" t="s">
        <v>174</v>
      </c>
      <c r="H99" s="231">
        <v>800</v>
      </c>
      <c r="I99" s="232"/>
      <c r="J99" s="233">
        <f>ROUND(I99*H99,2)</f>
        <v>0</v>
      </c>
      <c r="K99" s="229" t="s">
        <v>79</v>
      </c>
      <c r="L99" s="45"/>
      <c r="M99" s="234" t="s">
        <v>79</v>
      </c>
      <c r="N99" s="235" t="s">
        <v>51</v>
      </c>
      <c r="O99" s="85"/>
      <c r="P99" s="236">
        <f>O99*H99</f>
        <v>0</v>
      </c>
      <c r="Q99" s="236">
        <v>0</v>
      </c>
      <c r="R99" s="236">
        <f>Q99*H99</f>
        <v>0</v>
      </c>
      <c r="S99" s="236">
        <v>0</v>
      </c>
      <c r="T99" s="237">
        <f>S99*H99</f>
        <v>0</v>
      </c>
      <c r="U99" s="39"/>
      <c r="V99" s="39"/>
      <c r="W99" s="39"/>
      <c r="X99" s="39"/>
      <c r="Y99" s="39"/>
      <c r="Z99" s="39"/>
      <c r="AA99" s="39"/>
      <c r="AB99" s="39"/>
      <c r="AC99" s="39"/>
      <c r="AD99" s="39"/>
      <c r="AE99" s="39"/>
      <c r="AR99" s="238" t="s">
        <v>168</v>
      </c>
      <c r="AT99" s="238" t="s">
        <v>163</v>
      </c>
      <c r="AU99" s="238" t="s">
        <v>91</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168</v>
      </c>
      <c r="BM99" s="238" t="s">
        <v>197</v>
      </c>
    </row>
    <row r="100" s="13" customFormat="1">
      <c r="A100" s="13"/>
      <c r="B100" s="240"/>
      <c r="C100" s="241"/>
      <c r="D100" s="242" t="s">
        <v>170</v>
      </c>
      <c r="E100" s="243" t="s">
        <v>79</v>
      </c>
      <c r="F100" s="244" t="s">
        <v>554</v>
      </c>
      <c r="G100" s="241"/>
      <c r="H100" s="245">
        <v>800</v>
      </c>
      <c r="I100" s="246"/>
      <c r="J100" s="241"/>
      <c r="K100" s="241"/>
      <c r="L100" s="247"/>
      <c r="M100" s="248"/>
      <c r="N100" s="249"/>
      <c r="O100" s="249"/>
      <c r="P100" s="249"/>
      <c r="Q100" s="249"/>
      <c r="R100" s="249"/>
      <c r="S100" s="249"/>
      <c r="T100" s="250"/>
      <c r="U100" s="13"/>
      <c r="V100" s="13"/>
      <c r="W100" s="13"/>
      <c r="X100" s="13"/>
      <c r="Y100" s="13"/>
      <c r="Z100" s="13"/>
      <c r="AA100" s="13"/>
      <c r="AB100" s="13"/>
      <c r="AC100" s="13"/>
      <c r="AD100" s="13"/>
      <c r="AE100" s="13"/>
      <c r="AT100" s="251" t="s">
        <v>170</v>
      </c>
      <c r="AU100" s="251" t="s">
        <v>91</v>
      </c>
      <c r="AV100" s="13" t="s">
        <v>91</v>
      </c>
      <c r="AW100" s="13" t="s">
        <v>42</v>
      </c>
      <c r="AX100" s="13" t="s">
        <v>89</v>
      </c>
      <c r="AY100" s="251" t="s">
        <v>161</v>
      </c>
    </row>
    <row r="101" s="12" customFormat="1" ht="22.8" customHeight="1">
      <c r="A101" s="12"/>
      <c r="B101" s="211"/>
      <c r="C101" s="212"/>
      <c r="D101" s="213" t="s">
        <v>80</v>
      </c>
      <c r="E101" s="225" t="s">
        <v>555</v>
      </c>
      <c r="F101" s="225" t="s">
        <v>556</v>
      </c>
      <c r="G101" s="212"/>
      <c r="H101" s="212"/>
      <c r="I101" s="215"/>
      <c r="J101" s="226">
        <f>BK101</f>
        <v>0</v>
      </c>
      <c r="K101" s="212"/>
      <c r="L101" s="217"/>
      <c r="M101" s="218"/>
      <c r="N101" s="219"/>
      <c r="O101" s="219"/>
      <c r="P101" s="220">
        <f>SUM(P102:P115)</f>
        <v>0</v>
      </c>
      <c r="Q101" s="219"/>
      <c r="R101" s="220">
        <f>SUM(R102:R115)</f>
        <v>0</v>
      </c>
      <c r="S101" s="219"/>
      <c r="T101" s="221">
        <f>SUM(T102:T115)</f>
        <v>0</v>
      </c>
      <c r="U101" s="12"/>
      <c r="V101" s="12"/>
      <c r="W101" s="12"/>
      <c r="X101" s="12"/>
      <c r="Y101" s="12"/>
      <c r="Z101" s="12"/>
      <c r="AA101" s="12"/>
      <c r="AB101" s="12"/>
      <c r="AC101" s="12"/>
      <c r="AD101" s="12"/>
      <c r="AE101" s="12"/>
      <c r="AR101" s="222" t="s">
        <v>89</v>
      </c>
      <c r="AT101" s="223" t="s">
        <v>80</v>
      </c>
      <c r="AU101" s="223" t="s">
        <v>89</v>
      </c>
      <c r="AY101" s="222" t="s">
        <v>161</v>
      </c>
      <c r="BK101" s="224">
        <f>SUM(BK102:BK115)</f>
        <v>0</v>
      </c>
    </row>
    <row r="102" s="2" customFormat="1" ht="16.5" customHeight="1">
      <c r="A102" s="39"/>
      <c r="B102" s="40"/>
      <c r="C102" s="227" t="s">
        <v>187</v>
      </c>
      <c r="D102" s="227" t="s">
        <v>163</v>
      </c>
      <c r="E102" s="228" t="s">
        <v>557</v>
      </c>
      <c r="F102" s="229" t="s">
        <v>558</v>
      </c>
      <c r="G102" s="230" t="s">
        <v>174</v>
      </c>
      <c r="H102" s="231">
        <v>12</v>
      </c>
      <c r="I102" s="232"/>
      <c r="J102" s="233">
        <f>ROUND(I102*H102,2)</f>
        <v>0</v>
      </c>
      <c r="K102" s="229" t="s">
        <v>79</v>
      </c>
      <c r="L102" s="45"/>
      <c r="M102" s="234" t="s">
        <v>79</v>
      </c>
      <c r="N102" s="235" t="s">
        <v>51</v>
      </c>
      <c r="O102" s="85"/>
      <c r="P102" s="236">
        <f>O102*H102</f>
        <v>0</v>
      </c>
      <c r="Q102" s="236">
        <v>0</v>
      </c>
      <c r="R102" s="236">
        <f>Q102*H102</f>
        <v>0</v>
      </c>
      <c r="S102" s="236">
        <v>0</v>
      </c>
      <c r="T102" s="237">
        <f>S102*H102</f>
        <v>0</v>
      </c>
      <c r="U102" s="39"/>
      <c r="V102" s="39"/>
      <c r="W102" s="39"/>
      <c r="X102" s="39"/>
      <c r="Y102" s="39"/>
      <c r="Z102" s="39"/>
      <c r="AA102" s="39"/>
      <c r="AB102" s="39"/>
      <c r="AC102" s="39"/>
      <c r="AD102" s="39"/>
      <c r="AE102" s="39"/>
      <c r="AR102" s="238" t="s">
        <v>168</v>
      </c>
      <c r="AT102" s="238" t="s">
        <v>163</v>
      </c>
      <c r="AU102" s="238" t="s">
        <v>91</v>
      </c>
      <c r="AY102" s="17" t="s">
        <v>161</v>
      </c>
      <c r="BE102" s="239">
        <f>IF(N102="základní",J102,0)</f>
        <v>0</v>
      </c>
      <c r="BF102" s="239">
        <f>IF(N102="snížená",J102,0)</f>
        <v>0</v>
      </c>
      <c r="BG102" s="239">
        <f>IF(N102="zákl. přenesená",J102,0)</f>
        <v>0</v>
      </c>
      <c r="BH102" s="239">
        <f>IF(N102="sníž. přenesená",J102,0)</f>
        <v>0</v>
      </c>
      <c r="BI102" s="239">
        <f>IF(N102="nulová",J102,0)</f>
        <v>0</v>
      </c>
      <c r="BJ102" s="17" t="s">
        <v>89</v>
      </c>
      <c r="BK102" s="239">
        <f>ROUND(I102*H102,2)</f>
        <v>0</v>
      </c>
      <c r="BL102" s="17" t="s">
        <v>168</v>
      </c>
      <c r="BM102" s="238" t="s">
        <v>214</v>
      </c>
    </row>
    <row r="103" s="13" customFormat="1">
      <c r="A103" s="13"/>
      <c r="B103" s="240"/>
      <c r="C103" s="241"/>
      <c r="D103" s="242" t="s">
        <v>170</v>
      </c>
      <c r="E103" s="243" t="s">
        <v>79</v>
      </c>
      <c r="F103" s="244" t="s">
        <v>559</v>
      </c>
      <c r="G103" s="241"/>
      <c r="H103" s="245">
        <v>12</v>
      </c>
      <c r="I103" s="246"/>
      <c r="J103" s="241"/>
      <c r="K103" s="241"/>
      <c r="L103" s="247"/>
      <c r="M103" s="248"/>
      <c r="N103" s="249"/>
      <c r="O103" s="249"/>
      <c r="P103" s="249"/>
      <c r="Q103" s="249"/>
      <c r="R103" s="249"/>
      <c r="S103" s="249"/>
      <c r="T103" s="250"/>
      <c r="U103" s="13"/>
      <c r="V103" s="13"/>
      <c r="W103" s="13"/>
      <c r="X103" s="13"/>
      <c r="Y103" s="13"/>
      <c r="Z103" s="13"/>
      <c r="AA103" s="13"/>
      <c r="AB103" s="13"/>
      <c r="AC103" s="13"/>
      <c r="AD103" s="13"/>
      <c r="AE103" s="13"/>
      <c r="AT103" s="251" t="s">
        <v>170</v>
      </c>
      <c r="AU103" s="251" t="s">
        <v>91</v>
      </c>
      <c r="AV103" s="13" t="s">
        <v>91</v>
      </c>
      <c r="AW103" s="13" t="s">
        <v>42</v>
      </c>
      <c r="AX103" s="13" t="s">
        <v>89</v>
      </c>
      <c r="AY103" s="251" t="s">
        <v>161</v>
      </c>
    </row>
    <row r="104" s="2" customFormat="1" ht="16.5" customHeight="1">
      <c r="A104" s="39"/>
      <c r="B104" s="40"/>
      <c r="C104" s="227" t="s">
        <v>192</v>
      </c>
      <c r="D104" s="227" t="s">
        <v>163</v>
      </c>
      <c r="E104" s="228" t="s">
        <v>560</v>
      </c>
      <c r="F104" s="229" t="s">
        <v>561</v>
      </c>
      <c r="G104" s="230" t="s">
        <v>431</v>
      </c>
      <c r="H104" s="231">
        <v>1</v>
      </c>
      <c r="I104" s="232"/>
      <c r="J104" s="233">
        <f>ROUND(I104*H104,2)</f>
        <v>0</v>
      </c>
      <c r="K104" s="229" t="s">
        <v>79</v>
      </c>
      <c r="L104" s="45"/>
      <c r="M104" s="234" t="s">
        <v>79</v>
      </c>
      <c r="N104" s="235"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168</v>
      </c>
      <c r="AT104" s="238" t="s">
        <v>163</v>
      </c>
      <c r="AU104" s="238" t="s">
        <v>91</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168</v>
      </c>
      <c r="BM104" s="238" t="s">
        <v>225</v>
      </c>
    </row>
    <row r="105" s="13" customFormat="1">
      <c r="A105" s="13"/>
      <c r="B105" s="240"/>
      <c r="C105" s="241"/>
      <c r="D105" s="242" t="s">
        <v>170</v>
      </c>
      <c r="E105" s="243" t="s">
        <v>79</v>
      </c>
      <c r="F105" s="244" t="s">
        <v>562</v>
      </c>
      <c r="G105" s="241"/>
      <c r="H105" s="245">
        <v>1</v>
      </c>
      <c r="I105" s="246"/>
      <c r="J105" s="241"/>
      <c r="K105" s="241"/>
      <c r="L105" s="247"/>
      <c r="M105" s="248"/>
      <c r="N105" s="249"/>
      <c r="O105" s="249"/>
      <c r="P105" s="249"/>
      <c r="Q105" s="249"/>
      <c r="R105" s="249"/>
      <c r="S105" s="249"/>
      <c r="T105" s="250"/>
      <c r="U105" s="13"/>
      <c r="V105" s="13"/>
      <c r="W105" s="13"/>
      <c r="X105" s="13"/>
      <c r="Y105" s="13"/>
      <c r="Z105" s="13"/>
      <c r="AA105" s="13"/>
      <c r="AB105" s="13"/>
      <c r="AC105" s="13"/>
      <c r="AD105" s="13"/>
      <c r="AE105" s="13"/>
      <c r="AT105" s="251" t="s">
        <v>170</v>
      </c>
      <c r="AU105" s="251" t="s">
        <v>91</v>
      </c>
      <c r="AV105" s="13" t="s">
        <v>91</v>
      </c>
      <c r="AW105" s="13" t="s">
        <v>42</v>
      </c>
      <c r="AX105" s="13" t="s">
        <v>89</v>
      </c>
      <c r="AY105" s="251" t="s">
        <v>161</v>
      </c>
    </row>
    <row r="106" s="2" customFormat="1" ht="16.5" customHeight="1">
      <c r="A106" s="39"/>
      <c r="B106" s="40"/>
      <c r="C106" s="227" t="s">
        <v>200</v>
      </c>
      <c r="D106" s="227" t="s">
        <v>163</v>
      </c>
      <c r="E106" s="228" t="s">
        <v>563</v>
      </c>
      <c r="F106" s="229" t="s">
        <v>564</v>
      </c>
      <c r="G106" s="230" t="s">
        <v>565</v>
      </c>
      <c r="H106" s="231">
        <v>1</v>
      </c>
      <c r="I106" s="232"/>
      <c r="J106" s="233">
        <f>ROUND(I106*H106,2)</f>
        <v>0</v>
      </c>
      <c r="K106" s="229" t="s">
        <v>79</v>
      </c>
      <c r="L106" s="45"/>
      <c r="M106" s="234" t="s">
        <v>79</v>
      </c>
      <c r="N106" s="235" t="s">
        <v>51</v>
      </c>
      <c r="O106" s="85"/>
      <c r="P106" s="236">
        <f>O106*H106</f>
        <v>0</v>
      </c>
      <c r="Q106" s="236">
        <v>0</v>
      </c>
      <c r="R106" s="236">
        <f>Q106*H106</f>
        <v>0</v>
      </c>
      <c r="S106" s="236">
        <v>0</v>
      </c>
      <c r="T106" s="237">
        <f>S106*H106</f>
        <v>0</v>
      </c>
      <c r="U106" s="39"/>
      <c r="V106" s="39"/>
      <c r="W106" s="39"/>
      <c r="X106" s="39"/>
      <c r="Y106" s="39"/>
      <c r="Z106" s="39"/>
      <c r="AA106" s="39"/>
      <c r="AB106" s="39"/>
      <c r="AC106" s="39"/>
      <c r="AD106" s="39"/>
      <c r="AE106" s="39"/>
      <c r="AR106" s="238" t="s">
        <v>168</v>
      </c>
      <c r="AT106" s="238" t="s">
        <v>163</v>
      </c>
      <c r="AU106" s="238" t="s">
        <v>91</v>
      </c>
      <c r="AY106" s="17" t="s">
        <v>161</v>
      </c>
      <c r="BE106" s="239">
        <f>IF(N106="základní",J106,0)</f>
        <v>0</v>
      </c>
      <c r="BF106" s="239">
        <f>IF(N106="snížená",J106,0)</f>
        <v>0</v>
      </c>
      <c r="BG106" s="239">
        <f>IF(N106="zákl. přenesená",J106,0)</f>
        <v>0</v>
      </c>
      <c r="BH106" s="239">
        <f>IF(N106="sníž. přenesená",J106,0)</f>
        <v>0</v>
      </c>
      <c r="BI106" s="239">
        <f>IF(N106="nulová",J106,0)</f>
        <v>0</v>
      </c>
      <c r="BJ106" s="17" t="s">
        <v>89</v>
      </c>
      <c r="BK106" s="239">
        <f>ROUND(I106*H106,2)</f>
        <v>0</v>
      </c>
      <c r="BL106" s="17" t="s">
        <v>168</v>
      </c>
      <c r="BM106" s="238" t="s">
        <v>236</v>
      </c>
    </row>
    <row r="107" s="13" customFormat="1">
      <c r="A107" s="13"/>
      <c r="B107" s="240"/>
      <c r="C107" s="241"/>
      <c r="D107" s="242" t="s">
        <v>170</v>
      </c>
      <c r="E107" s="243" t="s">
        <v>79</v>
      </c>
      <c r="F107" s="244" t="s">
        <v>562</v>
      </c>
      <c r="G107" s="241"/>
      <c r="H107" s="245">
        <v>1</v>
      </c>
      <c r="I107" s="246"/>
      <c r="J107" s="241"/>
      <c r="K107" s="241"/>
      <c r="L107" s="247"/>
      <c r="M107" s="248"/>
      <c r="N107" s="249"/>
      <c r="O107" s="249"/>
      <c r="P107" s="249"/>
      <c r="Q107" s="249"/>
      <c r="R107" s="249"/>
      <c r="S107" s="249"/>
      <c r="T107" s="250"/>
      <c r="U107" s="13"/>
      <c r="V107" s="13"/>
      <c r="W107" s="13"/>
      <c r="X107" s="13"/>
      <c r="Y107" s="13"/>
      <c r="Z107" s="13"/>
      <c r="AA107" s="13"/>
      <c r="AB107" s="13"/>
      <c r="AC107" s="13"/>
      <c r="AD107" s="13"/>
      <c r="AE107" s="13"/>
      <c r="AT107" s="251" t="s">
        <v>170</v>
      </c>
      <c r="AU107" s="251" t="s">
        <v>91</v>
      </c>
      <c r="AV107" s="13" t="s">
        <v>91</v>
      </c>
      <c r="AW107" s="13" t="s">
        <v>42</v>
      </c>
      <c r="AX107" s="13" t="s">
        <v>89</v>
      </c>
      <c r="AY107" s="251" t="s">
        <v>161</v>
      </c>
    </row>
    <row r="108" s="2" customFormat="1" ht="16.5" customHeight="1">
      <c r="A108" s="39"/>
      <c r="B108" s="40"/>
      <c r="C108" s="227" t="s">
        <v>197</v>
      </c>
      <c r="D108" s="227" t="s">
        <v>163</v>
      </c>
      <c r="E108" s="228" t="s">
        <v>566</v>
      </c>
      <c r="F108" s="229" t="s">
        <v>567</v>
      </c>
      <c r="G108" s="230" t="s">
        <v>184</v>
      </c>
      <c r="H108" s="231">
        <v>0.10000000000000001</v>
      </c>
      <c r="I108" s="232"/>
      <c r="J108" s="233">
        <f>ROUND(I108*H108,2)</f>
        <v>0</v>
      </c>
      <c r="K108" s="229" t="s">
        <v>79</v>
      </c>
      <c r="L108" s="45"/>
      <c r="M108" s="234" t="s">
        <v>79</v>
      </c>
      <c r="N108" s="235" t="s">
        <v>51</v>
      </c>
      <c r="O108" s="85"/>
      <c r="P108" s="236">
        <f>O108*H108</f>
        <v>0</v>
      </c>
      <c r="Q108" s="236">
        <v>0</v>
      </c>
      <c r="R108" s="236">
        <f>Q108*H108</f>
        <v>0</v>
      </c>
      <c r="S108" s="236">
        <v>0</v>
      </c>
      <c r="T108" s="237">
        <f>S108*H108</f>
        <v>0</v>
      </c>
      <c r="U108" s="39"/>
      <c r="V108" s="39"/>
      <c r="W108" s="39"/>
      <c r="X108" s="39"/>
      <c r="Y108" s="39"/>
      <c r="Z108" s="39"/>
      <c r="AA108" s="39"/>
      <c r="AB108" s="39"/>
      <c r="AC108" s="39"/>
      <c r="AD108" s="39"/>
      <c r="AE108" s="39"/>
      <c r="AR108" s="238" t="s">
        <v>168</v>
      </c>
      <c r="AT108" s="238" t="s">
        <v>163</v>
      </c>
      <c r="AU108" s="238" t="s">
        <v>91</v>
      </c>
      <c r="AY108" s="17" t="s">
        <v>161</v>
      </c>
      <c r="BE108" s="239">
        <f>IF(N108="základní",J108,0)</f>
        <v>0</v>
      </c>
      <c r="BF108" s="239">
        <f>IF(N108="snížená",J108,0)</f>
        <v>0</v>
      </c>
      <c r="BG108" s="239">
        <f>IF(N108="zákl. přenesená",J108,0)</f>
        <v>0</v>
      </c>
      <c r="BH108" s="239">
        <f>IF(N108="sníž. přenesená",J108,0)</f>
        <v>0</v>
      </c>
      <c r="BI108" s="239">
        <f>IF(N108="nulová",J108,0)</f>
        <v>0</v>
      </c>
      <c r="BJ108" s="17" t="s">
        <v>89</v>
      </c>
      <c r="BK108" s="239">
        <f>ROUND(I108*H108,2)</f>
        <v>0</v>
      </c>
      <c r="BL108" s="17" t="s">
        <v>168</v>
      </c>
      <c r="BM108" s="238" t="s">
        <v>244</v>
      </c>
    </row>
    <row r="109" s="13" customFormat="1">
      <c r="A109" s="13"/>
      <c r="B109" s="240"/>
      <c r="C109" s="241"/>
      <c r="D109" s="242" t="s">
        <v>170</v>
      </c>
      <c r="E109" s="243" t="s">
        <v>79</v>
      </c>
      <c r="F109" s="244" t="s">
        <v>568</v>
      </c>
      <c r="G109" s="241"/>
      <c r="H109" s="245">
        <v>0.10000000000000001</v>
      </c>
      <c r="I109" s="246"/>
      <c r="J109" s="241"/>
      <c r="K109" s="241"/>
      <c r="L109" s="247"/>
      <c r="M109" s="248"/>
      <c r="N109" s="249"/>
      <c r="O109" s="249"/>
      <c r="P109" s="249"/>
      <c r="Q109" s="249"/>
      <c r="R109" s="249"/>
      <c r="S109" s="249"/>
      <c r="T109" s="250"/>
      <c r="U109" s="13"/>
      <c r="V109" s="13"/>
      <c r="W109" s="13"/>
      <c r="X109" s="13"/>
      <c r="Y109" s="13"/>
      <c r="Z109" s="13"/>
      <c r="AA109" s="13"/>
      <c r="AB109" s="13"/>
      <c r="AC109" s="13"/>
      <c r="AD109" s="13"/>
      <c r="AE109" s="13"/>
      <c r="AT109" s="251" t="s">
        <v>170</v>
      </c>
      <c r="AU109" s="251" t="s">
        <v>91</v>
      </c>
      <c r="AV109" s="13" t="s">
        <v>91</v>
      </c>
      <c r="AW109" s="13" t="s">
        <v>42</v>
      </c>
      <c r="AX109" s="13" t="s">
        <v>89</v>
      </c>
      <c r="AY109" s="251" t="s">
        <v>161</v>
      </c>
    </row>
    <row r="110" s="2" customFormat="1" ht="16.5" customHeight="1">
      <c r="A110" s="39"/>
      <c r="B110" s="40"/>
      <c r="C110" s="227" t="s">
        <v>208</v>
      </c>
      <c r="D110" s="227" t="s">
        <v>163</v>
      </c>
      <c r="E110" s="228" t="s">
        <v>569</v>
      </c>
      <c r="F110" s="229" t="s">
        <v>570</v>
      </c>
      <c r="G110" s="230" t="s">
        <v>184</v>
      </c>
      <c r="H110" s="231">
        <v>0.90000000000000002</v>
      </c>
      <c r="I110" s="232"/>
      <c r="J110" s="233">
        <f>ROUND(I110*H110,2)</f>
        <v>0</v>
      </c>
      <c r="K110" s="229" t="s">
        <v>79</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168</v>
      </c>
      <c r="AT110" s="238" t="s">
        <v>163</v>
      </c>
      <c r="AU110" s="238" t="s">
        <v>91</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168</v>
      </c>
      <c r="BM110" s="238" t="s">
        <v>253</v>
      </c>
    </row>
    <row r="111" s="13" customFormat="1">
      <c r="A111" s="13"/>
      <c r="B111" s="240"/>
      <c r="C111" s="241"/>
      <c r="D111" s="242" t="s">
        <v>170</v>
      </c>
      <c r="E111" s="243" t="s">
        <v>79</v>
      </c>
      <c r="F111" s="244" t="s">
        <v>571</v>
      </c>
      <c r="G111" s="241"/>
      <c r="H111" s="245">
        <v>0.90000000000000002</v>
      </c>
      <c r="I111" s="246"/>
      <c r="J111" s="241"/>
      <c r="K111" s="241"/>
      <c r="L111" s="247"/>
      <c r="M111" s="248"/>
      <c r="N111" s="249"/>
      <c r="O111" s="249"/>
      <c r="P111" s="249"/>
      <c r="Q111" s="249"/>
      <c r="R111" s="249"/>
      <c r="S111" s="249"/>
      <c r="T111" s="250"/>
      <c r="U111" s="13"/>
      <c r="V111" s="13"/>
      <c r="W111" s="13"/>
      <c r="X111" s="13"/>
      <c r="Y111" s="13"/>
      <c r="Z111" s="13"/>
      <c r="AA111" s="13"/>
      <c r="AB111" s="13"/>
      <c r="AC111" s="13"/>
      <c r="AD111" s="13"/>
      <c r="AE111" s="13"/>
      <c r="AT111" s="251" t="s">
        <v>170</v>
      </c>
      <c r="AU111" s="251" t="s">
        <v>91</v>
      </c>
      <c r="AV111" s="13" t="s">
        <v>91</v>
      </c>
      <c r="AW111" s="13" t="s">
        <v>42</v>
      </c>
      <c r="AX111" s="13" t="s">
        <v>89</v>
      </c>
      <c r="AY111" s="251" t="s">
        <v>161</v>
      </c>
    </row>
    <row r="112" s="2" customFormat="1" ht="24" customHeight="1">
      <c r="A112" s="39"/>
      <c r="B112" s="40"/>
      <c r="C112" s="227" t="s">
        <v>214</v>
      </c>
      <c r="D112" s="227" t="s">
        <v>163</v>
      </c>
      <c r="E112" s="228" t="s">
        <v>572</v>
      </c>
      <c r="F112" s="229" t="s">
        <v>573</v>
      </c>
      <c r="G112" s="230" t="s">
        <v>565</v>
      </c>
      <c r="H112" s="231">
        <v>4</v>
      </c>
      <c r="I112" s="232"/>
      <c r="J112" s="233">
        <f>ROUND(I112*H112,2)</f>
        <v>0</v>
      </c>
      <c r="K112" s="229" t="s">
        <v>79</v>
      </c>
      <c r="L112" s="45"/>
      <c r="M112" s="234" t="s">
        <v>79</v>
      </c>
      <c r="N112" s="235" t="s">
        <v>51</v>
      </c>
      <c r="O112" s="85"/>
      <c r="P112" s="236">
        <f>O112*H112</f>
        <v>0</v>
      </c>
      <c r="Q112" s="236">
        <v>0</v>
      </c>
      <c r="R112" s="236">
        <f>Q112*H112</f>
        <v>0</v>
      </c>
      <c r="S112" s="236">
        <v>0</v>
      </c>
      <c r="T112" s="237">
        <f>S112*H112</f>
        <v>0</v>
      </c>
      <c r="U112" s="39"/>
      <c r="V112" s="39"/>
      <c r="W112" s="39"/>
      <c r="X112" s="39"/>
      <c r="Y112" s="39"/>
      <c r="Z112" s="39"/>
      <c r="AA112" s="39"/>
      <c r="AB112" s="39"/>
      <c r="AC112" s="39"/>
      <c r="AD112" s="39"/>
      <c r="AE112" s="39"/>
      <c r="AR112" s="238" t="s">
        <v>168</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168</v>
      </c>
      <c r="BM112" s="238" t="s">
        <v>263</v>
      </c>
    </row>
    <row r="113" s="13" customFormat="1">
      <c r="A113" s="13"/>
      <c r="B113" s="240"/>
      <c r="C113" s="241"/>
      <c r="D113" s="242" t="s">
        <v>170</v>
      </c>
      <c r="E113" s="243" t="s">
        <v>79</v>
      </c>
      <c r="F113" s="244" t="s">
        <v>574</v>
      </c>
      <c r="G113" s="241"/>
      <c r="H113" s="245">
        <v>4</v>
      </c>
      <c r="I113" s="246"/>
      <c r="J113" s="241"/>
      <c r="K113" s="241"/>
      <c r="L113" s="247"/>
      <c r="M113" s="248"/>
      <c r="N113" s="249"/>
      <c r="O113" s="249"/>
      <c r="P113" s="249"/>
      <c r="Q113" s="249"/>
      <c r="R113" s="249"/>
      <c r="S113" s="249"/>
      <c r="T113" s="250"/>
      <c r="U113" s="13"/>
      <c r="V113" s="13"/>
      <c r="W113" s="13"/>
      <c r="X113" s="13"/>
      <c r="Y113" s="13"/>
      <c r="Z113" s="13"/>
      <c r="AA113" s="13"/>
      <c r="AB113" s="13"/>
      <c r="AC113" s="13"/>
      <c r="AD113" s="13"/>
      <c r="AE113" s="13"/>
      <c r="AT113" s="251" t="s">
        <v>170</v>
      </c>
      <c r="AU113" s="251" t="s">
        <v>91</v>
      </c>
      <c r="AV113" s="13" t="s">
        <v>91</v>
      </c>
      <c r="AW113" s="13" t="s">
        <v>42</v>
      </c>
      <c r="AX113" s="13" t="s">
        <v>89</v>
      </c>
      <c r="AY113" s="251" t="s">
        <v>161</v>
      </c>
    </row>
    <row r="114" s="2" customFormat="1" ht="16.5" customHeight="1">
      <c r="A114" s="39"/>
      <c r="B114" s="40"/>
      <c r="C114" s="227" t="s">
        <v>219</v>
      </c>
      <c r="D114" s="227" t="s">
        <v>163</v>
      </c>
      <c r="E114" s="228" t="s">
        <v>575</v>
      </c>
      <c r="F114" s="229" t="s">
        <v>576</v>
      </c>
      <c r="G114" s="230" t="s">
        <v>184</v>
      </c>
      <c r="H114" s="231">
        <v>9</v>
      </c>
      <c r="I114" s="232"/>
      <c r="J114" s="233">
        <f>ROUND(I114*H114,2)</f>
        <v>0</v>
      </c>
      <c r="K114" s="229" t="s">
        <v>79</v>
      </c>
      <c r="L114" s="45"/>
      <c r="M114" s="234" t="s">
        <v>79</v>
      </c>
      <c r="N114" s="235" t="s">
        <v>51</v>
      </c>
      <c r="O114" s="85"/>
      <c r="P114" s="236">
        <f>O114*H114</f>
        <v>0</v>
      </c>
      <c r="Q114" s="236">
        <v>0</v>
      </c>
      <c r="R114" s="236">
        <f>Q114*H114</f>
        <v>0</v>
      </c>
      <c r="S114" s="236">
        <v>0</v>
      </c>
      <c r="T114" s="237">
        <f>S114*H114</f>
        <v>0</v>
      </c>
      <c r="U114" s="39"/>
      <c r="V114" s="39"/>
      <c r="W114" s="39"/>
      <c r="X114" s="39"/>
      <c r="Y114" s="39"/>
      <c r="Z114" s="39"/>
      <c r="AA114" s="39"/>
      <c r="AB114" s="39"/>
      <c r="AC114" s="39"/>
      <c r="AD114" s="39"/>
      <c r="AE114" s="39"/>
      <c r="AR114" s="238" t="s">
        <v>168</v>
      </c>
      <c r="AT114" s="238" t="s">
        <v>163</v>
      </c>
      <c r="AU114" s="238" t="s">
        <v>91</v>
      </c>
      <c r="AY114" s="17" t="s">
        <v>161</v>
      </c>
      <c r="BE114" s="239">
        <f>IF(N114="základní",J114,0)</f>
        <v>0</v>
      </c>
      <c r="BF114" s="239">
        <f>IF(N114="snížená",J114,0)</f>
        <v>0</v>
      </c>
      <c r="BG114" s="239">
        <f>IF(N114="zákl. přenesená",J114,0)</f>
        <v>0</v>
      </c>
      <c r="BH114" s="239">
        <f>IF(N114="sníž. přenesená",J114,0)</f>
        <v>0</v>
      </c>
      <c r="BI114" s="239">
        <f>IF(N114="nulová",J114,0)</f>
        <v>0</v>
      </c>
      <c r="BJ114" s="17" t="s">
        <v>89</v>
      </c>
      <c r="BK114" s="239">
        <f>ROUND(I114*H114,2)</f>
        <v>0</v>
      </c>
      <c r="BL114" s="17" t="s">
        <v>168</v>
      </c>
      <c r="BM114" s="238" t="s">
        <v>271</v>
      </c>
    </row>
    <row r="115" s="13" customFormat="1">
      <c r="A115" s="13"/>
      <c r="B115" s="240"/>
      <c r="C115" s="241"/>
      <c r="D115" s="242" t="s">
        <v>170</v>
      </c>
      <c r="E115" s="243" t="s">
        <v>79</v>
      </c>
      <c r="F115" s="244" t="s">
        <v>577</v>
      </c>
      <c r="G115" s="241"/>
      <c r="H115" s="245">
        <v>9</v>
      </c>
      <c r="I115" s="246"/>
      <c r="J115" s="241"/>
      <c r="K115" s="241"/>
      <c r="L115" s="247"/>
      <c r="M115" s="248"/>
      <c r="N115" s="249"/>
      <c r="O115" s="249"/>
      <c r="P115" s="249"/>
      <c r="Q115" s="249"/>
      <c r="R115" s="249"/>
      <c r="S115" s="249"/>
      <c r="T115" s="250"/>
      <c r="U115" s="13"/>
      <c r="V115" s="13"/>
      <c r="W115" s="13"/>
      <c r="X115" s="13"/>
      <c r="Y115" s="13"/>
      <c r="Z115" s="13"/>
      <c r="AA115" s="13"/>
      <c r="AB115" s="13"/>
      <c r="AC115" s="13"/>
      <c r="AD115" s="13"/>
      <c r="AE115" s="13"/>
      <c r="AT115" s="251" t="s">
        <v>170</v>
      </c>
      <c r="AU115" s="251" t="s">
        <v>91</v>
      </c>
      <c r="AV115" s="13" t="s">
        <v>91</v>
      </c>
      <c r="AW115" s="13" t="s">
        <v>42</v>
      </c>
      <c r="AX115" s="13" t="s">
        <v>89</v>
      </c>
      <c r="AY115" s="251" t="s">
        <v>161</v>
      </c>
    </row>
    <row r="116" s="12" customFormat="1" ht="22.8" customHeight="1">
      <c r="A116" s="12"/>
      <c r="B116" s="211"/>
      <c r="C116" s="212"/>
      <c r="D116" s="213" t="s">
        <v>80</v>
      </c>
      <c r="E116" s="225" t="s">
        <v>578</v>
      </c>
      <c r="F116" s="225" t="s">
        <v>579</v>
      </c>
      <c r="G116" s="212"/>
      <c r="H116" s="212"/>
      <c r="I116" s="215"/>
      <c r="J116" s="226">
        <f>BK116</f>
        <v>0</v>
      </c>
      <c r="K116" s="212"/>
      <c r="L116" s="217"/>
      <c r="M116" s="218"/>
      <c r="N116" s="219"/>
      <c r="O116" s="219"/>
      <c r="P116" s="220">
        <f>SUM(P117:P138)</f>
        <v>0</v>
      </c>
      <c r="Q116" s="219"/>
      <c r="R116" s="220">
        <f>SUM(R117:R138)</f>
        <v>0</v>
      </c>
      <c r="S116" s="219"/>
      <c r="T116" s="221">
        <f>SUM(T117:T138)</f>
        <v>0</v>
      </c>
      <c r="U116" s="12"/>
      <c r="V116" s="12"/>
      <c r="W116" s="12"/>
      <c r="X116" s="12"/>
      <c r="Y116" s="12"/>
      <c r="Z116" s="12"/>
      <c r="AA116" s="12"/>
      <c r="AB116" s="12"/>
      <c r="AC116" s="12"/>
      <c r="AD116" s="12"/>
      <c r="AE116" s="12"/>
      <c r="AR116" s="222" t="s">
        <v>89</v>
      </c>
      <c r="AT116" s="223" t="s">
        <v>80</v>
      </c>
      <c r="AU116" s="223" t="s">
        <v>89</v>
      </c>
      <c r="AY116" s="222" t="s">
        <v>161</v>
      </c>
      <c r="BK116" s="224">
        <f>SUM(BK117:BK138)</f>
        <v>0</v>
      </c>
    </row>
    <row r="117" s="2" customFormat="1" ht="16.5" customHeight="1">
      <c r="A117" s="39"/>
      <c r="B117" s="40"/>
      <c r="C117" s="227" t="s">
        <v>225</v>
      </c>
      <c r="D117" s="227" t="s">
        <v>163</v>
      </c>
      <c r="E117" s="228" t="s">
        <v>580</v>
      </c>
      <c r="F117" s="229" t="s">
        <v>581</v>
      </c>
      <c r="G117" s="230" t="s">
        <v>174</v>
      </c>
      <c r="H117" s="231">
        <v>300</v>
      </c>
      <c r="I117" s="232"/>
      <c r="J117" s="233">
        <f>ROUND(I117*H117,2)</f>
        <v>0</v>
      </c>
      <c r="K117" s="229" t="s">
        <v>79</v>
      </c>
      <c r="L117" s="45"/>
      <c r="M117" s="234" t="s">
        <v>79</v>
      </c>
      <c r="N117" s="235" t="s">
        <v>51</v>
      </c>
      <c r="O117" s="85"/>
      <c r="P117" s="236">
        <f>O117*H117</f>
        <v>0</v>
      </c>
      <c r="Q117" s="236">
        <v>0</v>
      </c>
      <c r="R117" s="236">
        <f>Q117*H117</f>
        <v>0</v>
      </c>
      <c r="S117" s="236">
        <v>0</v>
      </c>
      <c r="T117" s="237">
        <f>S117*H117</f>
        <v>0</v>
      </c>
      <c r="U117" s="39"/>
      <c r="V117" s="39"/>
      <c r="W117" s="39"/>
      <c r="X117" s="39"/>
      <c r="Y117" s="39"/>
      <c r="Z117" s="39"/>
      <c r="AA117" s="39"/>
      <c r="AB117" s="39"/>
      <c r="AC117" s="39"/>
      <c r="AD117" s="39"/>
      <c r="AE117" s="39"/>
      <c r="AR117" s="238" t="s">
        <v>168</v>
      </c>
      <c r="AT117" s="238" t="s">
        <v>163</v>
      </c>
      <c r="AU117" s="238" t="s">
        <v>91</v>
      </c>
      <c r="AY117" s="17" t="s">
        <v>161</v>
      </c>
      <c r="BE117" s="239">
        <f>IF(N117="základní",J117,0)</f>
        <v>0</v>
      </c>
      <c r="BF117" s="239">
        <f>IF(N117="snížená",J117,0)</f>
        <v>0</v>
      </c>
      <c r="BG117" s="239">
        <f>IF(N117="zákl. přenesená",J117,0)</f>
        <v>0</v>
      </c>
      <c r="BH117" s="239">
        <f>IF(N117="sníž. přenesená",J117,0)</f>
        <v>0</v>
      </c>
      <c r="BI117" s="239">
        <f>IF(N117="nulová",J117,0)</f>
        <v>0</v>
      </c>
      <c r="BJ117" s="17" t="s">
        <v>89</v>
      </c>
      <c r="BK117" s="239">
        <f>ROUND(I117*H117,2)</f>
        <v>0</v>
      </c>
      <c r="BL117" s="17" t="s">
        <v>168</v>
      </c>
      <c r="BM117" s="238" t="s">
        <v>280</v>
      </c>
    </row>
    <row r="118" s="13" customFormat="1">
      <c r="A118" s="13"/>
      <c r="B118" s="240"/>
      <c r="C118" s="241"/>
      <c r="D118" s="242" t="s">
        <v>170</v>
      </c>
      <c r="E118" s="243" t="s">
        <v>79</v>
      </c>
      <c r="F118" s="244" t="s">
        <v>582</v>
      </c>
      <c r="G118" s="241"/>
      <c r="H118" s="245">
        <v>300</v>
      </c>
      <c r="I118" s="246"/>
      <c r="J118" s="241"/>
      <c r="K118" s="241"/>
      <c r="L118" s="247"/>
      <c r="M118" s="248"/>
      <c r="N118" s="249"/>
      <c r="O118" s="249"/>
      <c r="P118" s="249"/>
      <c r="Q118" s="249"/>
      <c r="R118" s="249"/>
      <c r="S118" s="249"/>
      <c r="T118" s="250"/>
      <c r="U118" s="13"/>
      <c r="V118" s="13"/>
      <c r="W118" s="13"/>
      <c r="X118" s="13"/>
      <c r="Y118" s="13"/>
      <c r="Z118" s="13"/>
      <c r="AA118" s="13"/>
      <c r="AB118" s="13"/>
      <c r="AC118" s="13"/>
      <c r="AD118" s="13"/>
      <c r="AE118" s="13"/>
      <c r="AT118" s="251" t="s">
        <v>170</v>
      </c>
      <c r="AU118" s="251" t="s">
        <v>91</v>
      </c>
      <c r="AV118" s="13" t="s">
        <v>91</v>
      </c>
      <c r="AW118" s="13" t="s">
        <v>42</v>
      </c>
      <c r="AX118" s="13" t="s">
        <v>89</v>
      </c>
      <c r="AY118" s="251" t="s">
        <v>161</v>
      </c>
    </row>
    <row r="119" s="2" customFormat="1" ht="16.5" customHeight="1">
      <c r="A119" s="39"/>
      <c r="B119" s="40"/>
      <c r="C119" s="227" t="s">
        <v>230</v>
      </c>
      <c r="D119" s="227" t="s">
        <v>163</v>
      </c>
      <c r="E119" s="228" t="s">
        <v>583</v>
      </c>
      <c r="F119" s="229" t="s">
        <v>584</v>
      </c>
      <c r="G119" s="230" t="s">
        <v>174</v>
      </c>
      <c r="H119" s="231">
        <v>2</v>
      </c>
      <c r="I119" s="232"/>
      <c r="J119" s="233">
        <f>ROUND(I119*H119,2)</f>
        <v>0</v>
      </c>
      <c r="K119" s="229" t="s">
        <v>79</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168</v>
      </c>
      <c r="AT119" s="238" t="s">
        <v>163</v>
      </c>
      <c r="AU119" s="238" t="s">
        <v>91</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168</v>
      </c>
      <c r="BM119" s="238" t="s">
        <v>290</v>
      </c>
    </row>
    <row r="120" s="13" customFormat="1">
      <c r="A120" s="13"/>
      <c r="B120" s="240"/>
      <c r="C120" s="241"/>
      <c r="D120" s="242" t="s">
        <v>170</v>
      </c>
      <c r="E120" s="243" t="s">
        <v>79</v>
      </c>
      <c r="F120" s="244" t="s">
        <v>585</v>
      </c>
      <c r="G120" s="241"/>
      <c r="H120" s="245">
        <v>2</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91</v>
      </c>
      <c r="AV120" s="13" t="s">
        <v>91</v>
      </c>
      <c r="AW120" s="13" t="s">
        <v>42</v>
      </c>
      <c r="AX120" s="13" t="s">
        <v>89</v>
      </c>
      <c r="AY120" s="251" t="s">
        <v>161</v>
      </c>
    </row>
    <row r="121" s="2" customFormat="1" ht="16.5" customHeight="1">
      <c r="A121" s="39"/>
      <c r="B121" s="40"/>
      <c r="C121" s="227" t="s">
        <v>236</v>
      </c>
      <c r="D121" s="227" t="s">
        <v>163</v>
      </c>
      <c r="E121" s="228" t="s">
        <v>586</v>
      </c>
      <c r="F121" s="229" t="s">
        <v>587</v>
      </c>
      <c r="G121" s="230" t="s">
        <v>174</v>
      </c>
      <c r="H121" s="231">
        <v>100</v>
      </c>
      <c r="I121" s="232"/>
      <c r="J121" s="233">
        <f>ROUND(I121*H121,2)</f>
        <v>0</v>
      </c>
      <c r="K121" s="229" t="s">
        <v>79</v>
      </c>
      <c r="L121" s="45"/>
      <c r="M121" s="234" t="s">
        <v>79</v>
      </c>
      <c r="N121" s="235"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168</v>
      </c>
      <c r="AT121" s="238" t="s">
        <v>163</v>
      </c>
      <c r="AU121" s="238" t="s">
        <v>91</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168</v>
      </c>
      <c r="BM121" s="238" t="s">
        <v>301</v>
      </c>
    </row>
    <row r="122" s="13" customFormat="1">
      <c r="A122" s="13"/>
      <c r="B122" s="240"/>
      <c r="C122" s="241"/>
      <c r="D122" s="242" t="s">
        <v>170</v>
      </c>
      <c r="E122" s="243" t="s">
        <v>79</v>
      </c>
      <c r="F122" s="244" t="s">
        <v>588</v>
      </c>
      <c r="G122" s="241"/>
      <c r="H122" s="245">
        <v>100</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91</v>
      </c>
      <c r="AV122" s="13" t="s">
        <v>91</v>
      </c>
      <c r="AW122" s="13" t="s">
        <v>42</v>
      </c>
      <c r="AX122" s="13" t="s">
        <v>89</v>
      </c>
      <c r="AY122" s="251" t="s">
        <v>161</v>
      </c>
    </row>
    <row r="123" s="2" customFormat="1" ht="16.5" customHeight="1">
      <c r="A123" s="39"/>
      <c r="B123" s="40"/>
      <c r="C123" s="227" t="s">
        <v>8</v>
      </c>
      <c r="D123" s="227" t="s">
        <v>163</v>
      </c>
      <c r="E123" s="228" t="s">
        <v>589</v>
      </c>
      <c r="F123" s="229" t="s">
        <v>590</v>
      </c>
      <c r="G123" s="230" t="s">
        <v>174</v>
      </c>
      <c r="H123" s="231">
        <v>700</v>
      </c>
      <c r="I123" s="232"/>
      <c r="J123" s="233">
        <f>ROUND(I123*H123,2)</f>
        <v>0</v>
      </c>
      <c r="K123" s="229" t="s">
        <v>79</v>
      </c>
      <c r="L123" s="45"/>
      <c r="M123" s="234" t="s">
        <v>79</v>
      </c>
      <c r="N123" s="235" t="s">
        <v>51</v>
      </c>
      <c r="O123" s="85"/>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168</v>
      </c>
      <c r="AT123" s="238" t="s">
        <v>163</v>
      </c>
      <c r="AU123" s="238" t="s">
        <v>91</v>
      </c>
      <c r="AY123" s="17" t="s">
        <v>161</v>
      </c>
      <c r="BE123" s="239">
        <f>IF(N123="základní",J123,0)</f>
        <v>0</v>
      </c>
      <c r="BF123" s="239">
        <f>IF(N123="snížená",J123,0)</f>
        <v>0</v>
      </c>
      <c r="BG123" s="239">
        <f>IF(N123="zákl. přenesená",J123,0)</f>
        <v>0</v>
      </c>
      <c r="BH123" s="239">
        <f>IF(N123="sníž. přenesená",J123,0)</f>
        <v>0</v>
      </c>
      <c r="BI123" s="239">
        <f>IF(N123="nulová",J123,0)</f>
        <v>0</v>
      </c>
      <c r="BJ123" s="17" t="s">
        <v>89</v>
      </c>
      <c r="BK123" s="239">
        <f>ROUND(I123*H123,2)</f>
        <v>0</v>
      </c>
      <c r="BL123" s="17" t="s">
        <v>168</v>
      </c>
      <c r="BM123" s="238" t="s">
        <v>310</v>
      </c>
    </row>
    <row r="124" s="13" customFormat="1">
      <c r="A124" s="13"/>
      <c r="B124" s="240"/>
      <c r="C124" s="241"/>
      <c r="D124" s="242" t="s">
        <v>170</v>
      </c>
      <c r="E124" s="243" t="s">
        <v>79</v>
      </c>
      <c r="F124" s="244" t="s">
        <v>591</v>
      </c>
      <c r="G124" s="241"/>
      <c r="H124" s="245">
        <v>700</v>
      </c>
      <c r="I124" s="246"/>
      <c r="J124" s="241"/>
      <c r="K124" s="241"/>
      <c r="L124" s="247"/>
      <c r="M124" s="248"/>
      <c r="N124" s="249"/>
      <c r="O124" s="249"/>
      <c r="P124" s="249"/>
      <c r="Q124" s="249"/>
      <c r="R124" s="249"/>
      <c r="S124" s="249"/>
      <c r="T124" s="250"/>
      <c r="U124" s="13"/>
      <c r="V124" s="13"/>
      <c r="W124" s="13"/>
      <c r="X124" s="13"/>
      <c r="Y124" s="13"/>
      <c r="Z124" s="13"/>
      <c r="AA124" s="13"/>
      <c r="AB124" s="13"/>
      <c r="AC124" s="13"/>
      <c r="AD124" s="13"/>
      <c r="AE124" s="13"/>
      <c r="AT124" s="251" t="s">
        <v>170</v>
      </c>
      <c r="AU124" s="251" t="s">
        <v>91</v>
      </c>
      <c r="AV124" s="13" t="s">
        <v>91</v>
      </c>
      <c r="AW124" s="13" t="s">
        <v>42</v>
      </c>
      <c r="AX124" s="13" t="s">
        <v>89</v>
      </c>
      <c r="AY124" s="251" t="s">
        <v>161</v>
      </c>
    </row>
    <row r="125" s="2" customFormat="1" ht="16.5" customHeight="1">
      <c r="A125" s="39"/>
      <c r="B125" s="40"/>
      <c r="C125" s="227" t="s">
        <v>244</v>
      </c>
      <c r="D125" s="227" t="s">
        <v>163</v>
      </c>
      <c r="E125" s="228" t="s">
        <v>592</v>
      </c>
      <c r="F125" s="229" t="s">
        <v>593</v>
      </c>
      <c r="G125" s="230" t="s">
        <v>174</v>
      </c>
      <c r="H125" s="231">
        <v>300</v>
      </c>
      <c r="I125" s="232"/>
      <c r="J125" s="233">
        <f>ROUND(I125*H125,2)</f>
        <v>0</v>
      </c>
      <c r="K125" s="229" t="s">
        <v>79</v>
      </c>
      <c r="L125" s="45"/>
      <c r="M125" s="234" t="s">
        <v>79</v>
      </c>
      <c r="N125" s="235" t="s">
        <v>51</v>
      </c>
      <c r="O125" s="85"/>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168</v>
      </c>
      <c r="AT125" s="238" t="s">
        <v>163</v>
      </c>
      <c r="AU125" s="238" t="s">
        <v>91</v>
      </c>
      <c r="AY125" s="17" t="s">
        <v>161</v>
      </c>
      <c r="BE125" s="239">
        <f>IF(N125="základní",J125,0)</f>
        <v>0</v>
      </c>
      <c r="BF125" s="239">
        <f>IF(N125="snížená",J125,0)</f>
        <v>0</v>
      </c>
      <c r="BG125" s="239">
        <f>IF(N125="zákl. přenesená",J125,0)</f>
        <v>0</v>
      </c>
      <c r="BH125" s="239">
        <f>IF(N125="sníž. přenesená",J125,0)</f>
        <v>0</v>
      </c>
      <c r="BI125" s="239">
        <f>IF(N125="nulová",J125,0)</f>
        <v>0</v>
      </c>
      <c r="BJ125" s="17" t="s">
        <v>89</v>
      </c>
      <c r="BK125" s="239">
        <f>ROUND(I125*H125,2)</f>
        <v>0</v>
      </c>
      <c r="BL125" s="17" t="s">
        <v>168</v>
      </c>
      <c r="BM125" s="238" t="s">
        <v>454</v>
      </c>
    </row>
    <row r="126" s="13" customFormat="1">
      <c r="A126" s="13"/>
      <c r="B126" s="240"/>
      <c r="C126" s="241"/>
      <c r="D126" s="242" t="s">
        <v>170</v>
      </c>
      <c r="E126" s="243" t="s">
        <v>79</v>
      </c>
      <c r="F126" s="244" t="s">
        <v>582</v>
      </c>
      <c r="G126" s="241"/>
      <c r="H126" s="245">
        <v>300</v>
      </c>
      <c r="I126" s="246"/>
      <c r="J126" s="241"/>
      <c r="K126" s="241"/>
      <c r="L126" s="247"/>
      <c r="M126" s="248"/>
      <c r="N126" s="249"/>
      <c r="O126" s="249"/>
      <c r="P126" s="249"/>
      <c r="Q126" s="249"/>
      <c r="R126" s="249"/>
      <c r="S126" s="249"/>
      <c r="T126" s="250"/>
      <c r="U126" s="13"/>
      <c r="V126" s="13"/>
      <c r="W126" s="13"/>
      <c r="X126" s="13"/>
      <c r="Y126" s="13"/>
      <c r="Z126" s="13"/>
      <c r="AA126" s="13"/>
      <c r="AB126" s="13"/>
      <c r="AC126" s="13"/>
      <c r="AD126" s="13"/>
      <c r="AE126" s="13"/>
      <c r="AT126" s="251" t="s">
        <v>170</v>
      </c>
      <c r="AU126" s="251" t="s">
        <v>91</v>
      </c>
      <c r="AV126" s="13" t="s">
        <v>91</v>
      </c>
      <c r="AW126" s="13" t="s">
        <v>42</v>
      </c>
      <c r="AX126" s="13" t="s">
        <v>89</v>
      </c>
      <c r="AY126" s="251" t="s">
        <v>161</v>
      </c>
    </row>
    <row r="127" s="2" customFormat="1" ht="16.5" customHeight="1">
      <c r="A127" s="39"/>
      <c r="B127" s="40"/>
      <c r="C127" s="227" t="s">
        <v>248</v>
      </c>
      <c r="D127" s="227" t="s">
        <v>163</v>
      </c>
      <c r="E127" s="228" t="s">
        <v>594</v>
      </c>
      <c r="F127" s="229" t="s">
        <v>595</v>
      </c>
      <c r="G127" s="230" t="s">
        <v>565</v>
      </c>
      <c r="H127" s="231">
        <v>1</v>
      </c>
      <c r="I127" s="232"/>
      <c r="J127" s="233">
        <f>ROUND(I127*H127,2)</f>
        <v>0</v>
      </c>
      <c r="K127" s="229" t="s">
        <v>79</v>
      </c>
      <c r="L127" s="45"/>
      <c r="M127" s="234" t="s">
        <v>79</v>
      </c>
      <c r="N127" s="235" t="s">
        <v>51</v>
      </c>
      <c r="O127" s="85"/>
      <c r="P127" s="236">
        <f>O127*H127</f>
        <v>0</v>
      </c>
      <c r="Q127" s="236">
        <v>0</v>
      </c>
      <c r="R127" s="236">
        <f>Q127*H127</f>
        <v>0</v>
      </c>
      <c r="S127" s="236">
        <v>0</v>
      </c>
      <c r="T127" s="237">
        <f>S127*H127</f>
        <v>0</v>
      </c>
      <c r="U127" s="39"/>
      <c r="V127" s="39"/>
      <c r="W127" s="39"/>
      <c r="X127" s="39"/>
      <c r="Y127" s="39"/>
      <c r="Z127" s="39"/>
      <c r="AA127" s="39"/>
      <c r="AB127" s="39"/>
      <c r="AC127" s="39"/>
      <c r="AD127" s="39"/>
      <c r="AE127" s="39"/>
      <c r="AR127" s="238" t="s">
        <v>168</v>
      </c>
      <c r="AT127" s="238" t="s">
        <v>163</v>
      </c>
      <c r="AU127" s="238" t="s">
        <v>91</v>
      </c>
      <c r="AY127" s="17" t="s">
        <v>161</v>
      </c>
      <c r="BE127" s="239">
        <f>IF(N127="základní",J127,0)</f>
        <v>0</v>
      </c>
      <c r="BF127" s="239">
        <f>IF(N127="snížená",J127,0)</f>
        <v>0</v>
      </c>
      <c r="BG127" s="239">
        <f>IF(N127="zákl. přenesená",J127,0)</f>
        <v>0</v>
      </c>
      <c r="BH127" s="239">
        <f>IF(N127="sníž. přenesená",J127,0)</f>
        <v>0</v>
      </c>
      <c r="BI127" s="239">
        <f>IF(N127="nulová",J127,0)</f>
        <v>0</v>
      </c>
      <c r="BJ127" s="17" t="s">
        <v>89</v>
      </c>
      <c r="BK127" s="239">
        <f>ROUND(I127*H127,2)</f>
        <v>0</v>
      </c>
      <c r="BL127" s="17" t="s">
        <v>168</v>
      </c>
      <c r="BM127" s="238" t="s">
        <v>462</v>
      </c>
    </row>
    <row r="128" s="13" customFormat="1">
      <c r="A128" s="13"/>
      <c r="B128" s="240"/>
      <c r="C128" s="241"/>
      <c r="D128" s="242" t="s">
        <v>170</v>
      </c>
      <c r="E128" s="243" t="s">
        <v>79</v>
      </c>
      <c r="F128" s="244" t="s">
        <v>596</v>
      </c>
      <c r="G128" s="241"/>
      <c r="H128" s="245">
        <v>1</v>
      </c>
      <c r="I128" s="246"/>
      <c r="J128" s="241"/>
      <c r="K128" s="241"/>
      <c r="L128" s="247"/>
      <c r="M128" s="248"/>
      <c r="N128" s="249"/>
      <c r="O128" s="249"/>
      <c r="P128" s="249"/>
      <c r="Q128" s="249"/>
      <c r="R128" s="249"/>
      <c r="S128" s="249"/>
      <c r="T128" s="250"/>
      <c r="U128" s="13"/>
      <c r="V128" s="13"/>
      <c r="W128" s="13"/>
      <c r="X128" s="13"/>
      <c r="Y128" s="13"/>
      <c r="Z128" s="13"/>
      <c r="AA128" s="13"/>
      <c r="AB128" s="13"/>
      <c r="AC128" s="13"/>
      <c r="AD128" s="13"/>
      <c r="AE128" s="13"/>
      <c r="AT128" s="251" t="s">
        <v>170</v>
      </c>
      <c r="AU128" s="251" t="s">
        <v>91</v>
      </c>
      <c r="AV128" s="13" t="s">
        <v>91</v>
      </c>
      <c r="AW128" s="13" t="s">
        <v>42</v>
      </c>
      <c r="AX128" s="13" t="s">
        <v>89</v>
      </c>
      <c r="AY128" s="251" t="s">
        <v>161</v>
      </c>
    </row>
    <row r="129" s="2" customFormat="1" ht="16.5" customHeight="1">
      <c r="A129" s="39"/>
      <c r="B129" s="40"/>
      <c r="C129" s="227" t="s">
        <v>253</v>
      </c>
      <c r="D129" s="227" t="s">
        <v>163</v>
      </c>
      <c r="E129" s="228" t="s">
        <v>597</v>
      </c>
      <c r="F129" s="229" t="s">
        <v>598</v>
      </c>
      <c r="G129" s="230" t="s">
        <v>174</v>
      </c>
      <c r="H129" s="231">
        <v>375</v>
      </c>
      <c r="I129" s="232"/>
      <c r="J129" s="233">
        <f>ROUND(I129*H129,2)</f>
        <v>0</v>
      </c>
      <c r="K129" s="229" t="s">
        <v>79</v>
      </c>
      <c r="L129" s="45"/>
      <c r="M129" s="234" t="s">
        <v>79</v>
      </c>
      <c r="N129" s="235" t="s">
        <v>51</v>
      </c>
      <c r="O129" s="85"/>
      <c r="P129" s="236">
        <f>O129*H129</f>
        <v>0</v>
      </c>
      <c r="Q129" s="236">
        <v>0</v>
      </c>
      <c r="R129" s="236">
        <f>Q129*H129</f>
        <v>0</v>
      </c>
      <c r="S129" s="236">
        <v>0</v>
      </c>
      <c r="T129" s="237">
        <f>S129*H129</f>
        <v>0</v>
      </c>
      <c r="U129" s="39"/>
      <c r="V129" s="39"/>
      <c r="W129" s="39"/>
      <c r="X129" s="39"/>
      <c r="Y129" s="39"/>
      <c r="Z129" s="39"/>
      <c r="AA129" s="39"/>
      <c r="AB129" s="39"/>
      <c r="AC129" s="39"/>
      <c r="AD129" s="39"/>
      <c r="AE129" s="39"/>
      <c r="AR129" s="238" t="s">
        <v>168</v>
      </c>
      <c r="AT129" s="238" t="s">
        <v>163</v>
      </c>
      <c r="AU129" s="238" t="s">
        <v>91</v>
      </c>
      <c r="AY129" s="17" t="s">
        <v>161</v>
      </c>
      <c r="BE129" s="239">
        <f>IF(N129="základní",J129,0)</f>
        <v>0</v>
      </c>
      <c r="BF129" s="239">
        <f>IF(N129="snížená",J129,0)</f>
        <v>0</v>
      </c>
      <c r="BG129" s="239">
        <f>IF(N129="zákl. přenesená",J129,0)</f>
        <v>0</v>
      </c>
      <c r="BH129" s="239">
        <f>IF(N129="sníž. přenesená",J129,0)</f>
        <v>0</v>
      </c>
      <c r="BI129" s="239">
        <f>IF(N129="nulová",J129,0)</f>
        <v>0</v>
      </c>
      <c r="BJ129" s="17" t="s">
        <v>89</v>
      </c>
      <c r="BK129" s="239">
        <f>ROUND(I129*H129,2)</f>
        <v>0</v>
      </c>
      <c r="BL129" s="17" t="s">
        <v>168</v>
      </c>
      <c r="BM129" s="238" t="s">
        <v>472</v>
      </c>
    </row>
    <row r="130" s="13" customFormat="1">
      <c r="A130" s="13"/>
      <c r="B130" s="240"/>
      <c r="C130" s="241"/>
      <c r="D130" s="242" t="s">
        <v>170</v>
      </c>
      <c r="E130" s="243" t="s">
        <v>79</v>
      </c>
      <c r="F130" s="244" t="s">
        <v>599</v>
      </c>
      <c r="G130" s="241"/>
      <c r="H130" s="245">
        <v>375</v>
      </c>
      <c r="I130" s="246"/>
      <c r="J130" s="241"/>
      <c r="K130" s="241"/>
      <c r="L130" s="247"/>
      <c r="M130" s="248"/>
      <c r="N130" s="249"/>
      <c r="O130" s="249"/>
      <c r="P130" s="249"/>
      <c r="Q130" s="249"/>
      <c r="R130" s="249"/>
      <c r="S130" s="249"/>
      <c r="T130" s="250"/>
      <c r="U130" s="13"/>
      <c r="V130" s="13"/>
      <c r="W130" s="13"/>
      <c r="X130" s="13"/>
      <c r="Y130" s="13"/>
      <c r="Z130" s="13"/>
      <c r="AA130" s="13"/>
      <c r="AB130" s="13"/>
      <c r="AC130" s="13"/>
      <c r="AD130" s="13"/>
      <c r="AE130" s="13"/>
      <c r="AT130" s="251" t="s">
        <v>170</v>
      </c>
      <c r="AU130" s="251" t="s">
        <v>91</v>
      </c>
      <c r="AV130" s="13" t="s">
        <v>91</v>
      </c>
      <c r="AW130" s="13" t="s">
        <v>42</v>
      </c>
      <c r="AX130" s="13" t="s">
        <v>89</v>
      </c>
      <c r="AY130" s="251" t="s">
        <v>161</v>
      </c>
    </row>
    <row r="131" s="2" customFormat="1" ht="16.5" customHeight="1">
      <c r="A131" s="39"/>
      <c r="B131" s="40"/>
      <c r="C131" s="227" t="s">
        <v>258</v>
      </c>
      <c r="D131" s="227" t="s">
        <v>163</v>
      </c>
      <c r="E131" s="228" t="s">
        <v>600</v>
      </c>
      <c r="F131" s="229" t="s">
        <v>601</v>
      </c>
      <c r="G131" s="230" t="s">
        <v>174</v>
      </c>
      <c r="H131" s="231">
        <v>275</v>
      </c>
      <c r="I131" s="232"/>
      <c r="J131" s="233">
        <f>ROUND(I131*H131,2)</f>
        <v>0</v>
      </c>
      <c r="K131" s="229" t="s">
        <v>79</v>
      </c>
      <c r="L131" s="45"/>
      <c r="M131" s="234" t="s">
        <v>79</v>
      </c>
      <c r="N131" s="235" t="s">
        <v>51</v>
      </c>
      <c r="O131" s="85"/>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168</v>
      </c>
      <c r="AT131" s="238" t="s">
        <v>163</v>
      </c>
      <c r="AU131" s="238" t="s">
        <v>91</v>
      </c>
      <c r="AY131" s="17" t="s">
        <v>161</v>
      </c>
      <c r="BE131" s="239">
        <f>IF(N131="základní",J131,0)</f>
        <v>0</v>
      </c>
      <c r="BF131" s="239">
        <f>IF(N131="snížená",J131,0)</f>
        <v>0</v>
      </c>
      <c r="BG131" s="239">
        <f>IF(N131="zákl. přenesená",J131,0)</f>
        <v>0</v>
      </c>
      <c r="BH131" s="239">
        <f>IF(N131="sníž. přenesená",J131,0)</f>
        <v>0</v>
      </c>
      <c r="BI131" s="239">
        <f>IF(N131="nulová",J131,0)</f>
        <v>0</v>
      </c>
      <c r="BJ131" s="17" t="s">
        <v>89</v>
      </c>
      <c r="BK131" s="239">
        <f>ROUND(I131*H131,2)</f>
        <v>0</v>
      </c>
      <c r="BL131" s="17" t="s">
        <v>168</v>
      </c>
      <c r="BM131" s="238" t="s">
        <v>484</v>
      </c>
    </row>
    <row r="132" s="13" customFormat="1">
      <c r="A132" s="13"/>
      <c r="B132" s="240"/>
      <c r="C132" s="241"/>
      <c r="D132" s="242" t="s">
        <v>170</v>
      </c>
      <c r="E132" s="243" t="s">
        <v>79</v>
      </c>
      <c r="F132" s="244" t="s">
        <v>602</v>
      </c>
      <c r="G132" s="241"/>
      <c r="H132" s="245">
        <v>275</v>
      </c>
      <c r="I132" s="246"/>
      <c r="J132" s="241"/>
      <c r="K132" s="241"/>
      <c r="L132" s="247"/>
      <c r="M132" s="248"/>
      <c r="N132" s="249"/>
      <c r="O132" s="249"/>
      <c r="P132" s="249"/>
      <c r="Q132" s="249"/>
      <c r="R132" s="249"/>
      <c r="S132" s="249"/>
      <c r="T132" s="250"/>
      <c r="U132" s="13"/>
      <c r="V132" s="13"/>
      <c r="W132" s="13"/>
      <c r="X132" s="13"/>
      <c r="Y132" s="13"/>
      <c r="Z132" s="13"/>
      <c r="AA132" s="13"/>
      <c r="AB132" s="13"/>
      <c r="AC132" s="13"/>
      <c r="AD132" s="13"/>
      <c r="AE132" s="13"/>
      <c r="AT132" s="251" t="s">
        <v>170</v>
      </c>
      <c r="AU132" s="251" t="s">
        <v>91</v>
      </c>
      <c r="AV132" s="13" t="s">
        <v>91</v>
      </c>
      <c r="AW132" s="13" t="s">
        <v>42</v>
      </c>
      <c r="AX132" s="13" t="s">
        <v>89</v>
      </c>
      <c r="AY132" s="251" t="s">
        <v>161</v>
      </c>
    </row>
    <row r="133" s="2" customFormat="1" ht="16.5" customHeight="1">
      <c r="A133" s="39"/>
      <c r="B133" s="40"/>
      <c r="C133" s="227" t="s">
        <v>263</v>
      </c>
      <c r="D133" s="227" t="s">
        <v>163</v>
      </c>
      <c r="E133" s="228" t="s">
        <v>603</v>
      </c>
      <c r="F133" s="229" t="s">
        <v>604</v>
      </c>
      <c r="G133" s="230" t="s">
        <v>431</v>
      </c>
      <c r="H133" s="231">
        <v>10</v>
      </c>
      <c r="I133" s="232"/>
      <c r="J133" s="233">
        <f>ROUND(I133*H133,2)</f>
        <v>0</v>
      </c>
      <c r="K133" s="229" t="s">
        <v>79</v>
      </c>
      <c r="L133" s="45"/>
      <c r="M133" s="234" t="s">
        <v>79</v>
      </c>
      <c r="N133" s="235" t="s">
        <v>51</v>
      </c>
      <c r="O133" s="85"/>
      <c r="P133" s="236">
        <f>O133*H133</f>
        <v>0</v>
      </c>
      <c r="Q133" s="236">
        <v>0</v>
      </c>
      <c r="R133" s="236">
        <f>Q133*H133</f>
        <v>0</v>
      </c>
      <c r="S133" s="236">
        <v>0</v>
      </c>
      <c r="T133" s="237">
        <f>S133*H133</f>
        <v>0</v>
      </c>
      <c r="U133" s="39"/>
      <c r="V133" s="39"/>
      <c r="W133" s="39"/>
      <c r="X133" s="39"/>
      <c r="Y133" s="39"/>
      <c r="Z133" s="39"/>
      <c r="AA133" s="39"/>
      <c r="AB133" s="39"/>
      <c r="AC133" s="39"/>
      <c r="AD133" s="39"/>
      <c r="AE133" s="39"/>
      <c r="AR133" s="238" t="s">
        <v>168</v>
      </c>
      <c r="AT133" s="238" t="s">
        <v>163</v>
      </c>
      <c r="AU133" s="238" t="s">
        <v>91</v>
      </c>
      <c r="AY133" s="17" t="s">
        <v>161</v>
      </c>
      <c r="BE133" s="239">
        <f>IF(N133="základní",J133,0)</f>
        <v>0</v>
      </c>
      <c r="BF133" s="239">
        <f>IF(N133="snížená",J133,0)</f>
        <v>0</v>
      </c>
      <c r="BG133" s="239">
        <f>IF(N133="zákl. přenesená",J133,0)</f>
        <v>0</v>
      </c>
      <c r="BH133" s="239">
        <f>IF(N133="sníž. přenesená",J133,0)</f>
        <v>0</v>
      </c>
      <c r="BI133" s="239">
        <f>IF(N133="nulová",J133,0)</f>
        <v>0</v>
      </c>
      <c r="BJ133" s="17" t="s">
        <v>89</v>
      </c>
      <c r="BK133" s="239">
        <f>ROUND(I133*H133,2)</f>
        <v>0</v>
      </c>
      <c r="BL133" s="17" t="s">
        <v>168</v>
      </c>
      <c r="BM133" s="238" t="s">
        <v>492</v>
      </c>
    </row>
    <row r="134" s="13" customFormat="1">
      <c r="A134" s="13"/>
      <c r="B134" s="240"/>
      <c r="C134" s="241"/>
      <c r="D134" s="242" t="s">
        <v>170</v>
      </c>
      <c r="E134" s="243" t="s">
        <v>79</v>
      </c>
      <c r="F134" s="244" t="s">
        <v>605</v>
      </c>
      <c r="G134" s="241"/>
      <c r="H134" s="245">
        <v>10</v>
      </c>
      <c r="I134" s="246"/>
      <c r="J134" s="241"/>
      <c r="K134" s="241"/>
      <c r="L134" s="247"/>
      <c r="M134" s="248"/>
      <c r="N134" s="249"/>
      <c r="O134" s="249"/>
      <c r="P134" s="249"/>
      <c r="Q134" s="249"/>
      <c r="R134" s="249"/>
      <c r="S134" s="249"/>
      <c r="T134" s="250"/>
      <c r="U134" s="13"/>
      <c r="V134" s="13"/>
      <c r="W134" s="13"/>
      <c r="X134" s="13"/>
      <c r="Y134" s="13"/>
      <c r="Z134" s="13"/>
      <c r="AA134" s="13"/>
      <c r="AB134" s="13"/>
      <c r="AC134" s="13"/>
      <c r="AD134" s="13"/>
      <c r="AE134" s="13"/>
      <c r="AT134" s="251" t="s">
        <v>170</v>
      </c>
      <c r="AU134" s="251" t="s">
        <v>91</v>
      </c>
      <c r="AV134" s="13" t="s">
        <v>91</v>
      </c>
      <c r="AW134" s="13" t="s">
        <v>42</v>
      </c>
      <c r="AX134" s="13" t="s">
        <v>89</v>
      </c>
      <c r="AY134" s="251" t="s">
        <v>161</v>
      </c>
    </row>
    <row r="135" s="2" customFormat="1" ht="16.5" customHeight="1">
      <c r="A135" s="39"/>
      <c r="B135" s="40"/>
      <c r="C135" s="227" t="s">
        <v>7</v>
      </c>
      <c r="D135" s="227" t="s">
        <v>163</v>
      </c>
      <c r="E135" s="228" t="s">
        <v>606</v>
      </c>
      <c r="F135" s="229" t="s">
        <v>607</v>
      </c>
      <c r="G135" s="230" t="s">
        <v>174</v>
      </c>
      <c r="H135" s="231">
        <v>430</v>
      </c>
      <c r="I135" s="232"/>
      <c r="J135" s="233">
        <f>ROUND(I135*H135,2)</f>
        <v>0</v>
      </c>
      <c r="K135" s="229" t="s">
        <v>79</v>
      </c>
      <c r="L135" s="45"/>
      <c r="M135" s="234" t="s">
        <v>79</v>
      </c>
      <c r="N135" s="235" t="s">
        <v>51</v>
      </c>
      <c r="O135" s="85"/>
      <c r="P135" s="236">
        <f>O135*H135</f>
        <v>0</v>
      </c>
      <c r="Q135" s="236">
        <v>0</v>
      </c>
      <c r="R135" s="236">
        <f>Q135*H135</f>
        <v>0</v>
      </c>
      <c r="S135" s="236">
        <v>0</v>
      </c>
      <c r="T135" s="237">
        <f>S135*H135</f>
        <v>0</v>
      </c>
      <c r="U135" s="39"/>
      <c r="V135" s="39"/>
      <c r="W135" s="39"/>
      <c r="X135" s="39"/>
      <c r="Y135" s="39"/>
      <c r="Z135" s="39"/>
      <c r="AA135" s="39"/>
      <c r="AB135" s="39"/>
      <c r="AC135" s="39"/>
      <c r="AD135" s="39"/>
      <c r="AE135" s="39"/>
      <c r="AR135" s="238" t="s">
        <v>168</v>
      </c>
      <c r="AT135" s="238" t="s">
        <v>163</v>
      </c>
      <c r="AU135" s="238" t="s">
        <v>91</v>
      </c>
      <c r="AY135" s="17" t="s">
        <v>161</v>
      </c>
      <c r="BE135" s="239">
        <f>IF(N135="základní",J135,0)</f>
        <v>0</v>
      </c>
      <c r="BF135" s="239">
        <f>IF(N135="snížená",J135,0)</f>
        <v>0</v>
      </c>
      <c r="BG135" s="239">
        <f>IF(N135="zákl. přenesená",J135,0)</f>
        <v>0</v>
      </c>
      <c r="BH135" s="239">
        <f>IF(N135="sníž. přenesená",J135,0)</f>
        <v>0</v>
      </c>
      <c r="BI135" s="239">
        <f>IF(N135="nulová",J135,0)</f>
        <v>0</v>
      </c>
      <c r="BJ135" s="17" t="s">
        <v>89</v>
      </c>
      <c r="BK135" s="239">
        <f>ROUND(I135*H135,2)</f>
        <v>0</v>
      </c>
      <c r="BL135" s="17" t="s">
        <v>168</v>
      </c>
      <c r="BM135" s="238" t="s">
        <v>501</v>
      </c>
    </row>
    <row r="136" s="13" customFormat="1">
      <c r="A136" s="13"/>
      <c r="B136" s="240"/>
      <c r="C136" s="241"/>
      <c r="D136" s="242" t="s">
        <v>170</v>
      </c>
      <c r="E136" s="243" t="s">
        <v>79</v>
      </c>
      <c r="F136" s="244" t="s">
        <v>608</v>
      </c>
      <c r="G136" s="241"/>
      <c r="H136" s="245">
        <v>430</v>
      </c>
      <c r="I136" s="246"/>
      <c r="J136" s="241"/>
      <c r="K136" s="241"/>
      <c r="L136" s="247"/>
      <c r="M136" s="248"/>
      <c r="N136" s="249"/>
      <c r="O136" s="249"/>
      <c r="P136" s="249"/>
      <c r="Q136" s="249"/>
      <c r="R136" s="249"/>
      <c r="S136" s="249"/>
      <c r="T136" s="250"/>
      <c r="U136" s="13"/>
      <c r="V136" s="13"/>
      <c r="W136" s="13"/>
      <c r="X136" s="13"/>
      <c r="Y136" s="13"/>
      <c r="Z136" s="13"/>
      <c r="AA136" s="13"/>
      <c r="AB136" s="13"/>
      <c r="AC136" s="13"/>
      <c r="AD136" s="13"/>
      <c r="AE136" s="13"/>
      <c r="AT136" s="251" t="s">
        <v>170</v>
      </c>
      <c r="AU136" s="251" t="s">
        <v>91</v>
      </c>
      <c r="AV136" s="13" t="s">
        <v>91</v>
      </c>
      <c r="AW136" s="13" t="s">
        <v>42</v>
      </c>
      <c r="AX136" s="13" t="s">
        <v>89</v>
      </c>
      <c r="AY136" s="251" t="s">
        <v>161</v>
      </c>
    </row>
    <row r="137" s="2" customFormat="1" ht="16.5" customHeight="1">
      <c r="A137" s="39"/>
      <c r="B137" s="40"/>
      <c r="C137" s="227" t="s">
        <v>271</v>
      </c>
      <c r="D137" s="227" t="s">
        <v>163</v>
      </c>
      <c r="E137" s="228" t="s">
        <v>609</v>
      </c>
      <c r="F137" s="229" t="s">
        <v>610</v>
      </c>
      <c r="G137" s="230" t="s">
        <v>431</v>
      </c>
      <c r="H137" s="231">
        <v>2</v>
      </c>
      <c r="I137" s="232"/>
      <c r="J137" s="233">
        <f>ROUND(I137*H137,2)</f>
        <v>0</v>
      </c>
      <c r="K137" s="229" t="s">
        <v>79</v>
      </c>
      <c r="L137" s="45"/>
      <c r="M137" s="234" t="s">
        <v>79</v>
      </c>
      <c r="N137" s="235" t="s">
        <v>51</v>
      </c>
      <c r="O137" s="85"/>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168</v>
      </c>
      <c r="AT137" s="238" t="s">
        <v>163</v>
      </c>
      <c r="AU137" s="238" t="s">
        <v>91</v>
      </c>
      <c r="AY137" s="17" t="s">
        <v>161</v>
      </c>
      <c r="BE137" s="239">
        <f>IF(N137="základní",J137,0)</f>
        <v>0</v>
      </c>
      <c r="BF137" s="239">
        <f>IF(N137="snížená",J137,0)</f>
        <v>0</v>
      </c>
      <c r="BG137" s="239">
        <f>IF(N137="zákl. přenesená",J137,0)</f>
        <v>0</v>
      </c>
      <c r="BH137" s="239">
        <f>IF(N137="sníž. přenesená",J137,0)</f>
        <v>0</v>
      </c>
      <c r="BI137" s="239">
        <f>IF(N137="nulová",J137,0)</f>
        <v>0</v>
      </c>
      <c r="BJ137" s="17" t="s">
        <v>89</v>
      </c>
      <c r="BK137" s="239">
        <f>ROUND(I137*H137,2)</f>
        <v>0</v>
      </c>
      <c r="BL137" s="17" t="s">
        <v>168</v>
      </c>
      <c r="BM137" s="238" t="s">
        <v>509</v>
      </c>
    </row>
    <row r="138" s="13" customFormat="1">
      <c r="A138" s="13"/>
      <c r="B138" s="240"/>
      <c r="C138" s="241"/>
      <c r="D138" s="242" t="s">
        <v>170</v>
      </c>
      <c r="E138" s="243" t="s">
        <v>79</v>
      </c>
      <c r="F138" s="244" t="s">
        <v>611</v>
      </c>
      <c r="G138" s="241"/>
      <c r="H138" s="245">
        <v>2</v>
      </c>
      <c r="I138" s="246"/>
      <c r="J138" s="241"/>
      <c r="K138" s="241"/>
      <c r="L138" s="247"/>
      <c r="M138" s="248"/>
      <c r="N138" s="249"/>
      <c r="O138" s="249"/>
      <c r="P138" s="249"/>
      <c r="Q138" s="249"/>
      <c r="R138" s="249"/>
      <c r="S138" s="249"/>
      <c r="T138" s="250"/>
      <c r="U138" s="13"/>
      <c r="V138" s="13"/>
      <c r="W138" s="13"/>
      <c r="X138" s="13"/>
      <c r="Y138" s="13"/>
      <c r="Z138" s="13"/>
      <c r="AA138" s="13"/>
      <c r="AB138" s="13"/>
      <c r="AC138" s="13"/>
      <c r="AD138" s="13"/>
      <c r="AE138" s="13"/>
      <c r="AT138" s="251" t="s">
        <v>170</v>
      </c>
      <c r="AU138" s="251" t="s">
        <v>91</v>
      </c>
      <c r="AV138" s="13" t="s">
        <v>91</v>
      </c>
      <c r="AW138" s="13" t="s">
        <v>42</v>
      </c>
      <c r="AX138" s="13" t="s">
        <v>89</v>
      </c>
      <c r="AY138" s="251" t="s">
        <v>161</v>
      </c>
    </row>
    <row r="139" s="12" customFormat="1" ht="22.8" customHeight="1">
      <c r="A139" s="12"/>
      <c r="B139" s="211"/>
      <c r="C139" s="212"/>
      <c r="D139" s="213" t="s">
        <v>80</v>
      </c>
      <c r="E139" s="225" t="s">
        <v>612</v>
      </c>
      <c r="F139" s="225" t="s">
        <v>613</v>
      </c>
      <c r="G139" s="212"/>
      <c r="H139" s="212"/>
      <c r="I139" s="215"/>
      <c r="J139" s="226">
        <f>BK139</f>
        <v>0</v>
      </c>
      <c r="K139" s="212"/>
      <c r="L139" s="217"/>
      <c r="M139" s="218"/>
      <c r="N139" s="219"/>
      <c r="O139" s="219"/>
      <c r="P139" s="220">
        <f>SUM(P140:P177)</f>
        <v>0</v>
      </c>
      <c r="Q139" s="219"/>
      <c r="R139" s="220">
        <f>SUM(R140:R177)</f>
        <v>0</v>
      </c>
      <c r="S139" s="219"/>
      <c r="T139" s="221">
        <f>SUM(T140:T177)</f>
        <v>0</v>
      </c>
      <c r="U139" s="12"/>
      <c r="V139" s="12"/>
      <c r="W139" s="12"/>
      <c r="X139" s="12"/>
      <c r="Y139" s="12"/>
      <c r="Z139" s="12"/>
      <c r="AA139" s="12"/>
      <c r="AB139" s="12"/>
      <c r="AC139" s="12"/>
      <c r="AD139" s="12"/>
      <c r="AE139" s="12"/>
      <c r="AR139" s="222" t="s">
        <v>89</v>
      </c>
      <c r="AT139" s="223" t="s">
        <v>80</v>
      </c>
      <c r="AU139" s="223" t="s">
        <v>89</v>
      </c>
      <c r="AY139" s="222" t="s">
        <v>161</v>
      </c>
      <c r="BK139" s="224">
        <f>SUM(BK140:BK177)</f>
        <v>0</v>
      </c>
    </row>
    <row r="140" s="2" customFormat="1" ht="24" customHeight="1">
      <c r="A140" s="39"/>
      <c r="B140" s="40"/>
      <c r="C140" s="227" t="s">
        <v>276</v>
      </c>
      <c r="D140" s="227" t="s">
        <v>163</v>
      </c>
      <c r="E140" s="228" t="s">
        <v>614</v>
      </c>
      <c r="F140" s="229" t="s">
        <v>615</v>
      </c>
      <c r="G140" s="230" t="s">
        <v>431</v>
      </c>
      <c r="H140" s="231">
        <v>1</v>
      </c>
      <c r="I140" s="232"/>
      <c r="J140" s="233">
        <f>ROUND(I140*H140,2)</f>
        <v>0</v>
      </c>
      <c r="K140" s="229" t="s">
        <v>79</v>
      </c>
      <c r="L140" s="45"/>
      <c r="M140" s="234" t="s">
        <v>79</v>
      </c>
      <c r="N140" s="235" t="s">
        <v>51</v>
      </c>
      <c r="O140" s="85"/>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168</v>
      </c>
      <c r="AT140" s="238" t="s">
        <v>163</v>
      </c>
      <c r="AU140" s="238" t="s">
        <v>91</v>
      </c>
      <c r="AY140" s="17" t="s">
        <v>161</v>
      </c>
      <c r="BE140" s="239">
        <f>IF(N140="základní",J140,0)</f>
        <v>0</v>
      </c>
      <c r="BF140" s="239">
        <f>IF(N140="snížená",J140,0)</f>
        <v>0</v>
      </c>
      <c r="BG140" s="239">
        <f>IF(N140="zákl. přenesená",J140,0)</f>
        <v>0</v>
      </c>
      <c r="BH140" s="239">
        <f>IF(N140="sníž. přenesená",J140,0)</f>
        <v>0</v>
      </c>
      <c r="BI140" s="239">
        <f>IF(N140="nulová",J140,0)</f>
        <v>0</v>
      </c>
      <c r="BJ140" s="17" t="s">
        <v>89</v>
      </c>
      <c r="BK140" s="239">
        <f>ROUND(I140*H140,2)</f>
        <v>0</v>
      </c>
      <c r="BL140" s="17" t="s">
        <v>168</v>
      </c>
      <c r="BM140" s="238" t="s">
        <v>521</v>
      </c>
    </row>
    <row r="141" s="13" customFormat="1">
      <c r="A141" s="13"/>
      <c r="B141" s="240"/>
      <c r="C141" s="241"/>
      <c r="D141" s="242" t="s">
        <v>170</v>
      </c>
      <c r="E141" s="243" t="s">
        <v>79</v>
      </c>
      <c r="F141" s="244" t="s">
        <v>616</v>
      </c>
      <c r="G141" s="241"/>
      <c r="H141" s="245">
        <v>1</v>
      </c>
      <c r="I141" s="246"/>
      <c r="J141" s="241"/>
      <c r="K141" s="241"/>
      <c r="L141" s="247"/>
      <c r="M141" s="248"/>
      <c r="N141" s="249"/>
      <c r="O141" s="249"/>
      <c r="P141" s="249"/>
      <c r="Q141" s="249"/>
      <c r="R141" s="249"/>
      <c r="S141" s="249"/>
      <c r="T141" s="250"/>
      <c r="U141" s="13"/>
      <c r="V141" s="13"/>
      <c r="W141" s="13"/>
      <c r="X141" s="13"/>
      <c r="Y141" s="13"/>
      <c r="Z141" s="13"/>
      <c r="AA141" s="13"/>
      <c r="AB141" s="13"/>
      <c r="AC141" s="13"/>
      <c r="AD141" s="13"/>
      <c r="AE141" s="13"/>
      <c r="AT141" s="251" t="s">
        <v>170</v>
      </c>
      <c r="AU141" s="251" t="s">
        <v>91</v>
      </c>
      <c r="AV141" s="13" t="s">
        <v>91</v>
      </c>
      <c r="AW141" s="13" t="s">
        <v>42</v>
      </c>
      <c r="AX141" s="13" t="s">
        <v>89</v>
      </c>
      <c r="AY141" s="251" t="s">
        <v>161</v>
      </c>
    </row>
    <row r="142" s="2" customFormat="1" ht="16.5" customHeight="1">
      <c r="A142" s="39"/>
      <c r="B142" s="40"/>
      <c r="C142" s="227" t="s">
        <v>280</v>
      </c>
      <c r="D142" s="227" t="s">
        <v>163</v>
      </c>
      <c r="E142" s="228" t="s">
        <v>617</v>
      </c>
      <c r="F142" s="229" t="s">
        <v>618</v>
      </c>
      <c r="G142" s="230" t="s">
        <v>431</v>
      </c>
      <c r="H142" s="231">
        <v>1</v>
      </c>
      <c r="I142" s="232"/>
      <c r="J142" s="233">
        <f>ROUND(I142*H142,2)</f>
        <v>0</v>
      </c>
      <c r="K142" s="229" t="s">
        <v>79</v>
      </c>
      <c r="L142" s="45"/>
      <c r="M142" s="234" t="s">
        <v>79</v>
      </c>
      <c r="N142" s="235" t="s">
        <v>51</v>
      </c>
      <c r="O142" s="85"/>
      <c r="P142" s="236">
        <f>O142*H142</f>
        <v>0</v>
      </c>
      <c r="Q142" s="236">
        <v>0</v>
      </c>
      <c r="R142" s="236">
        <f>Q142*H142</f>
        <v>0</v>
      </c>
      <c r="S142" s="236">
        <v>0</v>
      </c>
      <c r="T142" s="237">
        <f>S142*H142</f>
        <v>0</v>
      </c>
      <c r="U142" s="39"/>
      <c r="V142" s="39"/>
      <c r="W142" s="39"/>
      <c r="X142" s="39"/>
      <c r="Y142" s="39"/>
      <c r="Z142" s="39"/>
      <c r="AA142" s="39"/>
      <c r="AB142" s="39"/>
      <c r="AC142" s="39"/>
      <c r="AD142" s="39"/>
      <c r="AE142" s="39"/>
      <c r="AR142" s="238" t="s">
        <v>168</v>
      </c>
      <c r="AT142" s="238" t="s">
        <v>163</v>
      </c>
      <c r="AU142" s="238" t="s">
        <v>91</v>
      </c>
      <c r="AY142" s="17" t="s">
        <v>161</v>
      </c>
      <c r="BE142" s="239">
        <f>IF(N142="základní",J142,0)</f>
        <v>0</v>
      </c>
      <c r="BF142" s="239">
        <f>IF(N142="snížená",J142,0)</f>
        <v>0</v>
      </c>
      <c r="BG142" s="239">
        <f>IF(N142="zákl. přenesená",J142,0)</f>
        <v>0</v>
      </c>
      <c r="BH142" s="239">
        <f>IF(N142="sníž. přenesená",J142,0)</f>
        <v>0</v>
      </c>
      <c r="BI142" s="239">
        <f>IF(N142="nulová",J142,0)</f>
        <v>0</v>
      </c>
      <c r="BJ142" s="17" t="s">
        <v>89</v>
      </c>
      <c r="BK142" s="239">
        <f>ROUND(I142*H142,2)</f>
        <v>0</v>
      </c>
      <c r="BL142" s="17" t="s">
        <v>168</v>
      </c>
      <c r="BM142" s="238" t="s">
        <v>619</v>
      </c>
    </row>
    <row r="143" s="13" customFormat="1">
      <c r="A143" s="13"/>
      <c r="B143" s="240"/>
      <c r="C143" s="241"/>
      <c r="D143" s="242" t="s">
        <v>170</v>
      </c>
      <c r="E143" s="243" t="s">
        <v>79</v>
      </c>
      <c r="F143" s="244" t="s">
        <v>616</v>
      </c>
      <c r="G143" s="241"/>
      <c r="H143" s="245">
        <v>1</v>
      </c>
      <c r="I143" s="246"/>
      <c r="J143" s="241"/>
      <c r="K143" s="241"/>
      <c r="L143" s="247"/>
      <c r="M143" s="248"/>
      <c r="N143" s="249"/>
      <c r="O143" s="249"/>
      <c r="P143" s="249"/>
      <c r="Q143" s="249"/>
      <c r="R143" s="249"/>
      <c r="S143" s="249"/>
      <c r="T143" s="250"/>
      <c r="U143" s="13"/>
      <c r="V143" s="13"/>
      <c r="W143" s="13"/>
      <c r="X143" s="13"/>
      <c r="Y143" s="13"/>
      <c r="Z143" s="13"/>
      <c r="AA143" s="13"/>
      <c r="AB143" s="13"/>
      <c r="AC143" s="13"/>
      <c r="AD143" s="13"/>
      <c r="AE143" s="13"/>
      <c r="AT143" s="251" t="s">
        <v>170</v>
      </c>
      <c r="AU143" s="251" t="s">
        <v>91</v>
      </c>
      <c r="AV143" s="13" t="s">
        <v>91</v>
      </c>
      <c r="AW143" s="13" t="s">
        <v>42</v>
      </c>
      <c r="AX143" s="13" t="s">
        <v>89</v>
      </c>
      <c r="AY143" s="251" t="s">
        <v>161</v>
      </c>
    </row>
    <row r="144" s="2" customFormat="1" ht="16.5" customHeight="1">
      <c r="A144" s="39"/>
      <c r="B144" s="40"/>
      <c r="C144" s="227" t="s">
        <v>285</v>
      </c>
      <c r="D144" s="227" t="s">
        <v>163</v>
      </c>
      <c r="E144" s="228" t="s">
        <v>620</v>
      </c>
      <c r="F144" s="229" t="s">
        <v>621</v>
      </c>
      <c r="G144" s="230" t="s">
        <v>431</v>
      </c>
      <c r="H144" s="231">
        <v>1</v>
      </c>
      <c r="I144" s="232"/>
      <c r="J144" s="233">
        <f>ROUND(I144*H144,2)</f>
        <v>0</v>
      </c>
      <c r="K144" s="229" t="s">
        <v>79</v>
      </c>
      <c r="L144" s="45"/>
      <c r="M144" s="234" t="s">
        <v>79</v>
      </c>
      <c r="N144" s="235" t="s">
        <v>51</v>
      </c>
      <c r="O144" s="85"/>
      <c r="P144" s="236">
        <f>O144*H144</f>
        <v>0</v>
      </c>
      <c r="Q144" s="236">
        <v>0</v>
      </c>
      <c r="R144" s="236">
        <f>Q144*H144</f>
        <v>0</v>
      </c>
      <c r="S144" s="236">
        <v>0</v>
      </c>
      <c r="T144" s="237">
        <f>S144*H144</f>
        <v>0</v>
      </c>
      <c r="U144" s="39"/>
      <c r="V144" s="39"/>
      <c r="W144" s="39"/>
      <c r="X144" s="39"/>
      <c r="Y144" s="39"/>
      <c r="Z144" s="39"/>
      <c r="AA144" s="39"/>
      <c r="AB144" s="39"/>
      <c r="AC144" s="39"/>
      <c r="AD144" s="39"/>
      <c r="AE144" s="39"/>
      <c r="AR144" s="238" t="s">
        <v>168</v>
      </c>
      <c r="AT144" s="238" t="s">
        <v>163</v>
      </c>
      <c r="AU144" s="238" t="s">
        <v>91</v>
      </c>
      <c r="AY144" s="17" t="s">
        <v>161</v>
      </c>
      <c r="BE144" s="239">
        <f>IF(N144="základní",J144,0)</f>
        <v>0</v>
      </c>
      <c r="BF144" s="239">
        <f>IF(N144="snížená",J144,0)</f>
        <v>0</v>
      </c>
      <c r="BG144" s="239">
        <f>IF(N144="zákl. přenesená",J144,0)</f>
        <v>0</v>
      </c>
      <c r="BH144" s="239">
        <f>IF(N144="sníž. přenesená",J144,0)</f>
        <v>0</v>
      </c>
      <c r="BI144" s="239">
        <f>IF(N144="nulová",J144,0)</f>
        <v>0</v>
      </c>
      <c r="BJ144" s="17" t="s">
        <v>89</v>
      </c>
      <c r="BK144" s="239">
        <f>ROUND(I144*H144,2)</f>
        <v>0</v>
      </c>
      <c r="BL144" s="17" t="s">
        <v>168</v>
      </c>
      <c r="BM144" s="238" t="s">
        <v>622</v>
      </c>
    </row>
    <row r="145" s="13" customFormat="1">
      <c r="A145" s="13"/>
      <c r="B145" s="240"/>
      <c r="C145" s="241"/>
      <c r="D145" s="242" t="s">
        <v>170</v>
      </c>
      <c r="E145" s="243" t="s">
        <v>79</v>
      </c>
      <c r="F145" s="244" t="s">
        <v>616</v>
      </c>
      <c r="G145" s="241"/>
      <c r="H145" s="245">
        <v>1</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170</v>
      </c>
      <c r="AU145" s="251" t="s">
        <v>91</v>
      </c>
      <c r="AV145" s="13" t="s">
        <v>91</v>
      </c>
      <c r="AW145" s="13" t="s">
        <v>42</v>
      </c>
      <c r="AX145" s="13" t="s">
        <v>89</v>
      </c>
      <c r="AY145" s="251" t="s">
        <v>161</v>
      </c>
    </row>
    <row r="146" s="2" customFormat="1" ht="16.5" customHeight="1">
      <c r="A146" s="39"/>
      <c r="B146" s="40"/>
      <c r="C146" s="227" t="s">
        <v>290</v>
      </c>
      <c r="D146" s="227" t="s">
        <v>163</v>
      </c>
      <c r="E146" s="228" t="s">
        <v>623</v>
      </c>
      <c r="F146" s="229" t="s">
        <v>624</v>
      </c>
      <c r="G146" s="230" t="s">
        <v>431</v>
      </c>
      <c r="H146" s="231">
        <v>1</v>
      </c>
      <c r="I146" s="232"/>
      <c r="J146" s="233">
        <f>ROUND(I146*H146,2)</f>
        <v>0</v>
      </c>
      <c r="K146" s="229" t="s">
        <v>79</v>
      </c>
      <c r="L146" s="45"/>
      <c r="M146" s="234" t="s">
        <v>79</v>
      </c>
      <c r="N146" s="235" t="s">
        <v>51</v>
      </c>
      <c r="O146" s="85"/>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168</v>
      </c>
      <c r="AT146" s="238" t="s">
        <v>163</v>
      </c>
      <c r="AU146" s="238" t="s">
        <v>91</v>
      </c>
      <c r="AY146" s="17" t="s">
        <v>161</v>
      </c>
      <c r="BE146" s="239">
        <f>IF(N146="základní",J146,0)</f>
        <v>0</v>
      </c>
      <c r="BF146" s="239">
        <f>IF(N146="snížená",J146,0)</f>
        <v>0</v>
      </c>
      <c r="BG146" s="239">
        <f>IF(N146="zákl. přenesená",J146,0)</f>
        <v>0</v>
      </c>
      <c r="BH146" s="239">
        <f>IF(N146="sníž. přenesená",J146,0)</f>
        <v>0</v>
      </c>
      <c r="BI146" s="239">
        <f>IF(N146="nulová",J146,0)</f>
        <v>0</v>
      </c>
      <c r="BJ146" s="17" t="s">
        <v>89</v>
      </c>
      <c r="BK146" s="239">
        <f>ROUND(I146*H146,2)</f>
        <v>0</v>
      </c>
      <c r="BL146" s="17" t="s">
        <v>168</v>
      </c>
      <c r="BM146" s="238" t="s">
        <v>625</v>
      </c>
    </row>
    <row r="147" s="13" customFormat="1">
      <c r="A147" s="13"/>
      <c r="B147" s="240"/>
      <c r="C147" s="241"/>
      <c r="D147" s="242" t="s">
        <v>170</v>
      </c>
      <c r="E147" s="243" t="s">
        <v>79</v>
      </c>
      <c r="F147" s="244" t="s">
        <v>616</v>
      </c>
      <c r="G147" s="241"/>
      <c r="H147" s="245">
        <v>1</v>
      </c>
      <c r="I147" s="246"/>
      <c r="J147" s="241"/>
      <c r="K147" s="241"/>
      <c r="L147" s="247"/>
      <c r="M147" s="248"/>
      <c r="N147" s="249"/>
      <c r="O147" s="249"/>
      <c r="P147" s="249"/>
      <c r="Q147" s="249"/>
      <c r="R147" s="249"/>
      <c r="S147" s="249"/>
      <c r="T147" s="250"/>
      <c r="U147" s="13"/>
      <c r="V147" s="13"/>
      <c r="W147" s="13"/>
      <c r="X147" s="13"/>
      <c r="Y147" s="13"/>
      <c r="Z147" s="13"/>
      <c r="AA147" s="13"/>
      <c r="AB147" s="13"/>
      <c r="AC147" s="13"/>
      <c r="AD147" s="13"/>
      <c r="AE147" s="13"/>
      <c r="AT147" s="251" t="s">
        <v>170</v>
      </c>
      <c r="AU147" s="251" t="s">
        <v>91</v>
      </c>
      <c r="AV147" s="13" t="s">
        <v>91</v>
      </c>
      <c r="AW147" s="13" t="s">
        <v>42</v>
      </c>
      <c r="AX147" s="13" t="s">
        <v>89</v>
      </c>
      <c r="AY147" s="251" t="s">
        <v>161</v>
      </c>
    </row>
    <row r="148" s="2" customFormat="1" ht="16.5" customHeight="1">
      <c r="A148" s="39"/>
      <c r="B148" s="40"/>
      <c r="C148" s="227" t="s">
        <v>294</v>
      </c>
      <c r="D148" s="227" t="s">
        <v>163</v>
      </c>
      <c r="E148" s="228" t="s">
        <v>626</v>
      </c>
      <c r="F148" s="229" t="s">
        <v>627</v>
      </c>
      <c r="G148" s="230" t="s">
        <v>431</v>
      </c>
      <c r="H148" s="231">
        <v>1</v>
      </c>
      <c r="I148" s="232"/>
      <c r="J148" s="233">
        <f>ROUND(I148*H148,2)</f>
        <v>0</v>
      </c>
      <c r="K148" s="229" t="s">
        <v>79</v>
      </c>
      <c r="L148" s="45"/>
      <c r="M148" s="234" t="s">
        <v>79</v>
      </c>
      <c r="N148" s="235" t="s">
        <v>51</v>
      </c>
      <c r="O148" s="85"/>
      <c r="P148" s="236">
        <f>O148*H148</f>
        <v>0</v>
      </c>
      <c r="Q148" s="236">
        <v>0</v>
      </c>
      <c r="R148" s="236">
        <f>Q148*H148</f>
        <v>0</v>
      </c>
      <c r="S148" s="236">
        <v>0</v>
      </c>
      <c r="T148" s="237">
        <f>S148*H148</f>
        <v>0</v>
      </c>
      <c r="U148" s="39"/>
      <c r="V148" s="39"/>
      <c r="W148" s="39"/>
      <c r="X148" s="39"/>
      <c r="Y148" s="39"/>
      <c r="Z148" s="39"/>
      <c r="AA148" s="39"/>
      <c r="AB148" s="39"/>
      <c r="AC148" s="39"/>
      <c r="AD148" s="39"/>
      <c r="AE148" s="39"/>
      <c r="AR148" s="238" t="s">
        <v>168</v>
      </c>
      <c r="AT148" s="238" t="s">
        <v>163</v>
      </c>
      <c r="AU148" s="238" t="s">
        <v>91</v>
      </c>
      <c r="AY148" s="17" t="s">
        <v>161</v>
      </c>
      <c r="BE148" s="239">
        <f>IF(N148="základní",J148,0)</f>
        <v>0</v>
      </c>
      <c r="BF148" s="239">
        <f>IF(N148="snížená",J148,0)</f>
        <v>0</v>
      </c>
      <c r="BG148" s="239">
        <f>IF(N148="zákl. přenesená",J148,0)</f>
        <v>0</v>
      </c>
      <c r="BH148" s="239">
        <f>IF(N148="sníž. přenesená",J148,0)</f>
        <v>0</v>
      </c>
      <c r="BI148" s="239">
        <f>IF(N148="nulová",J148,0)</f>
        <v>0</v>
      </c>
      <c r="BJ148" s="17" t="s">
        <v>89</v>
      </c>
      <c r="BK148" s="239">
        <f>ROUND(I148*H148,2)</f>
        <v>0</v>
      </c>
      <c r="BL148" s="17" t="s">
        <v>168</v>
      </c>
      <c r="BM148" s="238" t="s">
        <v>628</v>
      </c>
    </row>
    <row r="149" s="13" customFormat="1">
      <c r="A149" s="13"/>
      <c r="B149" s="240"/>
      <c r="C149" s="241"/>
      <c r="D149" s="242" t="s">
        <v>170</v>
      </c>
      <c r="E149" s="243" t="s">
        <v>79</v>
      </c>
      <c r="F149" s="244" t="s">
        <v>616</v>
      </c>
      <c r="G149" s="241"/>
      <c r="H149" s="245">
        <v>1</v>
      </c>
      <c r="I149" s="246"/>
      <c r="J149" s="241"/>
      <c r="K149" s="241"/>
      <c r="L149" s="247"/>
      <c r="M149" s="248"/>
      <c r="N149" s="249"/>
      <c r="O149" s="249"/>
      <c r="P149" s="249"/>
      <c r="Q149" s="249"/>
      <c r="R149" s="249"/>
      <c r="S149" s="249"/>
      <c r="T149" s="250"/>
      <c r="U149" s="13"/>
      <c r="V149" s="13"/>
      <c r="W149" s="13"/>
      <c r="X149" s="13"/>
      <c r="Y149" s="13"/>
      <c r="Z149" s="13"/>
      <c r="AA149" s="13"/>
      <c r="AB149" s="13"/>
      <c r="AC149" s="13"/>
      <c r="AD149" s="13"/>
      <c r="AE149" s="13"/>
      <c r="AT149" s="251" t="s">
        <v>170</v>
      </c>
      <c r="AU149" s="251" t="s">
        <v>91</v>
      </c>
      <c r="AV149" s="13" t="s">
        <v>91</v>
      </c>
      <c r="AW149" s="13" t="s">
        <v>42</v>
      </c>
      <c r="AX149" s="13" t="s">
        <v>89</v>
      </c>
      <c r="AY149" s="251" t="s">
        <v>161</v>
      </c>
    </row>
    <row r="150" s="2" customFormat="1" ht="16.5" customHeight="1">
      <c r="A150" s="39"/>
      <c r="B150" s="40"/>
      <c r="C150" s="227" t="s">
        <v>301</v>
      </c>
      <c r="D150" s="227" t="s">
        <v>163</v>
      </c>
      <c r="E150" s="228" t="s">
        <v>629</v>
      </c>
      <c r="F150" s="229" t="s">
        <v>630</v>
      </c>
      <c r="G150" s="230" t="s">
        <v>431</v>
      </c>
      <c r="H150" s="231">
        <v>1</v>
      </c>
      <c r="I150" s="232"/>
      <c r="J150" s="233">
        <f>ROUND(I150*H150,2)</f>
        <v>0</v>
      </c>
      <c r="K150" s="229" t="s">
        <v>79</v>
      </c>
      <c r="L150" s="45"/>
      <c r="M150" s="234" t="s">
        <v>79</v>
      </c>
      <c r="N150" s="235" t="s">
        <v>51</v>
      </c>
      <c r="O150" s="85"/>
      <c r="P150" s="236">
        <f>O150*H150</f>
        <v>0</v>
      </c>
      <c r="Q150" s="236">
        <v>0</v>
      </c>
      <c r="R150" s="236">
        <f>Q150*H150</f>
        <v>0</v>
      </c>
      <c r="S150" s="236">
        <v>0</v>
      </c>
      <c r="T150" s="237">
        <f>S150*H150</f>
        <v>0</v>
      </c>
      <c r="U150" s="39"/>
      <c r="V150" s="39"/>
      <c r="W150" s="39"/>
      <c r="X150" s="39"/>
      <c r="Y150" s="39"/>
      <c r="Z150" s="39"/>
      <c r="AA150" s="39"/>
      <c r="AB150" s="39"/>
      <c r="AC150" s="39"/>
      <c r="AD150" s="39"/>
      <c r="AE150" s="39"/>
      <c r="AR150" s="238" t="s">
        <v>168</v>
      </c>
      <c r="AT150" s="238" t="s">
        <v>163</v>
      </c>
      <c r="AU150" s="238" t="s">
        <v>91</v>
      </c>
      <c r="AY150" s="17" t="s">
        <v>161</v>
      </c>
      <c r="BE150" s="239">
        <f>IF(N150="základní",J150,0)</f>
        <v>0</v>
      </c>
      <c r="BF150" s="239">
        <f>IF(N150="snížená",J150,0)</f>
        <v>0</v>
      </c>
      <c r="BG150" s="239">
        <f>IF(N150="zákl. přenesená",J150,0)</f>
        <v>0</v>
      </c>
      <c r="BH150" s="239">
        <f>IF(N150="sníž. přenesená",J150,0)</f>
        <v>0</v>
      </c>
      <c r="BI150" s="239">
        <f>IF(N150="nulová",J150,0)</f>
        <v>0</v>
      </c>
      <c r="BJ150" s="17" t="s">
        <v>89</v>
      </c>
      <c r="BK150" s="239">
        <f>ROUND(I150*H150,2)</f>
        <v>0</v>
      </c>
      <c r="BL150" s="17" t="s">
        <v>168</v>
      </c>
      <c r="BM150" s="238" t="s">
        <v>631</v>
      </c>
    </row>
    <row r="151" s="13" customFormat="1">
      <c r="A151" s="13"/>
      <c r="B151" s="240"/>
      <c r="C151" s="241"/>
      <c r="D151" s="242" t="s">
        <v>170</v>
      </c>
      <c r="E151" s="243" t="s">
        <v>79</v>
      </c>
      <c r="F151" s="244" t="s">
        <v>616</v>
      </c>
      <c r="G151" s="241"/>
      <c r="H151" s="245">
        <v>1</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170</v>
      </c>
      <c r="AU151" s="251" t="s">
        <v>91</v>
      </c>
      <c r="AV151" s="13" t="s">
        <v>91</v>
      </c>
      <c r="AW151" s="13" t="s">
        <v>42</v>
      </c>
      <c r="AX151" s="13" t="s">
        <v>89</v>
      </c>
      <c r="AY151" s="251" t="s">
        <v>161</v>
      </c>
    </row>
    <row r="152" s="2" customFormat="1" ht="16.5" customHeight="1">
      <c r="A152" s="39"/>
      <c r="B152" s="40"/>
      <c r="C152" s="227" t="s">
        <v>305</v>
      </c>
      <c r="D152" s="227" t="s">
        <v>163</v>
      </c>
      <c r="E152" s="228" t="s">
        <v>632</v>
      </c>
      <c r="F152" s="229" t="s">
        <v>633</v>
      </c>
      <c r="G152" s="230" t="s">
        <v>431</v>
      </c>
      <c r="H152" s="231">
        <v>1</v>
      </c>
      <c r="I152" s="232"/>
      <c r="J152" s="233">
        <f>ROUND(I152*H152,2)</f>
        <v>0</v>
      </c>
      <c r="K152" s="229" t="s">
        <v>79</v>
      </c>
      <c r="L152" s="45"/>
      <c r="M152" s="234" t="s">
        <v>79</v>
      </c>
      <c r="N152" s="235" t="s">
        <v>51</v>
      </c>
      <c r="O152" s="85"/>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168</v>
      </c>
      <c r="AT152" s="238" t="s">
        <v>163</v>
      </c>
      <c r="AU152" s="238" t="s">
        <v>91</v>
      </c>
      <c r="AY152" s="17" t="s">
        <v>161</v>
      </c>
      <c r="BE152" s="239">
        <f>IF(N152="základní",J152,0)</f>
        <v>0</v>
      </c>
      <c r="BF152" s="239">
        <f>IF(N152="snížená",J152,0)</f>
        <v>0</v>
      </c>
      <c r="BG152" s="239">
        <f>IF(N152="zákl. přenesená",J152,0)</f>
        <v>0</v>
      </c>
      <c r="BH152" s="239">
        <f>IF(N152="sníž. přenesená",J152,0)</f>
        <v>0</v>
      </c>
      <c r="BI152" s="239">
        <f>IF(N152="nulová",J152,0)</f>
        <v>0</v>
      </c>
      <c r="BJ152" s="17" t="s">
        <v>89</v>
      </c>
      <c r="BK152" s="239">
        <f>ROUND(I152*H152,2)</f>
        <v>0</v>
      </c>
      <c r="BL152" s="17" t="s">
        <v>168</v>
      </c>
      <c r="BM152" s="238" t="s">
        <v>634</v>
      </c>
    </row>
    <row r="153" s="13" customFormat="1">
      <c r="A153" s="13"/>
      <c r="B153" s="240"/>
      <c r="C153" s="241"/>
      <c r="D153" s="242" t="s">
        <v>170</v>
      </c>
      <c r="E153" s="243" t="s">
        <v>79</v>
      </c>
      <c r="F153" s="244" t="s">
        <v>616</v>
      </c>
      <c r="G153" s="241"/>
      <c r="H153" s="245">
        <v>1</v>
      </c>
      <c r="I153" s="246"/>
      <c r="J153" s="241"/>
      <c r="K153" s="241"/>
      <c r="L153" s="247"/>
      <c r="M153" s="248"/>
      <c r="N153" s="249"/>
      <c r="O153" s="249"/>
      <c r="P153" s="249"/>
      <c r="Q153" s="249"/>
      <c r="R153" s="249"/>
      <c r="S153" s="249"/>
      <c r="T153" s="250"/>
      <c r="U153" s="13"/>
      <c r="V153" s="13"/>
      <c r="W153" s="13"/>
      <c r="X153" s="13"/>
      <c r="Y153" s="13"/>
      <c r="Z153" s="13"/>
      <c r="AA153" s="13"/>
      <c r="AB153" s="13"/>
      <c r="AC153" s="13"/>
      <c r="AD153" s="13"/>
      <c r="AE153" s="13"/>
      <c r="AT153" s="251" t="s">
        <v>170</v>
      </c>
      <c r="AU153" s="251" t="s">
        <v>91</v>
      </c>
      <c r="AV153" s="13" t="s">
        <v>91</v>
      </c>
      <c r="AW153" s="13" t="s">
        <v>42</v>
      </c>
      <c r="AX153" s="13" t="s">
        <v>89</v>
      </c>
      <c r="AY153" s="251" t="s">
        <v>161</v>
      </c>
    </row>
    <row r="154" s="2" customFormat="1" ht="16.5" customHeight="1">
      <c r="A154" s="39"/>
      <c r="B154" s="40"/>
      <c r="C154" s="227" t="s">
        <v>310</v>
      </c>
      <c r="D154" s="227" t="s">
        <v>163</v>
      </c>
      <c r="E154" s="228" t="s">
        <v>635</v>
      </c>
      <c r="F154" s="229" t="s">
        <v>636</v>
      </c>
      <c r="G154" s="230" t="s">
        <v>431</v>
      </c>
      <c r="H154" s="231">
        <v>12</v>
      </c>
      <c r="I154" s="232"/>
      <c r="J154" s="233">
        <f>ROUND(I154*H154,2)</f>
        <v>0</v>
      </c>
      <c r="K154" s="229" t="s">
        <v>79</v>
      </c>
      <c r="L154" s="45"/>
      <c r="M154" s="234" t="s">
        <v>79</v>
      </c>
      <c r="N154" s="235" t="s">
        <v>51</v>
      </c>
      <c r="O154" s="85"/>
      <c r="P154" s="236">
        <f>O154*H154</f>
        <v>0</v>
      </c>
      <c r="Q154" s="236">
        <v>0</v>
      </c>
      <c r="R154" s="236">
        <f>Q154*H154</f>
        <v>0</v>
      </c>
      <c r="S154" s="236">
        <v>0</v>
      </c>
      <c r="T154" s="237">
        <f>S154*H154</f>
        <v>0</v>
      </c>
      <c r="U154" s="39"/>
      <c r="V154" s="39"/>
      <c r="W154" s="39"/>
      <c r="X154" s="39"/>
      <c r="Y154" s="39"/>
      <c r="Z154" s="39"/>
      <c r="AA154" s="39"/>
      <c r="AB154" s="39"/>
      <c r="AC154" s="39"/>
      <c r="AD154" s="39"/>
      <c r="AE154" s="39"/>
      <c r="AR154" s="238" t="s">
        <v>168</v>
      </c>
      <c r="AT154" s="238" t="s">
        <v>163</v>
      </c>
      <c r="AU154" s="238" t="s">
        <v>91</v>
      </c>
      <c r="AY154" s="17" t="s">
        <v>161</v>
      </c>
      <c r="BE154" s="239">
        <f>IF(N154="základní",J154,0)</f>
        <v>0</v>
      </c>
      <c r="BF154" s="239">
        <f>IF(N154="snížená",J154,0)</f>
        <v>0</v>
      </c>
      <c r="BG154" s="239">
        <f>IF(N154="zákl. přenesená",J154,0)</f>
        <v>0</v>
      </c>
      <c r="BH154" s="239">
        <f>IF(N154="sníž. přenesená",J154,0)</f>
        <v>0</v>
      </c>
      <c r="BI154" s="239">
        <f>IF(N154="nulová",J154,0)</f>
        <v>0</v>
      </c>
      <c r="BJ154" s="17" t="s">
        <v>89</v>
      </c>
      <c r="BK154" s="239">
        <f>ROUND(I154*H154,2)</f>
        <v>0</v>
      </c>
      <c r="BL154" s="17" t="s">
        <v>168</v>
      </c>
      <c r="BM154" s="238" t="s">
        <v>637</v>
      </c>
    </row>
    <row r="155" s="13" customFormat="1">
      <c r="A155" s="13"/>
      <c r="B155" s="240"/>
      <c r="C155" s="241"/>
      <c r="D155" s="242" t="s">
        <v>170</v>
      </c>
      <c r="E155" s="243" t="s">
        <v>79</v>
      </c>
      <c r="F155" s="244" t="s">
        <v>638</v>
      </c>
      <c r="G155" s="241"/>
      <c r="H155" s="245">
        <v>12</v>
      </c>
      <c r="I155" s="246"/>
      <c r="J155" s="241"/>
      <c r="K155" s="241"/>
      <c r="L155" s="247"/>
      <c r="M155" s="248"/>
      <c r="N155" s="249"/>
      <c r="O155" s="249"/>
      <c r="P155" s="249"/>
      <c r="Q155" s="249"/>
      <c r="R155" s="249"/>
      <c r="S155" s="249"/>
      <c r="T155" s="250"/>
      <c r="U155" s="13"/>
      <c r="V155" s="13"/>
      <c r="W155" s="13"/>
      <c r="X155" s="13"/>
      <c r="Y155" s="13"/>
      <c r="Z155" s="13"/>
      <c r="AA155" s="13"/>
      <c r="AB155" s="13"/>
      <c r="AC155" s="13"/>
      <c r="AD155" s="13"/>
      <c r="AE155" s="13"/>
      <c r="AT155" s="251" t="s">
        <v>170</v>
      </c>
      <c r="AU155" s="251" t="s">
        <v>91</v>
      </c>
      <c r="AV155" s="13" t="s">
        <v>91</v>
      </c>
      <c r="AW155" s="13" t="s">
        <v>42</v>
      </c>
      <c r="AX155" s="13" t="s">
        <v>89</v>
      </c>
      <c r="AY155" s="251" t="s">
        <v>161</v>
      </c>
    </row>
    <row r="156" s="2" customFormat="1" ht="16.5" customHeight="1">
      <c r="A156" s="39"/>
      <c r="B156" s="40"/>
      <c r="C156" s="227" t="s">
        <v>317</v>
      </c>
      <c r="D156" s="227" t="s">
        <v>163</v>
      </c>
      <c r="E156" s="228" t="s">
        <v>639</v>
      </c>
      <c r="F156" s="229" t="s">
        <v>640</v>
      </c>
      <c r="G156" s="230" t="s">
        <v>431</v>
      </c>
      <c r="H156" s="231">
        <v>1</v>
      </c>
      <c r="I156" s="232"/>
      <c r="J156" s="233">
        <f>ROUND(I156*H156,2)</f>
        <v>0</v>
      </c>
      <c r="K156" s="229" t="s">
        <v>79</v>
      </c>
      <c r="L156" s="45"/>
      <c r="M156" s="234" t="s">
        <v>79</v>
      </c>
      <c r="N156" s="235" t="s">
        <v>51</v>
      </c>
      <c r="O156" s="85"/>
      <c r="P156" s="236">
        <f>O156*H156</f>
        <v>0</v>
      </c>
      <c r="Q156" s="236">
        <v>0</v>
      </c>
      <c r="R156" s="236">
        <f>Q156*H156</f>
        <v>0</v>
      </c>
      <c r="S156" s="236">
        <v>0</v>
      </c>
      <c r="T156" s="237">
        <f>S156*H156</f>
        <v>0</v>
      </c>
      <c r="U156" s="39"/>
      <c r="V156" s="39"/>
      <c r="W156" s="39"/>
      <c r="X156" s="39"/>
      <c r="Y156" s="39"/>
      <c r="Z156" s="39"/>
      <c r="AA156" s="39"/>
      <c r="AB156" s="39"/>
      <c r="AC156" s="39"/>
      <c r="AD156" s="39"/>
      <c r="AE156" s="39"/>
      <c r="AR156" s="238" t="s">
        <v>168</v>
      </c>
      <c r="AT156" s="238" t="s">
        <v>163</v>
      </c>
      <c r="AU156" s="238" t="s">
        <v>91</v>
      </c>
      <c r="AY156" s="17" t="s">
        <v>161</v>
      </c>
      <c r="BE156" s="239">
        <f>IF(N156="základní",J156,0)</f>
        <v>0</v>
      </c>
      <c r="BF156" s="239">
        <f>IF(N156="snížená",J156,0)</f>
        <v>0</v>
      </c>
      <c r="BG156" s="239">
        <f>IF(N156="zákl. přenesená",J156,0)</f>
        <v>0</v>
      </c>
      <c r="BH156" s="239">
        <f>IF(N156="sníž. přenesená",J156,0)</f>
        <v>0</v>
      </c>
      <c r="BI156" s="239">
        <f>IF(N156="nulová",J156,0)</f>
        <v>0</v>
      </c>
      <c r="BJ156" s="17" t="s">
        <v>89</v>
      </c>
      <c r="BK156" s="239">
        <f>ROUND(I156*H156,2)</f>
        <v>0</v>
      </c>
      <c r="BL156" s="17" t="s">
        <v>168</v>
      </c>
      <c r="BM156" s="238" t="s">
        <v>641</v>
      </c>
    </row>
    <row r="157" s="13" customFormat="1">
      <c r="A157" s="13"/>
      <c r="B157" s="240"/>
      <c r="C157" s="241"/>
      <c r="D157" s="242" t="s">
        <v>170</v>
      </c>
      <c r="E157" s="243" t="s">
        <v>79</v>
      </c>
      <c r="F157" s="244" t="s">
        <v>616</v>
      </c>
      <c r="G157" s="241"/>
      <c r="H157" s="245">
        <v>1</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170</v>
      </c>
      <c r="AU157" s="251" t="s">
        <v>91</v>
      </c>
      <c r="AV157" s="13" t="s">
        <v>91</v>
      </c>
      <c r="AW157" s="13" t="s">
        <v>42</v>
      </c>
      <c r="AX157" s="13" t="s">
        <v>89</v>
      </c>
      <c r="AY157" s="251" t="s">
        <v>161</v>
      </c>
    </row>
    <row r="158" s="2" customFormat="1" ht="16.5" customHeight="1">
      <c r="A158" s="39"/>
      <c r="B158" s="40"/>
      <c r="C158" s="227" t="s">
        <v>454</v>
      </c>
      <c r="D158" s="227" t="s">
        <v>163</v>
      </c>
      <c r="E158" s="228" t="s">
        <v>642</v>
      </c>
      <c r="F158" s="229" t="s">
        <v>643</v>
      </c>
      <c r="G158" s="230" t="s">
        <v>431</v>
      </c>
      <c r="H158" s="231">
        <v>1</v>
      </c>
      <c r="I158" s="232"/>
      <c r="J158" s="233">
        <f>ROUND(I158*H158,2)</f>
        <v>0</v>
      </c>
      <c r="K158" s="229" t="s">
        <v>79</v>
      </c>
      <c r="L158" s="45"/>
      <c r="M158" s="234" t="s">
        <v>79</v>
      </c>
      <c r="N158" s="235" t="s">
        <v>51</v>
      </c>
      <c r="O158" s="85"/>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168</v>
      </c>
      <c r="AT158" s="238" t="s">
        <v>163</v>
      </c>
      <c r="AU158" s="238" t="s">
        <v>91</v>
      </c>
      <c r="AY158" s="17" t="s">
        <v>161</v>
      </c>
      <c r="BE158" s="239">
        <f>IF(N158="základní",J158,0)</f>
        <v>0</v>
      </c>
      <c r="BF158" s="239">
        <f>IF(N158="snížená",J158,0)</f>
        <v>0</v>
      </c>
      <c r="BG158" s="239">
        <f>IF(N158="zákl. přenesená",J158,0)</f>
        <v>0</v>
      </c>
      <c r="BH158" s="239">
        <f>IF(N158="sníž. přenesená",J158,0)</f>
        <v>0</v>
      </c>
      <c r="BI158" s="239">
        <f>IF(N158="nulová",J158,0)</f>
        <v>0</v>
      </c>
      <c r="BJ158" s="17" t="s">
        <v>89</v>
      </c>
      <c r="BK158" s="239">
        <f>ROUND(I158*H158,2)</f>
        <v>0</v>
      </c>
      <c r="BL158" s="17" t="s">
        <v>168</v>
      </c>
      <c r="BM158" s="238" t="s">
        <v>476</v>
      </c>
    </row>
    <row r="159" s="13" customFormat="1">
      <c r="A159" s="13"/>
      <c r="B159" s="240"/>
      <c r="C159" s="241"/>
      <c r="D159" s="242" t="s">
        <v>170</v>
      </c>
      <c r="E159" s="243" t="s">
        <v>79</v>
      </c>
      <c r="F159" s="244" t="s">
        <v>616</v>
      </c>
      <c r="G159" s="241"/>
      <c r="H159" s="245">
        <v>1</v>
      </c>
      <c r="I159" s="246"/>
      <c r="J159" s="241"/>
      <c r="K159" s="241"/>
      <c r="L159" s="247"/>
      <c r="M159" s="248"/>
      <c r="N159" s="249"/>
      <c r="O159" s="249"/>
      <c r="P159" s="249"/>
      <c r="Q159" s="249"/>
      <c r="R159" s="249"/>
      <c r="S159" s="249"/>
      <c r="T159" s="250"/>
      <c r="U159" s="13"/>
      <c r="V159" s="13"/>
      <c r="W159" s="13"/>
      <c r="X159" s="13"/>
      <c r="Y159" s="13"/>
      <c r="Z159" s="13"/>
      <c r="AA159" s="13"/>
      <c r="AB159" s="13"/>
      <c r="AC159" s="13"/>
      <c r="AD159" s="13"/>
      <c r="AE159" s="13"/>
      <c r="AT159" s="251" t="s">
        <v>170</v>
      </c>
      <c r="AU159" s="251" t="s">
        <v>91</v>
      </c>
      <c r="AV159" s="13" t="s">
        <v>91</v>
      </c>
      <c r="AW159" s="13" t="s">
        <v>42</v>
      </c>
      <c r="AX159" s="13" t="s">
        <v>89</v>
      </c>
      <c r="AY159" s="251" t="s">
        <v>161</v>
      </c>
    </row>
    <row r="160" s="2" customFormat="1" ht="16.5" customHeight="1">
      <c r="A160" s="39"/>
      <c r="B160" s="40"/>
      <c r="C160" s="227" t="s">
        <v>458</v>
      </c>
      <c r="D160" s="227" t="s">
        <v>163</v>
      </c>
      <c r="E160" s="228" t="s">
        <v>644</v>
      </c>
      <c r="F160" s="229" t="s">
        <v>645</v>
      </c>
      <c r="G160" s="230" t="s">
        <v>431</v>
      </c>
      <c r="H160" s="231">
        <v>3</v>
      </c>
      <c r="I160" s="232"/>
      <c r="J160" s="233">
        <f>ROUND(I160*H160,2)</f>
        <v>0</v>
      </c>
      <c r="K160" s="229" t="s">
        <v>79</v>
      </c>
      <c r="L160" s="45"/>
      <c r="M160" s="234" t="s">
        <v>79</v>
      </c>
      <c r="N160" s="235" t="s">
        <v>51</v>
      </c>
      <c r="O160" s="85"/>
      <c r="P160" s="236">
        <f>O160*H160</f>
        <v>0</v>
      </c>
      <c r="Q160" s="236">
        <v>0</v>
      </c>
      <c r="R160" s="236">
        <f>Q160*H160</f>
        <v>0</v>
      </c>
      <c r="S160" s="236">
        <v>0</v>
      </c>
      <c r="T160" s="237">
        <f>S160*H160</f>
        <v>0</v>
      </c>
      <c r="U160" s="39"/>
      <c r="V160" s="39"/>
      <c r="W160" s="39"/>
      <c r="X160" s="39"/>
      <c r="Y160" s="39"/>
      <c r="Z160" s="39"/>
      <c r="AA160" s="39"/>
      <c r="AB160" s="39"/>
      <c r="AC160" s="39"/>
      <c r="AD160" s="39"/>
      <c r="AE160" s="39"/>
      <c r="AR160" s="238" t="s">
        <v>168</v>
      </c>
      <c r="AT160" s="238" t="s">
        <v>163</v>
      </c>
      <c r="AU160" s="238" t="s">
        <v>91</v>
      </c>
      <c r="AY160" s="17" t="s">
        <v>161</v>
      </c>
      <c r="BE160" s="239">
        <f>IF(N160="základní",J160,0)</f>
        <v>0</v>
      </c>
      <c r="BF160" s="239">
        <f>IF(N160="snížená",J160,0)</f>
        <v>0</v>
      </c>
      <c r="BG160" s="239">
        <f>IF(N160="zákl. přenesená",J160,0)</f>
        <v>0</v>
      </c>
      <c r="BH160" s="239">
        <f>IF(N160="sníž. přenesená",J160,0)</f>
        <v>0</v>
      </c>
      <c r="BI160" s="239">
        <f>IF(N160="nulová",J160,0)</f>
        <v>0</v>
      </c>
      <c r="BJ160" s="17" t="s">
        <v>89</v>
      </c>
      <c r="BK160" s="239">
        <f>ROUND(I160*H160,2)</f>
        <v>0</v>
      </c>
      <c r="BL160" s="17" t="s">
        <v>168</v>
      </c>
      <c r="BM160" s="238" t="s">
        <v>646</v>
      </c>
    </row>
    <row r="161" s="13" customFormat="1">
      <c r="A161" s="13"/>
      <c r="B161" s="240"/>
      <c r="C161" s="241"/>
      <c r="D161" s="242" t="s">
        <v>170</v>
      </c>
      <c r="E161" s="243" t="s">
        <v>79</v>
      </c>
      <c r="F161" s="244" t="s">
        <v>647</v>
      </c>
      <c r="G161" s="241"/>
      <c r="H161" s="245">
        <v>3</v>
      </c>
      <c r="I161" s="246"/>
      <c r="J161" s="241"/>
      <c r="K161" s="241"/>
      <c r="L161" s="247"/>
      <c r="M161" s="248"/>
      <c r="N161" s="249"/>
      <c r="O161" s="249"/>
      <c r="P161" s="249"/>
      <c r="Q161" s="249"/>
      <c r="R161" s="249"/>
      <c r="S161" s="249"/>
      <c r="T161" s="250"/>
      <c r="U161" s="13"/>
      <c r="V161" s="13"/>
      <c r="W161" s="13"/>
      <c r="X161" s="13"/>
      <c r="Y161" s="13"/>
      <c r="Z161" s="13"/>
      <c r="AA161" s="13"/>
      <c r="AB161" s="13"/>
      <c r="AC161" s="13"/>
      <c r="AD161" s="13"/>
      <c r="AE161" s="13"/>
      <c r="AT161" s="251" t="s">
        <v>170</v>
      </c>
      <c r="AU161" s="251" t="s">
        <v>91</v>
      </c>
      <c r="AV161" s="13" t="s">
        <v>91</v>
      </c>
      <c r="AW161" s="13" t="s">
        <v>42</v>
      </c>
      <c r="AX161" s="13" t="s">
        <v>89</v>
      </c>
      <c r="AY161" s="251" t="s">
        <v>161</v>
      </c>
    </row>
    <row r="162" s="2" customFormat="1" ht="16.5" customHeight="1">
      <c r="A162" s="39"/>
      <c r="B162" s="40"/>
      <c r="C162" s="227" t="s">
        <v>462</v>
      </c>
      <c r="D162" s="227" t="s">
        <v>163</v>
      </c>
      <c r="E162" s="228" t="s">
        <v>648</v>
      </c>
      <c r="F162" s="229" t="s">
        <v>649</v>
      </c>
      <c r="G162" s="230" t="s">
        <v>431</v>
      </c>
      <c r="H162" s="231">
        <v>1</v>
      </c>
      <c r="I162" s="232"/>
      <c r="J162" s="233">
        <f>ROUND(I162*H162,2)</f>
        <v>0</v>
      </c>
      <c r="K162" s="229" t="s">
        <v>79</v>
      </c>
      <c r="L162" s="45"/>
      <c r="M162" s="234" t="s">
        <v>79</v>
      </c>
      <c r="N162" s="235" t="s">
        <v>51</v>
      </c>
      <c r="O162" s="85"/>
      <c r="P162" s="236">
        <f>O162*H162</f>
        <v>0</v>
      </c>
      <c r="Q162" s="236">
        <v>0</v>
      </c>
      <c r="R162" s="236">
        <f>Q162*H162</f>
        <v>0</v>
      </c>
      <c r="S162" s="236">
        <v>0</v>
      </c>
      <c r="T162" s="237">
        <f>S162*H162</f>
        <v>0</v>
      </c>
      <c r="U162" s="39"/>
      <c r="V162" s="39"/>
      <c r="W162" s="39"/>
      <c r="X162" s="39"/>
      <c r="Y162" s="39"/>
      <c r="Z162" s="39"/>
      <c r="AA162" s="39"/>
      <c r="AB162" s="39"/>
      <c r="AC162" s="39"/>
      <c r="AD162" s="39"/>
      <c r="AE162" s="39"/>
      <c r="AR162" s="238" t="s">
        <v>168</v>
      </c>
      <c r="AT162" s="238" t="s">
        <v>163</v>
      </c>
      <c r="AU162" s="238" t="s">
        <v>91</v>
      </c>
      <c r="AY162" s="17" t="s">
        <v>161</v>
      </c>
      <c r="BE162" s="239">
        <f>IF(N162="základní",J162,0)</f>
        <v>0</v>
      </c>
      <c r="BF162" s="239">
        <f>IF(N162="snížená",J162,0)</f>
        <v>0</v>
      </c>
      <c r="BG162" s="239">
        <f>IF(N162="zákl. přenesená",J162,0)</f>
        <v>0</v>
      </c>
      <c r="BH162" s="239">
        <f>IF(N162="sníž. přenesená",J162,0)</f>
        <v>0</v>
      </c>
      <c r="BI162" s="239">
        <f>IF(N162="nulová",J162,0)</f>
        <v>0</v>
      </c>
      <c r="BJ162" s="17" t="s">
        <v>89</v>
      </c>
      <c r="BK162" s="239">
        <f>ROUND(I162*H162,2)</f>
        <v>0</v>
      </c>
      <c r="BL162" s="17" t="s">
        <v>168</v>
      </c>
      <c r="BM162" s="238" t="s">
        <v>650</v>
      </c>
    </row>
    <row r="163" s="13" customFormat="1">
      <c r="A163" s="13"/>
      <c r="B163" s="240"/>
      <c r="C163" s="241"/>
      <c r="D163" s="242" t="s">
        <v>170</v>
      </c>
      <c r="E163" s="243" t="s">
        <v>79</v>
      </c>
      <c r="F163" s="244" t="s">
        <v>616</v>
      </c>
      <c r="G163" s="241"/>
      <c r="H163" s="245">
        <v>1</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170</v>
      </c>
      <c r="AU163" s="251" t="s">
        <v>91</v>
      </c>
      <c r="AV163" s="13" t="s">
        <v>91</v>
      </c>
      <c r="AW163" s="13" t="s">
        <v>42</v>
      </c>
      <c r="AX163" s="13" t="s">
        <v>89</v>
      </c>
      <c r="AY163" s="251" t="s">
        <v>161</v>
      </c>
    </row>
    <row r="164" s="2" customFormat="1" ht="16.5" customHeight="1">
      <c r="A164" s="39"/>
      <c r="B164" s="40"/>
      <c r="C164" s="227" t="s">
        <v>467</v>
      </c>
      <c r="D164" s="227" t="s">
        <v>163</v>
      </c>
      <c r="E164" s="228" t="s">
        <v>651</v>
      </c>
      <c r="F164" s="229" t="s">
        <v>652</v>
      </c>
      <c r="G164" s="230" t="s">
        <v>431</v>
      </c>
      <c r="H164" s="231">
        <v>1</v>
      </c>
      <c r="I164" s="232"/>
      <c r="J164" s="233">
        <f>ROUND(I164*H164,2)</f>
        <v>0</v>
      </c>
      <c r="K164" s="229" t="s">
        <v>79</v>
      </c>
      <c r="L164" s="45"/>
      <c r="M164" s="234" t="s">
        <v>79</v>
      </c>
      <c r="N164" s="235" t="s">
        <v>51</v>
      </c>
      <c r="O164" s="85"/>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168</v>
      </c>
      <c r="AT164" s="238" t="s">
        <v>163</v>
      </c>
      <c r="AU164" s="238" t="s">
        <v>91</v>
      </c>
      <c r="AY164" s="17" t="s">
        <v>161</v>
      </c>
      <c r="BE164" s="239">
        <f>IF(N164="základní",J164,0)</f>
        <v>0</v>
      </c>
      <c r="BF164" s="239">
        <f>IF(N164="snížená",J164,0)</f>
        <v>0</v>
      </c>
      <c r="BG164" s="239">
        <f>IF(N164="zákl. přenesená",J164,0)</f>
        <v>0</v>
      </c>
      <c r="BH164" s="239">
        <f>IF(N164="sníž. přenesená",J164,0)</f>
        <v>0</v>
      </c>
      <c r="BI164" s="239">
        <f>IF(N164="nulová",J164,0)</f>
        <v>0</v>
      </c>
      <c r="BJ164" s="17" t="s">
        <v>89</v>
      </c>
      <c r="BK164" s="239">
        <f>ROUND(I164*H164,2)</f>
        <v>0</v>
      </c>
      <c r="BL164" s="17" t="s">
        <v>168</v>
      </c>
      <c r="BM164" s="238" t="s">
        <v>653</v>
      </c>
    </row>
    <row r="165" s="13" customFormat="1">
      <c r="A165" s="13"/>
      <c r="B165" s="240"/>
      <c r="C165" s="241"/>
      <c r="D165" s="242" t="s">
        <v>170</v>
      </c>
      <c r="E165" s="243" t="s">
        <v>79</v>
      </c>
      <c r="F165" s="244" t="s">
        <v>616</v>
      </c>
      <c r="G165" s="241"/>
      <c r="H165" s="245">
        <v>1</v>
      </c>
      <c r="I165" s="246"/>
      <c r="J165" s="241"/>
      <c r="K165" s="241"/>
      <c r="L165" s="247"/>
      <c r="M165" s="248"/>
      <c r="N165" s="249"/>
      <c r="O165" s="249"/>
      <c r="P165" s="249"/>
      <c r="Q165" s="249"/>
      <c r="R165" s="249"/>
      <c r="S165" s="249"/>
      <c r="T165" s="250"/>
      <c r="U165" s="13"/>
      <c r="V165" s="13"/>
      <c r="W165" s="13"/>
      <c r="X165" s="13"/>
      <c r="Y165" s="13"/>
      <c r="Z165" s="13"/>
      <c r="AA165" s="13"/>
      <c r="AB165" s="13"/>
      <c r="AC165" s="13"/>
      <c r="AD165" s="13"/>
      <c r="AE165" s="13"/>
      <c r="AT165" s="251" t="s">
        <v>170</v>
      </c>
      <c r="AU165" s="251" t="s">
        <v>91</v>
      </c>
      <c r="AV165" s="13" t="s">
        <v>91</v>
      </c>
      <c r="AW165" s="13" t="s">
        <v>42</v>
      </c>
      <c r="AX165" s="13" t="s">
        <v>89</v>
      </c>
      <c r="AY165" s="251" t="s">
        <v>161</v>
      </c>
    </row>
    <row r="166" s="2" customFormat="1" ht="16.5" customHeight="1">
      <c r="A166" s="39"/>
      <c r="B166" s="40"/>
      <c r="C166" s="227" t="s">
        <v>472</v>
      </c>
      <c r="D166" s="227" t="s">
        <v>163</v>
      </c>
      <c r="E166" s="228" t="s">
        <v>654</v>
      </c>
      <c r="F166" s="229" t="s">
        <v>655</v>
      </c>
      <c r="G166" s="230" t="s">
        <v>431</v>
      </c>
      <c r="H166" s="231">
        <v>1</v>
      </c>
      <c r="I166" s="232"/>
      <c r="J166" s="233">
        <f>ROUND(I166*H166,2)</f>
        <v>0</v>
      </c>
      <c r="K166" s="229" t="s">
        <v>79</v>
      </c>
      <c r="L166" s="45"/>
      <c r="M166" s="234" t="s">
        <v>79</v>
      </c>
      <c r="N166" s="235" t="s">
        <v>51</v>
      </c>
      <c r="O166" s="85"/>
      <c r="P166" s="236">
        <f>O166*H166</f>
        <v>0</v>
      </c>
      <c r="Q166" s="236">
        <v>0</v>
      </c>
      <c r="R166" s="236">
        <f>Q166*H166</f>
        <v>0</v>
      </c>
      <c r="S166" s="236">
        <v>0</v>
      </c>
      <c r="T166" s="237">
        <f>S166*H166</f>
        <v>0</v>
      </c>
      <c r="U166" s="39"/>
      <c r="V166" s="39"/>
      <c r="W166" s="39"/>
      <c r="X166" s="39"/>
      <c r="Y166" s="39"/>
      <c r="Z166" s="39"/>
      <c r="AA166" s="39"/>
      <c r="AB166" s="39"/>
      <c r="AC166" s="39"/>
      <c r="AD166" s="39"/>
      <c r="AE166" s="39"/>
      <c r="AR166" s="238" t="s">
        <v>168</v>
      </c>
      <c r="AT166" s="238" t="s">
        <v>163</v>
      </c>
      <c r="AU166" s="238" t="s">
        <v>91</v>
      </c>
      <c r="AY166" s="17" t="s">
        <v>161</v>
      </c>
      <c r="BE166" s="239">
        <f>IF(N166="základní",J166,0)</f>
        <v>0</v>
      </c>
      <c r="BF166" s="239">
        <f>IF(N166="snížená",J166,0)</f>
        <v>0</v>
      </c>
      <c r="BG166" s="239">
        <f>IF(N166="zákl. přenesená",J166,0)</f>
        <v>0</v>
      </c>
      <c r="BH166" s="239">
        <f>IF(N166="sníž. přenesená",J166,0)</f>
        <v>0</v>
      </c>
      <c r="BI166" s="239">
        <f>IF(N166="nulová",J166,0)</f>
        <v>0</v>
      </c>
      <c r="BJ166" s="17" t="s">
        <v>89</v>
      </c>
      <c r="BK166" s="239">
        <f>ROUND(I166*H166,2)</f>
        <v>0</v>
      </c>
      <c r="BL166" s="17" t="s">
        <v>168</v>
      </c>
      <c r="BM166" s="238" t="s">
        <v>656</v>
      </c>
    </row>
    <row r="167" s="13" customFormat="1">
      <c r="A167" s="13"/>
      <c r="B167" s="240"/>
      <c r="C167" s="241"/>
      <c r="D167" s="242" t="s">
        <v>170</v>
      </c>
      <c r="E167" s="243" t="s">
        <v>79</v>
      </c>
      <c r="F167" s="244" t="s">
        <v>616</v>
      </c>
      <c r="G167" s="241"/>
      <c r="H167" s="245">
        <v>1</v>
      </c>
      <c r="I167" s="246"/>
      <c r="J167" s="241"/>
      <c r="K167" s="241"/>
      <c r="L167" s="247"/>
      <c r="M167" s="248"/>
      <c r="N167" s="249"/>
      <c r="O167" s="249"/>
      <c r="P167" s="249"/>
      <c r="Q167" s="249"/>
      <c r="R167" s="249"/>
      <c r="S167" s="249"/>
      <c r="T167" s="250"/>
      <c r="U167" s="13"/>
      <c r="V167" s="13"/>
      <c r="W167" s="13"/>
      <c r="X167" s="13"/>
      <c r="Y167" s="13"/>
      <c r="Z167" s="13"/>
      <c r="AA167" s="13"/>
      <c r="AB167" s="13"/>
      <c r="AC167" s="13"/>
      <c r="AD167" s="13"/>
      <c r="AE167" s="13"/>
      <c r="AT167" s="251" t="s">
        <v>170</v>
      </c>
      <c r="AU167" s="251" t="s">
        <v>91</v>
      </c>
      <c r="AV167" s="13" t="s">
        <v>91</v>
      </c>
      <c r="AW167" s="13" t="s">
        <v>42</v>
      </c>
      <c r="AX167" s="13" t="s">
        <v>89</v>
      </c>
      <c r="AY167" s="251" t="s">
        <v>161</v>
      </c>
    </row>
    <row r="168" s="2" customFormat="1" ht="16.5" customHeight="1">
      <c r="A168" s="39"/>
      <c r="B168" s="40"/>
      <c r="C168" s="227" t="s">
        <v>479</v>
      </c>
      <c r="D168" s="227" t="s">
        <v>163</v>
      </c>
      <c r="E168" s="228" t="s">
        <v>657</v>
      </c>
      <c r="F168" s="229" t="s">
        <v>658</v>
      </c>
      <c r="G168" s="230" t="s">
        <v>431</v>
      </c>
      <c r="H168" s="231">
        <v>1</v>
      </c>
      <c r="I168" s="232"/>
      <c r="J168" s="233">
        <f>ROUND(I168*H168,2)</f>
        <v>0</v>
      </c>
      <c r="K168" s="229" t="s">
        <v>79</v>
      </c>
      <c r="L168" s="45"/>
      <c r="M168" s="234" t="s">
        <v>79</v>
      </c>
      <c r="N168" s="235" t="s">
        <v>51</v>
      </c>
      <c r="O168" s="85"/>
      <c r="P168" s="236">
        <f>O168*H168</f>
        <v>0</v>
      </c>
      <c r="Q168" s="236">
        <v>0</v>
      </c>
      <c r="R168" s="236">
        <f>Q168*H168</f>
        <v>0</v>
      </c>
      <c r="S168" s="236">
        <v>0</v>
      </c>
      <c r="T168" s="237">
        <f>S168*H168</f>
        <v>0</v>
      </c>
      <c r="U168" s="39"/>
      <c r="V168" s="39"/>
      <c r="W168" s="39"/>
      <c r="X168" s="39"/>
      <c r="Y168" s="39"/>
      <c r="Z168" s="39"/>
      <c r="AA168" s="39"/>
      <c r="AB168" s="39"/>
      <c r="AC168" s="39"/>
      <c r="AD168" s="39"/>
      <c r="AE168" s="39"/>
      <c r="AR168" s="238" t="s">
        <v>168</v>
      </c>
      <c r="AT168" s="238" t="s">
        <v>163</v>
      </c>
      <c r="AU168" s="238" t="s">
        <v>91</v>
      </c>
      <c r="AY168" s="17" t="s">
        <v>161</v>
      </c>
      <c r="BE168" s="239">
        <f>IF(N168="základní",J168,0)</f>
        <v>0</v>
      </c>
      <c r="BF168" s="239">
        <f>IF(N168="snížená",J168,0)</f>
        <v>0</v>
      </c>
      <c r="BG168" s="239">
        <f>IF(N168="zákl. přenesená",J168,0)</f>
        <v>0</v>
      </c>
      <c r="BH168" s="239">
        <f>IF(N168="sníž. přenesená",J168,0)</f>
        <v>0</v>
      </c>
      <c r="BI168" s="239">
        <f>IF(N168="nulová",J168,0)</f>
        <v>0</v>
      </c>
      <c r="BJ168" s="17" t="s">
        <v>89</v>
      </c>
      <c r="BK168" s="239">
        <f>ROUND(I168*H168,2)</f>
        <v>0</v>
      </c>
      <c r="BL168" s="17" t="s">
        <v>168</v>
      </c>
      <c r="BM168" s="238" t="s">
        <v>659</v>
      </c>
    </row>
    <row r="169" s="13" customFormat="1">
      <c r="A169" s="13"/>
      <c r="B169" s="240"/>
      <c r="C169" s="241"/>
      <c r="D169" s="242" t="s">
        <v>170</v>
      </c>
      <c r="E169" s="243" t="s">
        <v>79</v>
      </c>
      <c r="F169" s="244" t="s">
        <v>616</v>
      </c>
      <c r="G169" s="241"/>
      <c r="H169" s="245">
        <v>1</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170</v>
      </c>
      <c r="AU169" s="251" t="s">
        <v>91</v>
      </c>
      <c r="AV169" s="13" t="s">
        <v>91</v>
      </c>
      <c r="AW169" s="13" t="s">
        <v>42</v>
      </c>
      <c r="AX169" s="13" t="s">
        <v>89</v>
      </c>
      <c r="AY169" s="251" t="s">
        <v>161</v>
      </c>
    </row>
    <row r="170" s="2" customFormat="1" ht="16.5" customHeight="1">
      <c r="A170" s="39"/>
      <c r="B170" s="40"/>
      <c r="C170" s="227" t="s">
        <v>484</v>
      </c>
      <c r="D170" s="227" t="s">
        <v>163</v>
      </c>
      <c r="E170" s="228" t="s">
        <v>660</v>
      </c>
      <c r="F170" s="229" t="s">
        <v>661</v>
      </c>
      <c r="G170" s="230" t="s">
        <v>431</v>
      </c>
      <c r="H170" s="231">
        <v>1</v>
      </c>
      <c r="I170" s="232"/>
      <c r="J170" s="233">
        <f>ROUND(I170*H170,2)</f>
        <v>0</v>
      </c>
      <c r="K170" s="229" t="s">
        <v>79</v>
      </c>
      <c r="L170" s="45"/>
      <c r="M170" s="234" t="s">
        <v>79</v>
      </c>
      <c r="N170" s="235" t="s">
        <v>51</v>
      </c>
      <c r="O170" s="85"/>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168</v>
      </c>
      <c r="AT170" s="238" t="s">
        <v>163</v>
      </c>
      <c r="AU170" s="238" t="s">
        <v>91</v>
      </c>
      <c r="AY170" s="17" t="s">
        <v>161</v>
      </c>
      <c r="BE170" s="239">
        <f>IF(N170="základní",J170,0)</f>
        <v>0</v>
      </c>
      <c r="BF170" s="239">
        <f>IF(N170="snížená",J170,0)</f>
        <v>0</v>
      </c>
      <c r="BG170" s="239">
        <f>IF(N170="zákl. přenesená",J170,0)</f>
        <v>0</v>
      </c>
      <c r="BH170" s="239">
        <f>IF(N170="sníž. přenesená",J170,0)</f>
        <v>0</v>
      </c>
      <c r="BI170" s="239">
        <f>IF(N170="nulová",J170,0)</f>
        <v>0</v>
      </c>
      <c r="BJ170" s="17" t="s">
        <v>89</v>
      </c>
      <c r="BK170" s="239">
        <f>ROUND(I170*H170,2)</f>
        <v>0</v>
      </c>
      <c r="BL170" s="17" t="s">
        <v>168</v>
      </c>
      <c r="BM170" s="238" t="s">
        <v>662</v>
      </c>
    </row>
    <row r="171" s="13" customFormat="1">
      <c r="A171" s="13"/>
      <c r="B171" s="240"/>
      <c r="C171" s="241"/>
      <c r="D171" s="242" t="s">
        <v>170</v>
      </c>
      <c r="E171" s="243" t="s">
        <v>79</v>
      </c>
      <c r="F171" s="244" t="s">
        <v>616</v>
      </c>
      <c r="G171" s="241"/>
      <c r="H171" s="245">
        <v>1</v>
      </c>
      <c r="I171" s="246"/>
      <c r="J171" s="241"/>
      <c r="K171" s="241"/>
      <c r="L171" s="247"/>
      <c r="M171" s="248"/>
      <c r="N171" s="249"/>
      <c r="O171" s="249"/>
      <c r="P171" s="249"/>
      <c r="Q171" s="249"/>
      <c r="R171" s="249"/>
      <c r="S171" s="249"/>
      <c r="T171" s="250"/>
      <c r="U171" s="13"/>
      <c r="V171" s="13"/>
      <c r="W171" s="13"/>
      <c r="X171" s="13"/>
      <c r="Y171" s="13"/>
      <c r="Z171" s="13"/>
      <c r="AA171" s="13"/>
      <c r="AB171" s="13"/>
      <c r="AC171" s="13"/>
      <c r="AD171" s="13"/>
      <c r="AE171" s="13"/>
      <c r="AT171" s="251" t="s">
        <v>170</v>
      </c>
      <c r="AU171" s="251" t="s">
        <v>91</v>
      </c>
      <c r="AV171" s="13" t="s">
        <v>91</v>
      </c>
      <c r="AW171" s="13" t="s">
        <v>42</v>
      </c>
      <c r="AX171" s="13" t="s">
        <v>89</v>
      </c>
      <c r="AY171" s="251" t="s">
        <v>161</v>
      </c>
    </row>
    <row r="172" s="2" customFormat="1" ht="16.5" customHeight="1">
      <c r="A172" s="39"/>
      <c r="B172" s="40"/>
      <c r="C172" s="227" t="s">
        <v>488</v>
      </c>
      <c r="D172" s="227" t="s">
        <v>163</v>
      </c>
      <c r="E172" s="228" t="s">
        <v>663</v>
      </c>
      <c r="F172" s="229" t="s">
        <v>664</v>
      </c>
      <c r="G172" s="230" t="s">
        <v>431</v>
      </c>
      <c r="H172" s="231">
        <v>1</v>
      </c>
      <c r="I172" s="232"/>
      <c r="J172" s="233">
        <f>ROUND(I172*H172,2)</f>
        <v>0</v>
      </c>
      <c r="K172" s="229" t="s">
        <v>79</v>
      </c>
      <c r="L172" s="45"/>
      <c r="M172" s="234" t="s">
        <v>79</v>
      </c>
      <c r="N172" s="235" t="s">
        <v>51</v>
      </c>
      <c r="O172" s="85"/>
      <c r="P172" s="236">
        <f>O172*H172</f>
        <v>0</v>
      </c>
      <c r="Q172" s="236">
        <v>0</v>
      </c>
      <c r="R172" s="236">
        <f>Q172*H172</f>
        <v>0</v>
      </c>
      <c r="S172" s="236">
        <v>0</v>
      </c>
      <c r="T172" s="237">
        <f>S172*H172</f>
        <v>0</v>
      </c>
      <c r="U172" s="39"/>
      <c r="V172" s="39"/>
      <c r="W172" s="39"/>
      <c r="X172" s="39"/>
      <c r="Y172" s="39"/>
      <c r="Z172" s="39"/>
      <c r="AA172" s="39"/>
      <c r="AB172" s="39"/>
      <c r="AC172" s="39"/>
      <c r="AD172" s="39"/>
      <c r="AE172" s="39"/>
      <c r="AR172" s="238" t="s">
        <v>168</v>
      </c>
      <c r="AT172" s="238" t="s">
        <v>163</v>
      </c>
      <c r="AU172" s="238" t="s">
        <v>91</v>
      </c>
      <c r="AY172" s="17" t="s">
        <v>161</v>
      </c>
      <c r="BE172" s="239">
        <f>IF(N172="základní",J172,0)</f>
        <v>0</v>
      </c>
      <c r="BF172" s="239">
        <f>IF(N172="snížená",J172,0)</f>
        <v>0</v>
      </c>
      <c r="BG172" s="239">
        <f>IF(N172="zákl. přenesená",J172,0)</f>
        <v>0</v>
      </c>
      <c r="BH172" s="239">
        <f>IF(N172="sníž. přenesená",J172,0)</f>
        <v>0</v>
      </c>
      <c r="BI172" s="239">
        <f>IF(N172="nulová",J172,0)</f>
        <v>0</v>
      </c>
      <c r="BJ172" s="17" t="s">
        <v>89</v>
      </c>
      <c r="BK172" s="239">
        <f>ROUND(I172*H172,2)</f>
        <v>0</v>
      </c>
      <c r="BL172" s="17" t="s">
        <v>168</v>
      </c>
      <c r="BM172" s="238" t="s">
        <v>665</v>
      </c>
    </row>
    <row r="173" s="13" customFormat="1">
      <c r="A173" s="13"/>
      <c r="B173" s="240"/>
      <c r="C173" s="241"/>
      <c r="D173" s="242" t="s">
        <v>170</v>
      </c>
      <c r="E173" s="243" t="s">
        <v>79</v>
      </c>
      <c r="F173" s="244" t="s">
        <v>616</v>
      </c>
      <c r="G173" s="241"/>
      <c r="H173" s="245">
        <v>1</v>
      </c>
      <c r="I173" s="246"/>
      <c r="J173" s="241"/>
      <c r="K173" s="241"/>
      <c r="L173" s="247"/>
      <c r="M173" s="248"/>
      <c r="N173" s="249"/>
      <c r="O173" s="249"/>
      <c r="P173" s="249"/>
      <c r="Q173" s="249"/>
      <c r="R173" s="249"/>
      <c r="S173" s="249"/>
      <c r="T173" s="250"/>
      <c r="U173" s="13"/>
      <c r="V173" s="13"/>
      <c r="W173" s="13"/>
      <c r="X173" s="13"/>
      <c r="Y173" s="13"/>
      <c r="Z173" s="13"/>
      <c r="AA173" s="13"/>
      <c r="AB173" s="13"/>
      <c r="AC173" s="13"/>
      <c r="AD173" s="13"/>
      <c r="AE173" s="13"/>
      <c r="AT173" s="251" t="s">
        <v>170</v>
      </c>
      <c r="AU173" s="251" t="s">
        <v>91</v>
      </c>
      <c r="AV173" s="13" t="s">
        <v>91</v>
      </c>
      <c r="AW173" s="13" t="s">
        <v>42</v>
      </c>
      <c r="AX173" s="13" t="s">
        <v>89</v>
      </c>
      <c r="AY173" s="251" t="s">
        <v>161</v>
      </c>
    </row>
    <row r="174" s="2" customFormat="1" ht="16.5" customHeight="1">
      <c r="A174" s="39"/>
      <c r="B174" s="40"/>
      <c r="C174" s="227" t="s">
        <v>492</v>
      </c>
      <c r="D174" s="227" t="s">
        <v>163</v>
      </c>
      <c r="E174" s="228" t="s">
        <v>666</v>
      </c>
      <c r="F174" s="229" t="s">
        <v>667</v>
      </c>
      <c r="G174" s="230" t="s">
        <v>431</v>
      </c>
      <c r="H174" s="231">
        <v>1</v>
      </c>
      <c r="I174" s="232"/>
      <c r="J174" s="233">
        <f>ROUND(I174*H174,2)</f>
        <v>0</v>
      </c>
      <c r="K174" s="229" t="s">
        <v>79</v>
      </c>
      <c r="L174" s="45"/>
      <c r="M174" s="234" t="s">
        <v>79</v>
      </c>
      <c r="N174" s="235" t="s">
        <v>51</v>
      </c>
      <c r="O174" s="85"/>
      <c r="P174" s="236">
        <f>O174*H174</f>
        <v>0</v>
      </c>
      <c r="Q174" s="236">
        <v>0</v>
      </c>
      <c r="R174" s="236">
        <f>Q174*H174</f>
        <v>0</v>
      </c>
      <c r="S174" s="236">
        <v>0</v>
      </c>
      <c r="T174" s="237">
        <f>S174*H174</f>
        <v>0</v>
      </c>
      <c r="U174" s="39"/>
      <c r="V174" s="39"/>
      <c r="W174" s="39"/>
      <c r="X174" s="39"/>
      <c r="Y174" s="39"/>
      <c r="Z174" s="39"/>
      <c r="AA174" s="39"/>
      <c r="AB174" s="39"/>
      <c r="AC174" s="39"/>
      <c r="AD174" s="39"/>
      <c r="AE174" s="39"/>
      <c r="AR174" s="238" t="s">
        <v>168</v>
      </c>
      <c r="AT174" s="238" t="s">
        <v>163</v>
      </c>
      <c r="AU174" s="238" t="s">
        <v>91</v>
      </c>
      <c r="AY174" s="17" t="s">
        <v>161</v>
      </c>
      <c r="BE174" s="239">
        <f>IF(N174="základní",J174,0)</f>
        <v>0</v>
      </c>
      <c r="BF174" s="239">
        <f>IF(N174="snížená",J174,0)</f>
        <v>0</v>
      </c>
      <c r="BG174" s="239">
        <f>IF(N174="zákl. přenesená",J174,0)</f>
        <v>0</v>
      </c>
      <c r="BH174" s="239">
        <f>IF(N174="sníž. přenesená",J174,0)</f>
        <v>0</v>
      </c>
      <c r="BI174" s="239">
        <f>IF(N174="nulová",J174,0)</f>
        <v>0</v>
      </c>
      <c r="BJ174" s="17" t="s">
        <v>89</v>
      </c>
      <c r="BK174" s="239">
        <f>ROUND(I174*H174,2)</f>
        <v>0</v>
      </c>
      <c r="BL174" s="17" t="s">
        <v>168</v>
      </c>
      <c r="BM174" s="238" t="s">
        <v>668</v>
      </c>
    </row>
    <row r="175" s="13" customFormat="1">
      <c r="A175" s="13"/>
      <c r="B175" s="240"/>
      <c r="C175" s="241"/>
      <c r="D175" s="242" t="s">
        <v>170</v>
      </c>
      <c r="E175" s="243" t="s">
        <v>79</v>
      </c>
      <c r="F175" s="244" t="s">
        <v>616</v>
      </c>
      <c r="G175" s="241"/>
      <c r="H175" s="245">
        <v>1</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170</v>
      </c>
      <c r="AU175" s="251" t="s">
        <v>91</v>
      </c>
      <c r="AV175" s="13" t="s">
        <v>91</v>
      </c>
      <c r="AW175" s="13" t="s">
        <v>42</v>
      </c>
      <c r="AX175" s="13" t="s">
        <v>89</v>
      </c>
      <c r="AY175" s="251" t="s">
        <v>161</v>
      </c>
    </row>
    <row r="176" s="2" customFormat="1" ht="16.5" customHeight="1">
      <c r="A176" s="39"/>
      <c r="B176" s="40"/>
      <c r="C176" s="227" t="s">
        <v>496</v>
      </c>
      <c r="D176" s="227" t="s">
        <v>163</v>
      </c>
      <c r="E176" s="228" t="s">
        <v>669</v>
      </c>
      <c r="F176" s="229" t="s">
        <v>670</v>
      </c>
      <c r="G176" s="230" t="s">
        <v>431</v>
      </c>
      <c r="H176" s="231">
        <v>1</v>
      </c>
      <c r="I176" s="232"/>
      <c r="J176" s="233">
        <f>ROUND(I176*H176,2)</f>
        <v>0</v>
      </c>
      <c r="K176" s="229" t="s">
        <v>79</v>
      </c>
      <c r="L176" s="45"/>
      <c r="M176" s="234" t="s">
        <v>79</v>
      </c>
      <c r="N176" s="235" t="s">
        <v>51</v>
      </c>
      <c r="O176" s="85"/>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168</v>
      </c>
      <c r="AT176" s="238" t="s">
        <v>163</v>
      </c>
      <c r="AU176" s="238" t="s">
        <v>91</v>
      </c>
      <c r="AY176" s="17" t="s">
        <v>161</v>
      </c>
      <c r="BE176" s="239">
        <f>IF(N176="základní",J176,0)</f>
        <v>0</v>
      </c>
      <c r="BF176" s="239">
        <f>IF(N176="snížená",J176,0)</f>
        <v>0</v>
      </c>
      <c r="BG176" s="239">
        <f>IF(N176="zákl. přenesená",J176,0)</f>
        <v>0</v>
      </c>
      <c r="BH176" s="239">
        <f>IF(N176="sníž. přenesená",J176,0)</f>
        <v>0</v>
      </c>
      <c r="BI176" s="239">
        <f>IF(N176="nulová",J176,0)</f>
        <v>0</v>
      </c>
      <c r="BJ176" s="17" t="s">
        <v>89</v>
      </c>
      <c r="BK176" s="239">
        <f>ROUND(I176*H176,2)</f>
        <v>0</v>
      </c>
      <c r="BL176" s="17" t="s">
        <v>168</v>
      </c>
      <c r="BM176" s="238" t="s">
        <v>671</v>
      </c>
    </row>
    <row r="177" s="13" customFormat="1">
      <c r="A177" s="13"/>
      <c r="B177" s="240"/>
      <c r="C177" s="241"/>
      <c r="D177" s="242" t="s">
        <v>170</v>
      </c>
      <c r="E177" s="243" t="s">
        <v>79</v>
      </c>
      <c r="F177" s="244" t="s">
        <v>616</v>
      </c>
      <c r="G177" s="241"/>
      <c r="H177" s="245">
        <v>1</v>
      </c>
      <c r="I177" s="246"/>
      <c r="J177" s="241"/>
      <c r="K177" s="241"/>
      <c r="L177" s="247"/>
      <c r="M177" s="248"/>
      <c r="N177" s="249"/>
      <c r="O177" s="249"/>
      <c r="P177" s="249"/>
      <c r="Q177" s="249"/>
      <c r="R177" s="249"/>
      <c r="S177" s="249"/>
      <c r="T177" s="250"/>
      <c r="U177" s="13"/>
      <c r="V177" s="13"/>
      <c r="W177" s="13"/>
      <c r="X177" s="13"/>
      <c r="Y177" s="13"/>
      <c r="Z177" s="13"/>
      <c r="AA177" s="13"/>
      <c r="AB177" s="13"/>
      <c r="AC177" s="13"/>
      <c r="AD177" s="13"/>
      <c r="AE177" s="13"/>
      <c r="AT177" s="251" t="s">
        <v>170</v>
      </c>
      <c r="AU177" s="251" t="s">
        <v>91</v>
      </c>
      <c r="AV177" s="13" t="s">
        <v>91</v>
      </c>
      <c r="AW177" s="13" t="s">
        <v>42</v>
      </c>
      <c r="AX177" s="13" t="s">
        <v>89</v>
      </c>
      <c r="AY177" s="251" t="s">
        <v>161</v>
      </c>
    </row>
    <row r="178" s="12" customFormat="1" ht="22.8" customHeight="1">
      <c r="A178" s="12"/>
      <c r="B178" s="211"/>
      <c r="C178" s="212"/>
      <c r="D178" s="213" t="s">
        <v>80</v>
      </c>
      <c r="E178" s="225" t="s">
        <v>672</v>
      </c>
      <c r="F178" s="225" t="s">
        <v>673</v>
      </c>
      <c r="G178" s="212"/>
      <c r="H178" s="212"/>
      <c r="I178" s="215"/>
      <c r="J178" s="226">
        <f>BK178</f>
        <v>0</v>
      </c>
      <c r="K178" s="212"/>
      <c r="L178" s="217"/>
      <c r="M178" s="218"/>
      <c r="N178" s="219"/>
      <c r="O178" s="219"/>
      <c r="P178" s="220">
        <f>SUM(P179:P192)</f>
        <v>0</v>
      </c>
      <c r="Q178" s="219"/>
      <c r="R178" s="220">
        <f>SUM(R179:R192)</f>
        <v>0</v>
      </c>
      <c r="S178" s="219"/>
      <c r="T178" s="221">
        <f>SUM(T179:T192)</f>
        <v>0</v>
      </c>
      <c r="U178" s="12"/>
      <c r="V178" s="12"/>
      <c r="W178" s="12"/>
      <c r="X178" s="12"/>
      <c r="Y178" s="12"/>
      <c r="Z178" s="12"/>
      <c r="AA178" s="12"/>
      <c r="AB178" s="12"/>
      <c r="AC178" s="12"/>
      <c r="AD178" s="12"/>
      <c r="AE178" s="12"/>
      <c r="AR178" s="222" t="s">
        <v>89</v>
      </c>
      <c r="AT178" s="223" t="s">
        <v>80</v>
      </c>
      <c r="AU178" s="223" t="s">
        <v>89</v>
      </c>
      <c r="AY178" s="222" t="s">
        <v>161</v>
      </c>
      <c r="BK178" s="224">
        <f>SUM(BK179:BK192)</f>
        <v>0</v>
      </c>
    </row>
    <row r="179" s="2" customFormat="1" ht="16.5" customHeight="1">
      <c r="A179" s="39"/>
      <c r="B179" s="40"/>
      <c r="C179" s="227" t="s">
        <v>501</v>
      </c>
      <c r="D179" s="227" t="s">
        <v>163</v>
      </c>
      <c r="E179" s="228" t="s">
        <v>674</v>
      </c>
      <c r="F179" s="229" t="s">
        <v>675</v>
      </c>
      <c r="G179" s="230" t="s">
        <v>431</v>
      </c>
      <c r="H179" s="231">
        <v>8</v>
      </c>
      <c r="I179" s="232"/>
      <c r="J179" s="233">
        <f>ROUND(I179*H179,2)</f>
        <v>0</v>
      </c>
      <c r="K179" s="229" t="s">
        <v>79</v>
      </c>
      <c r="L179" s="45"/>
      <c r="M179" s="234" t="s">
        <v>79</v>
      </c>
      <c r="N179" s="235" t="s">
        <v>51</v>
      </c>
      <c r="O179" s="85"/>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168</v>
      </c>
      <c r="AT179" s="238" t="s">
        <v>163</v>
      </c>
      <c r="AU179" s="238" t="s">
        <v>91</v>
      </c>
      <c r="AY179" s="17" t="s">
        <v>161</v>
      </c>
      <c r="BE179" s="239">
        <f>IF(N179="základní",J179,0)</f>
        <v>0</v>
      </c>
      <c r="BF179" s="239">
        <f>IF(N179="snížená",J179,0)</f>
        <v>0</v>
      </c>
      <c r="BG179" s="239">
        <f>IF(N179="zákl. přenesená",J179,0)</f>
        <v>0</v>
      </c>
      <c r="BH179" s="239">
        <f>IF(N179="sníž. přenesená",J179,0)</f>
        <v>0</v>
      </c>
      <c r="BI179" s="239">
        <f>IF(N179="nulová",J179,0)</f>
        <v>0</v>
      </c>
      <c r="BJ179" s="17" t="s">
        <v>89</v>
      </c>
      <c r="BK179" s="239">
        <f>ROUND(I179*H179,2)</f>
        <v>0</v>
      </c>
      <c r="BL179" s="17" t="s">
        <v>168</v>
      </c>
      <c r="BM179" s="238" t="s">
        <v>676</v>
      </c>
    </row>
    <row r="180" s="13" customFormat="1">
      <c r="A180" s="13"/>
      <c r="B180" s="240"/>
      <c r="C180" s="241"/>
      <c r="D180" s="242" t="s">
        <v>170</v>
      </c>
      <c r="E180" s="243" t="s">
        <v>79</v>
      </c>
      <c r="F180" s="244" t="s">
        <v>677</v>
      </c>
      <c r="G180" s="241"/>
      <c r="H180" s="245">
        <v>8</v>
      </c>
      <c r="I180" s="246"/>
      <c r="J180" s="241"/>
      <c r="K180" s="241"/>
      <c r="L180" s="247"/>
      <c r="M180" s="248"/>
      <c r="N180" s="249"/>
      <c r="O180" s="249"/>
      <c r="P180" s="249"/>
      <c r="Q180" s="249"/>
      <c r="R180" s="249"/>
      <c r="S180" s="249"/>
      <c r="T180" s="250"/>
      <c r="U180" s="13"/>
      <c r="V180" s="13"/>
      <c r="W180" s="13"/>
      <c r="X180" s="13"/>
      <c r="Y180" s="13"/>
      <c r="Z180" s="13"/>
      <c r="AA180" s="13"/>
      <c r="AB180" s="13"/>
      <c r="AC180" s="13"/>
      <c r="AD180" s="13"/>
      <c r="AE180" s="13"/>
      <c r="AT180" s="251" t="s">
        <v>170</v>
      </c>
      <c r="AU180" s="251" t="s">
        <v>91</v>
      </c>
      <c r="AV180" s="13" t="s">
        <v>91</v>
      </c>
      <c r="AW180" s="13" t="s">
        <v>42</v>
      </c>
      <c r="AX180" s="13" t="s">
        <v>89</v>
      </c>
      <c r="AY180" s="251" t="s">
        <v>161</v>
      </c>
    </row>
    <row r="181" s="2" customFormat="1" ht="16.5" customHeight="1">
      <c r="A181" s="39"/>
      <c r="B181" s="40"/>
      <c r="C181" s="227" t="s">
        <v>505</v>
      </c>
      <c r="D181" s="227" t="s">
        <v>163</v>
      </c>
      <c r="E181" s="228" t="s">
        <v>678</v>
      </c>
      <c r="F181" s="229" t="s">
        <v>679</v>
      </c>
      <c r="G181" s="230" t="s">
        <v>431</v>
      </c>
      <c r="H181" s="231">
        <v>1</v>
      </c>
      <c r="I181" s="232"/>
      <c r="J181" s="233">
        <f>ROUND(I181*H181,2)</f>
        <v>0</v>
      </c>
      <c r="K181" s="229" t="s">
        <v>79</v>
      </c>
      <c r="L181" s="45"/>
      <c r="M181" s="234" t="s">
        <v>79</v>
      </c>
      <c r="N181" s="235" t="s">
        <v>51</v>
      </c>
      <c r="O181" s="85"/>
      <c r="P181" s="236">
        <f>O181*H181</f>
        <v>0</v>
      </c>
      <c r="Q181" s="236">
        <v>0</v>
      </c>
      <c r="R181" s="236">
        <f>Q181*H181</f>
        <v>0</v>
      </c>
      <c r="S181" s="236">
        <v>0</v>
      </c>
      <c r="T181" s="237">
        <f>S181*H181</f>
        <v>0</v>
      </c>
      <c r="U181" s="39"/>
      <c r="V181" s="39"/>
      <c r="W181" s="39"/>
      <c r="X181" s="39"/>
      <c r="Y181" s="39"/>
      <c r="Z181" s="39"/>
      <c r="AA181" s="39"/>
      <c r="AB181" s="39"/>
      <c r="AC181" s="39"/>
      <c r="AD181" s="39"/>
      <c r="AE181" s="39"/>
      <c r="AR181" s="238" t="s">
        <v>168</v>
      </c>
      <c r="AT181" s="238" t="s">
        <v>163</v>
      </c>
      <c r="AU181" s="238" t="s">
        <v>91</v>
      </c>
      <c r="AY181" s="17" t="s">
        <v>161</v>
      </c>
      <c r="BE181" s="239">
        <f>IF(N181="základní",J181,0)</f>
        <v>0</v>
      </c>
      <c r="BF181" s="239">
        <f>IF(N181="snížená",J181,0)</f>
        <v>0</v>
      </c>
      <c r="BG181" s="239">
        <f>IF(N181="zákl. přenesená",J181,0)</f>
        <v>0</v>
      </c>
      <c r="BH181" s="239">
        <f>IF(N181="sníž. přenesená",J181,0)</f>
        <v>0</v>
      </c>
      <c r="BI181" s="239">
        <f>IF(N181="nulová",J181,0)</f>
        <v>0</v>
      </c>
      <c r="BJ181" s="17" t="s">
        <v>89</v>
      </c>
      <c r="BK181" s="239">
        <f>ROUND(I181*H181,2)</f>
        <v>0</v>
      </c>
      <c r="BL181" s="17" t="s">
        <v>168</v>
      </c>
      <c r="BM181" s="238" t="s">
        <v>680</v>
      </c>
    </row>
    <row r="182" s="13" customFormat="1">
      <c r="A182" s="13"/>
      <c r="B182" s="240"/>
      <c r="C182" s="241"/>
      <c r="D182" s="242" t="s">
        <v>170</v>
      </c>
      <c r="E182" s="243" t="s">
        <v>79</v>
      </c>
      <c r="F182" s="244" t="s">
        <v>616</v>
      </c>
      <c r="G182" s="241"/>
      <c r="H182" s="245">
        <v>1</v>
      </c>
      <c r="I182" s="246"/>
      <c r="J182" s="241"/>
      <c r="K182" s="241"/>
      <c r="L182" s="247"/>
      <c r="M182" s="248"/>
      <c r="N182" s="249"/>
      <c r="O182" s="249"/>
      <c r="P182" s="249"/>
      <c r="Q182" s="249"/>
      <c r="R182" s="249"/>
      <c r="S182" s="249"/>
      <c r="T182" s="250"/>
      <c r="U182" s="13"/>
      <c r="V182" s="13"/>
      <c r="W182" s="13"/>
      <c r="X182" s="13"/>
      <c r="Y182" s="13"/>
      <c r="Z182" s="13"/>
      <c r="AA182" s="13"/>
      <c r="AB182" s="13"/>
      <c r="AC182" s="13"/>
      <c r="AD182" s="13"/>
      <c r="AE182" s="13"/>
      <c r="AT182" s="251" t="s">
        <v>170</v>
      </c>
      <c r="AU182" s="251" t="s">
        <v>91</v>
      </c>
      <c r="AV182" s="13" t="s">
        <v>91</v>
      </c>
      <c r="AW182" s="13" t="s">
        <v>42</v>
      </c>
      <c r="AX182" s="13" t="s">
        <v>89</v>
      </c>
      <c r="AY182" s="251" t="s">
        <v>161</v>
      </c>
    </row>
    <row r="183" s="2" customFormat="1" ht="16.5" customHeight="1">
      <c r="A183" s="39"/>
      <c r="B183" s="40"/>
      <c r="C183" s="227" t="s">
        <v>509</v>
      </c>
      <c r="D183" s="227" t="s">
        <v>163</v>
      </c>
      <c r="E183" s="228" t="s">
        <v>681</v>
      </c>
      <c r="F183" s="229" t="s">
        <v>682</v>
      </c>
      <c r="G183" s="230" t="s">
        <v>431</v>
      </c>
      <c r="H183" s="231">
        <v>18</v>
      </c>
      <c r="I183" s="232"/>
      <c r="J183" s="233">
        <f>ROUND(I183*H183,2)</f>
        <v>0</v>
      </c>
      <c r="K183" s="229" t="s">
        <v>79</v>
      </c>
      <c r="L183" s="45"/>
      <c r="M183" s="234" t="s">
        <v>79</v>
      </c>
      <c r="N183" s="235" t="s">
        <v>51</v>
      </c>
      <c r="O183" s="85"/>
      <c r="P183" s="236">
        <f>O183*H183</f>
        <v>0</v>
      </c>
      <c r="Q183" s="236">
        <v>0</v>
      </c>
      <c r="R183" s="236">
        <f>Q183*H183</f>
        <v>0</v>
      </c>
      <c r="S183" s="236">
        <v>0</v>
      </c>
      <c r="T183" s="237">
        <f>S183*H183</f>
        <v>0</v>
      </c>
      <c r="U183" s="39"/>
      <c r="V183" s="39"/>
      <c r="W183" s="39"/>
      <c r="X183" s="39"/>
      <c r="Y183" s="39"/>
      <c r="Z183" s="39"/>
      <c r="AA183" s="39"/>
      <c r="AB183" s="39"/>
      <c r="AC183" s="39"/>
      <c r="AD183" s="39"/>
      <c r="AE183" s="39"/>
      <c r="AR183" s="238" t="s">
        <v>168</v>
      </c>
      <c r="AT183" s="238" t="s">
        <v>163</v>
      </c>
      <c r="AU183" s="238" t="s">
        <v>91</v>
      </c>
      <c r="AY183" s="17" t="s">
        <v>161</v>
      </c>
      <c r="BE183" s="239">
        <f>IF(N183="základní",J183,0)</f>
        <v>0</v>
      </c>
      <c r="BF183" s="239">
        <f>IF(N183="snížená",J183,0)</f>
        <v>0</v>
      </c>
      <c r="BG183" s="239">
        <f>IF(N183="zákl. přenesená",J183,0)</f>
        <v>0</v>
      </c>
      <c r="BH183" s="239">
        <f>IF(N183="sníž. přenesená",J183,0)</f>
        <v>0</v>
      </c>
      <c r="BI183" s="239">
        <f>IF(N183="nulová",J183,0)</f>
        <v>0</v>
      </c>
      <c r="BJ183" s="17" t="s">
        <v>89</v>
      </c>
      <c r="BK183" s="239">
        <f>ROUND(I183*H183,2)</f>
        <v>0</v>
      </c>
      <c r="BL183" s="17" t="s">
        <v>168</v>
      </c>
      <c r="BM183" s="238" t="s">
        <v>683</v>
      </c>
    </row>
    <row r="184" s="13" customFormat="1">
      <c r="A184" s="13"/>
      <c r="B184" s="240"/>
      <c r="C184" s="241"/>
      <c r="D184" s="242" t="s">
        <v>170</v>
      </c>
      <c r="E184" s="243" t="s">
        <v>79</v>
      </c>
      <c r="F184" s="244" t="s">
        <v>684</v>
      </c>
      <c r="G184" s="241"/>
      <c r="H184" s="245">
        <v>18</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170</v>
      </c>
      <c r="AU184" s="251" t="s">
        <v>91</v>
      </c>
      <c r="AV184" s="13" t="s">
        <v>91</v>
      </c>
      <c r="AW184" s="13" t="s">
        <v>42</v>
      </c>
      <c r="AX184" s="13" t="s">
        <v>89</v>
      </c>
      <c r="AY184" s="251" t="s">
        <v>161</v>
      </c>
    </row>
    <row r="185" s="2" customFormat="1" ht="16.5" customHeight="1">
      <c r="A185" s="39"/>
      <c r="B185" s="40"/>
      <c r="C185" s="227" t="s">
        <v>516</v>
      </c>
      <c r="D185" s="227" t="s">
        <v>163</v>
      </c>
      <c r="E185" s="228" t="s">
        <v>685</v>
      </c>
      <c r="F185" s="229" t="s">
        <v>686</v>
      </c>
      <c r="G185" s="230" t="s">
        <v>431</v>
      </c>
      <c r="H185" s="231">
        <v>3</v>
      </c>
      <c r="I185" s="232"/>
      <c r="J185" s="233">
        <f>ROUND(I185*H185,2)</f>
        <v>0</v>
      </c>
      <c r="K185" s="229" t="s">
        <v>79</v>
      </c>
      <c r="L185" s="45"/>
      <c r="M185" s="234" t="s">
        <v>79</v>
      </c>
      <c r="N185" s="235" t="s">
        <v>51</v>
      </c>
      <c r="O185" s="85"/>
      <c r="P185" s="236">
        <f>O185*H185</f>
        <v>0</v>
      </c>
      <c r="Q185" s="236">
        <v>0</v>
      </c>
      <c r="R185" s="236">
        <f>Q185*H185</f>
        <v>0</v>
      </c>
      <c r="S185" s="236">
        <v>0</v>
      </c>
      <c r="T185" s="237">
        <f>S185*H185</f>
        <v>0</v>
      </c>
      <c r="U185" s="39"/>
      <c r="V185" s="39"/>
      <c r="W185" s="39"/>
      <c r="X185" s="39"/>
      <c r="Y185" s="39"/>
      <c r="Z185" s="39"/>
      <c r="AA185" s="39"/>
      <c r="AB185" s="39"/>
      <c r="AC185" s="39"/>
      <c r="AD185" s="39"/>
      <c r="AE185" s="39"/>
      <c r="AR185" s="238" t="s">
        <v>168</v>
      </c>
      <c r="AT185" s="238" t="s">
        <v>163</v>
      </c>
      <c r="AU185" s="238" t="s">
        <v>91</v>
      </c>
      <c r="AY185" s="17" t="s">
        <v>161</v>
      </c>
      <c r="BE185" s="239">
        <f>IF(N185="základní",J185,0)</f>
        <v>0</v>
      </c>
      <c r="BF185" s="239">
        <f>IF(N185="snížená",J185,0)</f>
        <v>0</v>
      </c>
      <c r="BG185" s="239">
        <f>IF(N185="zákl. přenesená",J185,0)</f>
        <v>0</v>
      </c>
      <c r="BH185" s="239">
        <f>IF(N185="sníž. přenesená",J185,0)</f>
        <v>0</v>
      </c>
      <c r="BI185" s="239">
        <f>IF(N185="nulová",J185,0)</f>
        <v>0</v>
      </c>
      <c r="BJ185" s="17" t="s">
        <v>89</v>
      </c>
      <c r="BK185" s="239">
        <f>ROUND(I185*H185,2)</f>
        <v>0</v>
      </c>
      <c r="BL185" s="17" t="s">
        <v>168</v>
      </c>
      <c r="BM185" s="238" t="s">
        <v>687</v>
      </c>
    </row>
    <row r="186" s="13" customFormat="1">
      <c r="A186" s="13"/>
      <c r="B186" s="240"/>
      <c r="C186" s="241"/>
      <c r="D186" s="242" t="s">
        <v>170</v>
      </c>
      <c r="E186" s="243" t="s">
        <v>79</v>
      </c>
      <c r="F186" s="244" t="s">
        <v>647</v>
      </c>
      <c r="G186" s="241"/>
      <c r="H186" s="245">
        <v>3</v>
      </c>
      <c r="I186" s="246"/>
      <c r="J186" s="241"/>
      <c r="K186" s="241"/>
      <c r="L186" s="247"/>
      <c r="M186" s="248"/>
      <c r="N186" s="249"/>
      <c r="O186" s="249"/>
      <c r="P186" s="249"/>
      <c r="Q186" s="249"/>
      <c r="R186" s="249"/>
      <c r="S186" s="249"/>
      <c r="T186" s="250"/>
      <c r="U186" s="13"/>
      <c r="V186" s="13"/>
      <c r="W186" s="13"/>
      <c r="X186" s="13"/>
      <c r="Y186" s="13"/>
      <c r="Z186" s="13"/>
      <c r="AA186" s="13"/>
      <c r="AB186" s="13"/>
      <c r="AC186" s="13"/>
      <c r="AD186" s="13"/>
      <c r="AE186" s="13"/>
      <c r="AT186" s="251" t="s">
        <v>170</v>
      </c>
      <c r="AU186" s="251" t="s">
        <v>91</v>
      </c>
      <c r="AV186" s="13" t="s">
        <v>91</v>
      </c>
      <c r="AW186" s="13" t="s">
        <v>42</v>
      </c>
      <c r="AX186" s="13" t="s">
        <v>89</v>
      </c>
      <c r="AY186" s="251" t="s">
        <v>161</v>
      </c>
    </row>
    <row r="187" s="2" customFormat="1" ht="16.5" customHeight="1">
      <c r="A187" s="39"/>
      <c r="B187" s="40"/>
      <c r="C187" s="227" t="s">
        <v>521</v>
      </c>
      <c r="D187" s="227" t="s">
        <v>163</v>
      </c>
      <c r="E187" s="228" t="s">
        <v>688</v>
      </c>
      <c r="F187" s="229" t="s">
        <v>689</v>
      </c>
      <c r="G187" s="230" t="s">
        <v>431</v>
      </c>
      <c r="H187" s="231">
        <v>1</v>
      </c>
      <c r="I187" s="232"/>
      <c r="J187" s="233">
        <f>ROUND(I187*H187,2)</f>
        <v>0</v>
      </c>
      <c r="K187" s="229" t="s">
        <v>79</v>
      </c>
      <c r="L187" s="45"/>
      <c r="M187" s="234" t="s">
        <v>79</v>
      </c>
      <c r="N187" s="235" t="s">
        <v>51</v>
      </c>
      <c r="O187" s="85"/>
      <c r="P187" s="236">
        <f>O187*H187</f>
        <v>0</v>
      </c>
      <c r="Q187" s="236">
        <v>0</v>
      </c>
      <c r="R187" s="236">
        <f>Q187*H187</f>
        <v>0</v>
      </c>
      <c r="S187" s="236">
        <v>0</v>
      </c>
      <c r="T187" s="237">
        <f>S187*H187</f>
        <v>0</v>
      </c>
      <c r="U187" s="39"/>
      <c r="V187" s="39"/>
      <c r="W187" s="39"/>
      <c r="X187" s="39"/>
      <c r="Y187" s="39"/>
      <c r="Z187" s="39"/>
      <c r="AA187" s="39"/>
      <c r="AB187" s="39"/>
      <c r="AC187" s="39"/>
      <c r="AD187" s="39"/>
      <c r="AE187" s="39"/>
      <c r="AR187" s="238" t="s">
        <v>168</v>
      </c>
      <c r="AT187" s="238" t="s">
        <v>163</v>
      </c>
      <c r="AU187" s="238" t="s">
        <v>91</v>
      </c>
      <c r="AY187" s="17" t="s">
        <v>161</v>
      </c>
      <c r="BE187" s="239">
        <f>IF(N187="základní",J187,0)</f>
        <v>0</v>
      </c>
      <c r="BF187" s="239">
        <f>IF(N187="snížená",J187,0)</f>
        <v>0</v>
      </c>
      <c r="BG187" s="239">
        <f>IF(N187="zákl. přenesená",J187,0)</f>
        <v>0</v>
      </c>
      <c r="BH187" s="239">
        <f>IF(N187="sníž. přenesená",J187,0)</f>
        <v>0</v>
      </c>
      <c r="BI187" s="239">
        <f>IF(N187="nulová",J187,0)</f>
        <v>0</v>
      </c>
      <c r="BJ187" s="17" t="s">
        <v>89</v>
      </c>
      <c r="BK187" s="239">
        <f>ROUND(I187*H187,2)</f>
        <v>0</v>
      </c>
      <c r="BL187" s="17" t="s">
        <v>168</v>
      </c>
      <c r="BM187" s="238" t="s">
        <v>690</v>
      </c>
    </row>
    <row r="188" s="13" customFormat="1">
      <c r="A188" s="13"/>
      <c r="B188" s="240"/>
      <c r="C188" s="241"/>
      <c r="D188" s="242" t="s">
        <v>170</v>
      </c>
      <c r="E188" s="243" t="s">
        <v>79</v>
      </c>
      <c r="F188" s="244" t="s">
        <v>616</v>
      </c>
      <c r="G188" s="241"/>
      <c r="H188" s="245">
        <v>1</v>
      </c>
      <c r="I188" s="246"/>
      <c r="J188" s="241"/>
      <c r="K188" s="241"/>
      <c r="L188" s="247"/>
      <c r="M188" s="248"/>
      <c r="N188" s="249"/>
      <c r="O188" s="249"/>
      <c r="P188" s="249"/>
      <c r="Q188" s="249"/>
      <c r="R188" s="249"/>
      <c r="S188" s="249"/>
      <c r="T188" s="250"/>
      <c r="U188" s="13"/>
      <c r="V188" s="13"/>
      <c r="W188" s="13"/>
      <c r="X188" s="13"/>
      <c r="Y188" s="13"/>
      <c r="Z188" s="13"/>
      <c r="AA188" s="13"/>
      <c r="AB188" s="13"/>
      <c r="AC188" s="13"/>
      <c r="AD188" s="13"/>
      <c r="AE188" s="13"/>
      <c r="AT188" s="251" t="s">
        <v>170</v>
      </c>
      <c r="AU188" s="251" t="s">
        <v>91</v>
      </c>
      <c r="AV188" s="13" t="s">
        <v>91</v>
      </c>
      <c r="AW188" s="13" t="s">
        <v>42</v>
      </c>
      <c r="AX188" s="13" t="s">
        <v>89</v>
      </c>
      <c r="AY188" s="251" t="s">
        <v>161</v>
      </c>
    </row>
    <row r="189" s="2" customFormat="1" ht="16.5" customHeight="1">
      <c r="A189" s="39"/>
      <c r="B189" s="40"/>
      <c r="C189" s="227" t="s">
        <v>525</v>
      </c>
      <c r="D189" s="227" t="s">
        <v>163</v>
      </c>
      <c r="E189" s="228" t="s">
        <v>691</v>
      </c>
      <c r="F189" s="229" t="s">
        <v>692</v>
      </c>
      <c r="G189" s="230" t="s">
        <v>431</v>
      </c>
      <c r="H189" s="231">
        <v>2</v>
      </c>
      <c r="I189" s="232"/>
      <c r="J189" s="233">
        <f>ROUND(I189*H189,2)</f>
        <v>0</v>
      </c>
      <c r="K189" s="229" t="s">
        <v>79</v>
      </c>
      <c r="L189" s="45"/>
      <c r="M189" s="234" t="s">
        <v>79</v>
      </c>
      <c r="N189" s="235" t="s">
        <v>51</v>
      </c>
      <c r="O189" s="85"/>
      <c r="P189" s="236">
        <f>O189*H189</f>
        <v>0</v>
      </c>
      <c r="Q189" s="236">
        <v>0</v>
      </c>
      <c r="R189" s="236">
        <f>Q189*H189</f>
        <v>0</v>
      </c>
      <c r="S189" s="236">
        <v>0</v>
      </c>
      <c r="T189" s="237">
        <f>S189*H189</f>
        <v>0</v>
      </c>
      <c r="U189" s="39"/>
      <c r="V189" s="39"/>
      <c r="W189" s="39"/>
      <c r="X189" s="39"/>
      <c r="Y189" s="39"/>
      <c r="Z189" s="39"/>
      <c r="AA189" s="39"/>
      <c r="AB189" s="39"/>
      <c r="AC189" s="39"/>
      <c r="AD189" s="39"/>
      <c r="AE189" s="39"/>
      <c r="AR189" s="238" t="s">
        <v>168</v>
      </c>
      <c r="AT189" s="238" t="s">
        <v>163</v>
      </c>
      <c r="AU189" s="238" t="s">
        <v>91</v>
      </c>
      <c r="AY189" s="17" t="s">
        <v>161</v>
      </c>
      <c r="BE189" s="239">
        <f>IF(N189="základní",J189,0)</f>
        <v>0</v>
      </c>
      <c r="BF189" s="239">
        <f>IF(N189="snížená",J189,0)</f>
        <v>0</v>
      </c>
      <c r="BG189" s="239">
        <f>IF(N189="zákl. přenesená",J189,0)</f>
        <v>0</v>
      </c>
      <c r="BH189" s="239">
        <f>IF(N189="sníž. přenesená",J189,0)</f>
        <v>0</v>
      </c>
      <c r="BI189" s="239">
        <f>IF(N189="nulová",J189,0)</f>
        <v>0</v>
      </c>
      <c r="BJ189" s="17" t="s">
        <v>89</v>
      </c>
      <c r="BK189" s="239">
        <f>ROUND(I189*H189,2)</f>
        <v>0</v>
      </c>
      <c r="BL189" s="17" t="s">
        <v>168</v>
      </c>
      <c r="BM189" s="238" t="s">
        <v>693</v>
      </c>
    </row>
    <row r="190" s="13" customFormat="1">
      <c r="A190" s="13"/>
      <c r="B190" s="240"/>
      <c r="C190" s="241"/>
      <c r="D190" s="242" t="s">
        <v>170</v>
      </c>
      <c r="E190" s="243" t="s">
        <v>79</v>
      </c>
      <c r="F190" s="244" t="s">
        <v>694</v>
      </c>
      <c r="G190" s="241"/>
      <c r="H190" s="245">
        <v>2</v>
      </c>
      <c r="I190" s="246"/>
      <c r="J190" s="241"/>
      <c r="K190" s="241"/>
      <c r="L190" s="247"/>
      <c r="M190" s="248"/>
      <c r="N190" s="249"/>
      <c r="O190" s="249"/>
      <c r="P190" s="249"/>
      <c r="Q190" s="249"/>
      <c r="R190" s="249"/>
      <c r="S190" s="249"/>
      <c r="T190" s="250"/>
      <c r="U190" s="13"/>
      <c r="V190" s="13"/>
      <c r="W190" s="13"/>
      <c r="X190" s="13"/>
      <c r="Y190" s="13"/>
      <c r="Z190" s="13"/>
      <c r="AA190" s="13"/>
      <c r="AB190" s="13"/>
      <c r="AC190" s="13"/>
      <c r="AD190" s="13"/>
      <c r="AE190" s="13"/>
      <c r="AT190" s="251" t="s">
        <v>170</v>
      </c>
      <c r="AU190" s="251" t="s">
        <v>91</v>
      </c>
      <c r="AV190" s="13" t="s">
        <v>91</v>
      </c>
      <c r="AW190" s="13" t="s">
        <v>42</v>
      </c>
      <c r="AX190" s="13" t="s">
        <v>89</v>
      </c>
      <c r="AY190" s="251" t="s">
        <v>161</v>
      </c>
    </row>
    <row r="191" s="2" customFormat="1" ht="16.5" customHeight="1">
      <c r="A191" s="39"/>
      <c r="B191" s="40"/>
      <c r="C191" s="227" t="s">
        <v>619</v>
      </c>
      <c r="D191" s="227" t="s">
        <v>163</v>
      </c>
      <c r="E191" s="228" t="s">
        <v>695</v>
      </c>
      <c r="F191" s="229" t="s">
        <v>696</v>
      </c>
      <c r="G191" s="230" t="s">
        <v>431</v>
      </c>
      <c r="H191" s="231">
        <v>6</v>
      </c>
      <c r="I191" s="232"/>
      <c r="J191" s="233">
        <f>ROUND(I191*H191,2)</f>
        <v>0</v>
      </c>
      <c r="K191" s="229" t="s">
        <v>79</v>
      </c>
      <c r="L191" s="45"/>
      <c r="M191" s="234" t="s">
        <v>79</v>
      </c>
      <c r="N191" s="235" t="s">
        <v>51</v>
      </c>
      <c r="O191" s="85"/>
      <c r="P191" s="236">
        <f>O191*H191</f>
        <v>0</v>
      </c>
      <c r="Q191" s="236">
        <v>0</v>
      </c>
      <c r="R191" s="236">
        <f>Q191*H191</f>
        <v>0</v>
      </c>
      <c r="S191" s="236">
        <v>0</v>
      </c>
      <c r="T191" s="237">
        <f>S191*H191</f>
        <v>0</v>
      </c>
      <c r="U191" s="39"/>
      <c r="V191" s="39"/>
      <c r="W191" s="39"/>
      <c r="X191" s="39"/>
      <c r="Y191" s="39"/>
      <c r="Z191" s="39"/>
      <c r="AA191" s="39"/>
      <c r="AB191" s="39"/>
      <c r="AC191" s="39"/>
      <c r="AD191" s="39"/>
      <c r="AE191" s="39"/>
      <c r="AR191" s="238" t="s">
        <v>168</v>
      </c>
      <c r="AT191" s="238" t="s">
        <v>163</v>
      </c>
      <c r="AU191" s="238" t="s">
        <v>91</v>
      </c>
      <c r="AY191" s="17" t="s">
        <v>161</v>
      </c>
      <c r="BE191" s="239">
        <f>IF(N191="základní",J191,0)</f>
        <v>0</v>
      </c>
      <c r="BF191" s="239">
        <f>IF(N191="snížená",J191,0)</f>
        <v>0</v>
      </c>
      <c r="BG191" s="239">
        <f>IF(N191="zákl. přenesená",J191,0)</f>
        <v>0</v>
      </c>
      <c r="BH191" s="239">
        <f>IF(N191="sníž. přenesená",J191,0)</f>
        <v>0</v>
      </c>
      <c r="BI191" s="239">
        <f>IF(N191="nulová",J191,0)</f>
        <v>0</v>
      </c>
      <c r="BJ191" s="17" t="s">
        <v>89</v>
      </c>
      <c r="BK191" s="239">
        <f>ROUND(I191*H191,2)</f>
        <v>0</v>
      </c>
      <c r="BL191" s="17" t="s">
        <v>168</v>
      </c>
      <c r="BM191" s="238" t="s">
        <v>697</v>
      </c>
    </row>
    <row r="192" s="13" customFormat="1">
      <c r="A192" s="13"/>
      <c r="B192" s="240"/>
      <c r="C192" s="241"/>
      <c r="D192" s="242" t="s">
        <v>170</v>
      </c>
      <c r="E192" s="243" t="s">
        <v>79</v>
      </c>
      <c r="F192" s="244" t="s">
        <v>698</v>
      </c>
      <c r="G192" s="241"/>
      <c r="H192" s="245">
        <v>6</v>
      </c>
      <c r="I192" s="246"/>
      <c r="J192" s="241"/>
      <c r="K192" s="241"/>
      <c r="L192" s="247"/>
      <c r="M192" s="248"/>
      <c r="N192" s="249"/>
      <c r="O192" s="249"/>
      <c r="P192" s="249"/>
      <c r="Q192" s="249"/>
      <c r="R192" s="249"/>
      <c r="S192" s="249"/>
      <c r="T192" s="250"/>
      <c r="U192" s="13"/>
      <c r="V192" s="13"/>
      <c r="W192" s="13"/>
      <c r="X192" s="13"/>
      <c r="Y192" s="13"/>
      <c r="Z192" s="13"/>
      <c r="AA192" s="13"/>
      <c r="AB192" s="13"/>
      <c r="AC192" s="13"/>
      <c r="AD192" s="13"/>
      <c r="AE192" s="13"/>
      <c r="AT192" s="251" t="s">
        <v>170</v>
      </c>
      <c r="AU192" s="251" t="s">
        <v>91</v>
      </c>
      <c r="AV192" s="13" t="s">
        <v>91</v>
      </c>
      <c r="AW192" s="13" t="s">
        <v>42</v>
      </c>
      <c r="AX192" s="13" t="s">
        <v>89</v>
      </c>
      <c r="AY192" s="251" t="s">
        <v>161</v>
      </c>
    </row>
    <row r="193" s="12" customFormat="1" ht="22.8" customHeight="1">
      <c r="A193" s="12"/>
      <c r="B193" s="211"/>
      <c r="C193" s="212"/>
      <c r="D193" s="213" t="s">
        <v>80</v>
      </c>
      <c r="E193" s="225" t="s">
        <v>699</v>
      </c>
      <c r="F193" s="225" t="s">
        <v>700</v>
      </c>
      <c r="G193" s="212"/>
      <c r="H193" s="212"/>
      <c r="I193" s="215"/>
      <c r="J193" s="226">
        <f>BK193</f>
        <v>0</v>
      </c>
      <c r="K193" s="212"/>
      <c r="L193" s="217"/>
      <c r="M193" s="218"/>
      <c r="N193" s="219"/>
      <c r="O193" s="219"/>
      <c r="P193" s="220">
        <f>SUM(P194:P209)</f>
        <v>0</v>
      </c>
      <c r="Q193" s="219"/>
      <c r="R193" s="220">
        <f>SUM(R194:R209)</f>
        <v>0</v>
      </c>
      <c r="S193" s="219"/>
      <c r="T193" s="221">
        <f>SUM(T194:T209)</f>
        <v>0</v>
      </c>
      <c r="U193" s="12"/>
      <c r="V193" s="12"/>
      <c r="W193" s="12"/>
      <c r="X193" s="12"/>
      <c r="Y193" s="12"/>
      <c r="Z193" s="12"/>
      <c r="AA193" s="12"/>
      <c r="AB193" s="12"/>
      <c r="AC193" s="12"/>
      <c r="AD193" s="12"/>
      <c r="AE193" s="12"/>
      <c r="AR193" s="222" t="s">
        <v>89</v>
      </c>
      <c r="AT193" s="223" t="s">
        <v>80</v>
      </c>
      <c r="AU193" s="223" t="s">
        <v>89</v>
      </c>
      <c r="AY193" s="222" t="s">
        <v>161</v>
      </c>
      <c r="BK193" s="224">
        <f>SUM(BK194:BK209)</f>
        <v>0</v>
      </c>
    </row>
    <row r="194" s="2" customFormat="1" ht="16.5" customHeight="1">
      <c r="A194" s="39"/>
      <c r="B194" s="40"/>
      <c r="C194" s="227" t="s">
        <v>701</v>
      </c>
      <c r="D194" s="227" t="s">
        <v>163</v>
      </c>
      <c r="E194" s="228" t="s">
        <v>702</v>
      </c>
      <c r="F194" s="229" t="s">
        <v>703</v>
      </c>
      <c r="G194" s="230" t="s">
        <v>431</v>
      </c>
      <c r="H194" s="231">
        <v>42</v>
      </c>
      <c r="I194" s="232"/>
      <c r="J194" s="233">
        <f>ROUND(I194*H194,2)</f>
        <v>0</v>
      </c>
      <c r="K194" s="229" t="s">
        <v>79</v>
      </c>
      <c r="L194" s="45"/>
      <c r="M194" s="234" t="s">
        <v>79</v>
      </c>
      <c r="N194" s="235" t="s">
        <v>51</v>
      </c>
      <c r="O194" s="85"/>
      <c r="P194" s="236">
        <f>O194*H194</f>
        <v>0</v>
      </c>
      <c r="Q194" s="236">
        <v>0</v>
      </c>
      <c r="R194" s="236">
        <f>Q194*H194</f>
        <v>0</v>
      </c>
      <c r="S194" s="236">
        <v>0</v>
      </c>
      <c r="T194" s="237">
        <f>S194*H194</f>
        <v>0</v>
      </c>
      <c r="U194" s="39"/>
      <c r="V194" s="39"/>
      <c r="W194" s="39"/>
      <c r="X194" s="39"/>
      <c r="Y194" s="39"/>
      <c r="Z194" s="39"/>
      <c r="AA194" s="39"/>
      <c r="AB194" s="39"/>
      <c r="AC194" s="39"/>
      <c r="AD194" s="39"/>
      <c r="AE194" s="39"/>
      <c r="AR194" s="238" t="s">
        <v>168</v>
      </c>
      <c r="AT194" s="238" t="s">
        <v>163</v>
      </c>
      <c r="AU194" s="238" t="s">
        <v>91</v>
      </c>
      <c r="AY194" s="17" t="s">
        <v>161</v>
      </c>
      <c r="BE194" s="239">
        <f>IF(N194="základní",J194,0)</f>
        <v>0</v>
      </c>
      <c r="BF194" s="239">
        <f>IF(N194="snížená",J194,0)</f>
        <v>0</v>
      </c>
      <c r="BG194" s="239">
        <f>IF(N194="zákl. přenesená",J194,0)</f>
        <v>0</v>
      </c>
      <c r="BH194" s="239">
        <f>IF(N194="sníž. přenesená",J194,0)</f>
        <v>0</v>
      </c>
      <c r="BI194" s="239">
        <f>IF(N194="nulová",J194,0)</f>
        <v>0</v>
      </c>
      <c r="BJ194" s="17" t="s">
        <v>89</v>
      </c>
      <c r="BK194" s="239">
        <f>ROUND(I194*H194,2)</f>
        <v>0</v>
      </c>
      <c r="BL194" s="17" t="s">
        <v>168</v>
      </c>
      <c r="BM194" s="238" t="s">
        <v>704</v>
      </c>
    </row>
    <row r="195" s="13" customFormat="1">
      <c r="A195" s="13"/>
      <c r="B195" s="240"/>
      <c r="C195" s="241"/>
      <c r="D195" s="242" t="s">
        <v>170</v>
      </c>
      <c r="E195" s="243" t="s">
        <v>79</v>
      </c>
      <c r="F195" s="244" t="s">
        <v>705</v>
      </c>
      <c r="G195" s="241"/>
      <c r="H195" s="245">
        <v>42</v>
      </c>
      <c r="I195" s="246"/>
      <c r="J195" s="241"/>
      <c r="K195" s="241"/>
      <c r="L195" s="247"/>
      <c r="M195" s="248"/>
      <c r="N195" s="249"/>
      <c r="O195" s="249"/>
      <c r="P195" s="249"/>
      <c r="Q195" s="249"/>
      <c r="R195" s="249"/>
      <c r="S195" s="249"/>
      <c r="T195" s="250"/>
      <c r="U195" s="13"/>
      <c r="V195" s="13"/>
      <c r="W195" s="13"/>
      <c r="X195" s="13"/>
      <c r="Y195" s="13"/>
      <c r="Z195" s="13"/>
      <c r="AA195" s="13"/>
      <c r="AB195" s="13"/>
      <c r="AC195" s="13"/>
      <c r="AD195" s="13"/>
      <c r="AE195" s="13"/>
      <c r="AT195" s="251" t="s">
        <v>170</v>
      </c>
      <c r="AU195" s="251" t="s">
        <v>91</v>
      </c>
      <c r="AV195" s="13" t="s">
        <v>91</v>
      </c>
      <c r="AW195" s="13" t="s">
        <v>42</v>
      </c>
      <c r="AX195" s="13" t="s">
        <v>89</v>
      </c>
      <c r="AY195" s="251" t="s">
        <v>161</v>
      </c>
    </row>
    <row r="196" s="2" customFormat="1" ht="16.5" customHeight="1">
      <c r="A196" s="39"/>
      <c r="B196" s="40"/>
      <c r="C196" s="227" t="s">
        <v>622</v>
      </c>
      <c r="D196" s="227" t="s">
        <v>163</v>
      </c>
      <c r="E196" s="228" t="s">
        <v>706</v>
      </c>
      <c r="F196" s="229" t="s">
        <v>707</v>
      </c>
      <c r="G196" s="230" t="s">
        <v>431</v>
      </c>
      <c r="H196" s="231">
        <v>4</v>
      </c>
      <c r="I196" s="232"/>
      <c r="J196" s="233">
        <f>ROUND(I196*H196,2)</f>
        <v>0</v>
      </c>
      <c r="K196" s="229" t="s">
        <v>79</v>
      </c>
      <c r="L196" s="45"/>
      <c r="M196" s="234" t="s">
        <v>79</v>
      </c>
      <c r="N196" s="235" t="s">
        <v>51</v>
      </c>
      <c r="O196" s="85"/>
      <c r="P196" s="236">
        <f>O196*H196</f>
        <v>0</v>
      </c>
      <c r="Q196" s="236">
        <v>0</v>
      </c>
      <c r="R196" s="236">
        <f>Q196*H196</f>
        <v>0</v>
      </c>
      <c r="S196" s="236">
        <v>0</v>
      </c>
      <c r="T196" s="237">
        <f>S196*H196</f>
        <v>0</v>
      </c>
      <c r="U196" s="39"/>
      <c r="V196" s="39"/>
      <c r="W196" s="39"/>
      <c r="X196" s="39"/>
      <c r="Y196" s="39"/>
      <c r="Z196" s="39"/>
      <c r="AA196" s="39"/>
      <c r="AB196" s="39"/>
      <c r="AC196" s="39"/>
      <c r="AD196" s="39"/>
      <c r="AE196" s="39"/>
      <c r="AR196" s="238" t="s">
        <v>168</v>
      </c>
      <c r="AT196" s="238" t="s">
        <v>163</v>
      </c>
      <c r="AU196" s="238" t="s">
        <v>91</v>
      </c>
      <c r="AY196" s="17" t="s">
        <v>161</v>
      </c>
      <c r="BE196" s="239">
        <f>IF(N196="základní",J196,0)</f>
        <v>0</v>
      </c>
      <c r="BF196" s="239">
        <f>IF(N196="snížená",J196,0)</f>
        <v>0</v>
      </c>
      <c r="BG196" s="239">
        <f>IF(N196="zákl. přenesená",J196,0)</f>
        <v>0</v>
      </c>
      <c r="BH196" s="239">
        <f>IF(N196="sníž. přenesená",J196,0)</f>
        <v>0</v>
      </c>
      <c r="BI196" s="239">
        <f>IF(N196="nulová",J196,0)</f>
        <v>0</v>
      </c>
      <c r="BJ196" s="17" t="s">
        <v>89</v>
      </c>
      <c r="BK196" s="239">
        <f>ROUND(I196*H196,2)</f>
        <v>0</v>
      </c>
      <c r="BL196" s="17" t="s">
        <v>168</v>
      </c>
      <c r="BM196" s="238" t="s">
        <v>708</v>
      </c>
    </row>
    <row r="197" s="13" customFormat="1">
      <c r="A197" s="13"/>
      <c r="B197" s="240"/>
      <c r="C197" s="241"/>
      <c r="D197" s="242" t="s">
        <v>170</v>
      </c>
      <c r="E197" s="243" t="s">
        <v>79</v>
      </c>
      <c r="F197" s="244" t="s">
        <v>709</v>
      </c>
      <c r="G197" s="241"/>
      <c r="H197" s="245">
        <v>4</v>
      </c>
      <c r="I197" s="246"/>
      <c r="J197" s="241"/>
      <c r="K197" s="241"/>
      <c r="L197" s="247"/>
      <c r="M197" s="248"/>
      <c r="N197" s="249"/>
      <c r="O197" s="249"/>
      <c r="P197" s="249"/>
      <c r="Q197" s="249"/>
      <c r="R197" s="249"/>
      <c r="S197" s="249"/>
      <c r="T197" s="250"/>
      <c r="U197" s="13"/>
      <c r="V197" s="13"/>
      <c r="W197" s="13"/>
      <c r="X197" s="13"/>
      <c r="Y197" s="13"/>
      <c r="Z197" s="13"/>
      <c r="AA197" s="13"/>
      <c r="AB197" s="13"/>
      <c r="AC197" s="13"/>
      <c r="AD197" s="13"/>
      <c r="AE197" s="13"/>
      <c r="AT197" s="251" t="s">
        <v>170</v>
      </c>
      <c r="AU197" s="251" t="s">
        <v>91</v>
      </c>
      <c r="AV197" s="13" t="s">
        <v>91</v>
      </c>
      <c r="AW197" s="13" t="s">
        <v>42</v>
      </c>
      <c r="AX197" s="13" t="s">
        <v>89</v>
      </c>
      <c r="AY197" s="251" t="s">
        <v>161</v>
      </c>
    </row>
    <row r="198" s="2" customFormat="1" ht="16.5" customHeight="1">
      <c r="A198" s="39"/>
      <c r="B198" s="40"/>
      <c r="C198" s="227" t="s">
        <v>710</v>
      </c>
      <c r="D198" s="227" t="s">
        <v>163</v>
      </c>
      <c r="E198" s="228" t="s">
        <v>711</v>
      </c>
      <c r="F198" s="229" t="s">
        <v>712</v>
      </c>
      <c r="G198" s="230" t="s">
        <v>431</v>
      </c>
      <c r="H198" s="231">
        <v>38</v>
      </c>
      <c r="I198" s="232"/>
      <c r="J198" s="233">
        <f>ROUND(I198*H198,2)</f>
        <v>0</v>
      </c>
      <c r="K198" s="229" t="s">
        <v>79</v>
      </c>
      <c r="L198" s="45"/>
      <c r="M198" s="234" t="s">
        <v>79</v>
      </c>
      <c r="N198" s="235" t="s">
        <v>51</v>
      </c>
      <c r="O198" s="85"/>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168</v>
      </c>
      <c r="AT198" s="238" t="s">
        <v>163</v>
      </c>
      <c r="AU198" s="238" t="s">
        <v>91</v>
      </c>
      <c r="AY198" s="17" t="s">
        <v>161</v>
      </c>
      <c r="BE198" s="239">
        <f>IF(N198="základní",J198,0)</f>
        <v>0</v>
      </c>
      <c r="BF198" s="239">
        <f>IF(N198="snížená",J198,0)</f>
        <v>0</v>
      </c>
      <c r="BG198" s="239">
        <f>IF(N198="zákl. přenesená",J198,0)</f>
        <v>0</v>
      </c>
      <c r="BH198" s="239">
        <f>IF(N198="sníž. přenesená",J198,0)</f>
        <v>0</v>
      </c>
      <c r="BI198" s="239">
        <f>IF(N198="nulová",J198,0)</f>
        <v>0</v>
      </c>
      <c r="BJ198" s="17" t="s">
        <v>89</v>
      </c>
      <c r="BK198" s="239">
        <f>ROUND(I198*H198,2)</f>
        <v>0</v>
      </c>
      <c r="BL198" s="17" t="s">
        <v>168</v>
      </c>
      <c r="BM198" s="238" t="s">
        <v>713</v>
      </c>
    </row>
    <row r="199" s="13" customFormat="1">
      <c r="A199" s="13"/>
      <c r="B199" s="240"/>
      <c r="C199" s="241"/>
      <c r="D199" s="242" t="s">
        <v>170</v>
      </c>
      <c r="E199" s="243" t="s">
        <v>79</v>
      </c>
      <c r="F199" s="244" t="s">
        <v>714</v>
      </c>
      <c r="G199" s="241"/>
      <c r="H199" s="245">
        <v>38</v>
      </c>
      <c r="I199" s="246"/>
      <c r="J199" s="241"/>
      <c r="K199" s="241"/>
      <c r="L199" s="247"/>
      <c r="M199" s="248"/>
      <c r="N199" s="249"/>
      <c r="O199" s="249"/>
      <c r="P199" s="249"/>
      <c r="Q199" s="249"/>
      <c r="R199" s="249"/>
      <c r="S199" s="249"/>
      <c r="T199" s="250"/>
      <c r="U199" s="13"/>
      <c r="V199" s="13"/>
      <c r="W199" s="13"/>
      <c r="X199" s="13"/>
      <c r="Y199" s="13"/>
      <c r="Z199" s="13"/>
      <c r="AA199" s="13"/>
      <c r="AB199" s="13"/>
      <c r="AC199" s="13"/>
      <c r="AD199" s="13"/>
      <c r="AE199" s="13"/>
      <c r="AT199" s="251" t="s">
        <v>170</v>
      </c>
      <c r="AU199" s="251" t="s">
        <v>91</v>
      </c>
      <c r="AV199" s="13" t="s">
        <v>91</v>
      </c>
      <c r="AW199" s="13" t="s">
        <v>42</v>
      </c>
      <c r="AX199" s="13" t="s">
        <v>89</v>
      </c>
      <c r="AY199" s="251" t="s">
        <v>161</v>
      </c>
    </row>
    <row r="200" s="2" customFormat="1" ht="16.5" customHeight="1">
      <c r="A200" s="39"/>
      <c r="B200" s="40"/>
      <c r="C200" s="227" t="s">
        <v>625</v>
      </c>
      <c r="D200" s="227" t="s">
        <v>163</v>
      </c>
      <c r="E200" s="228" t="s">
        <v>715</v>
      </c>
      <c r="F200" s="229" t="s">
        <v>716</v>
      </c>
      <c r="G200" s="230" t="s">
        <v>431</v>
      </c>
      <c r="H200" s="231">
        <v>64</v>
      </c>
      <c r="I200" s="232"/>
      <c r="J200" s="233">
        <f>ROUND(I200*H200,2)</f>
        <v>0</v>
      </c>
      <c r="K200" s="229" t="s">
        <v>79</v>
      </c>
      <c r="L200" s="45"/>
      <c r="M200" s="234" t="s">
        <v>79</v>
      </c>
      <c r="N200" s="235" t="s">
        <v>51</v>
      </c>
      <c r="O200" s="85"/>
      <c r="P200" s="236">
        <f>O200*H200</f>
        <v>0</v>
      </c>
      <c r="Q200" s="236">
        <v>0</v>
      </c>
      <c r="R200" s="236">
        <f>Q200*H200</f>
        <v>0</v>
      </c>
      <c r="S200" s="236">
        <v>0</v>
      </c>
      <c r="T200" s="237">
        <f>S200*H200</f>
        <v>0</v>
      </c>
      <c r="U200" s="39"/>
      <c r="V200" s="39"/>
      <c r="W200" s="39"/>
      <c r="X200" s="39"/>
      <c r="Y200" s="39"/>
      <c r="Z200" s="39"/>
      <c r="AA200" s="39"/>
      <c r="AB200" s="39"/>
      <c r="AC200" s="39"/>
      <c r="AD200" s="39"/>
      <c r="AE200" s="39"/>
      <c r="AR200" s="238" t="s">
        <v>168</v>
      </c>
      <c r="AT200" s="238" t="s">
        <v>163</v>
      </c>
      <c r="AU200" s="238" t="s">
        <v>91</v>
      </c>
      <c r="AY200" s="17" t="s">
        <v>161</v>
      </c>
      <c r="BE200" s="239">
        <f>IF(N200="základní",J200,0)</f>
        <v>0</v>
      </c>
      <c r="BF200" s="239">
        <f>IF(N200="snížená",J200,0)</f>
        <v>0</v>
      </c>
      <c r="BG200" s="239">
        <f>IF(N200="zákl. přenesená",J200,0)</f>
        <v>0</v>
      </c>
      <c r="BH200" s="239">
        <f>IF(N200="sníž. přenesená",J200,0)</f>
        <v>0</v>
      </c>
      <c r="BI200" s="239">
        <f>IF(N200="nulová",J200,0)</f>
        <v>0</v>
      </c>
      <c r="BJ200" s="17" t="s">
        <v>89</v>
      </c>
      <c r="BK200" s="239">
        <f>ROUND(I200*H200,2)</f>
        <v>0</v>
      </c>
      <c r="BL200" s="17" t="s">
        <v>168</v>
      </c>
      <c r="BM200" s="238" t="s">
        <v>717</v>
      </c>
    </row>
    <row r="201" s="13" customFormat="1">
      <c r="A201" s="13"/>
      <c r="B201" s="240"/>
      <c r="C201" s="241"/>
      <c r="D201" s="242" t="s">
        <v>170</v>
      </c>
      <c r="E201" s="243" t="s">
        <v>79</v>
      </c>
      <c r="F201" s="244" t="s">
        <v>718</v>
      </c>
      <c r="G201" s="241"/>
      <c r="H201" s="245">
        <v>64</v>
      </c>
      <c r="I201" s="246"/>
      <c r="J201" s="241"/>
      <c r="K201" s="241"/>
      <c r="L201" s="247"/>
      <c r="M201" s="248"/>
      <c r="N201" s="249"/>
      <c r="O201" s="249"/>
      <c r="P201" s="249"/>
      <c r="Q201" s="249"/>
      <c r="R201" s="249"/>
      <c r="S201" s="249"/>
      <c r="T201" s="250"/>
      <c r="U201" s="13"/>
      <c r="V201" s="13"/>
      <c r="W201" s="13"/>
      <c r="X201" s="13"/>
      <c r="Y201" s="13"/>
      <c r="Z201" s="13"/>
      <c r="AA201" s="13"/>
      <c r="AB201" s="13"/>
      <c r="AC201" s="13"/>
      <c r="AD201" s="13"/>
      <c r="AE201" s="13"/>
      <c r="AT201" s="251" t="s">
        <v>170</v>
      </c>
      <c r="AU201" s="251" t="s">
        <v>91</v>
      </c>
      <c r="AV201" s="13" t="s">
        <v>91</v>
      </c>
      <c r="AW201" s="13" t="s">
        <v>42</v>
      </c>
      <c r="AX201" s="13" t="s">
        <v>89</v>
      </c>
      <c r="AY201" s="251" t="s">
        <v>161</v>
      </c>
    </row>
    <row r="202" s="2" customFormat="1" ht="16.5" customHeight="1">
      <c r="A202" s="39"/>
      <c r="B202" s="40"/>
      <c r="C202" s="227" t="s">
        <v>719</v>
      </c>
      <c r="D202" s="227" t="s">
        <v>163</v>
      </c>
      <c r="E202" s="228" t="s">
        <v>720</v>
      </c>
      <c r="F202" s="229" t="s">
        <v>721</v>
      </c>
      <c r="G202" s="230" t="s">
        <v>431</v>
      </c>
      <c r="H202" s="231">
        <v>170</v>
      </c>
      <c r="I202" s="232"/>
      <c r="J202" s="233">
        <f>ROUND(I202*H202,2)</f>
        <v>0</v>
      </c>
      <c r="K202" s="229" t="s">
        <v>79</v>
      </c>
      <c r="L202" s="45"/>
      <c r="M202" s="234" t="s">
        <v>79</v>
      </c>
      <c r="N202" s="235" t="s">
        <v>51</v>
      </c>
      <c r="O202" s="85"/>
      <c r="P202" s="236">
        <f>O202*H202</f>
        <v>0</v>
      </c>
      <c r="Q202" s="236">
        <v>0</v>
      </c>
      <c r="R202" s="236">
        <f>Q202*H202</f>
        <v>0</v>
      </c>
      <c r="S202" s="236">
        <v>0</v>
      </c>
      <c r="T202" s="237">
        <f>S202*H202</f>
        <v>0</v>
      </c>
      <c r="U202" s="39"/>
      <c r="V202" s="39"/>
      <c r="W202" s="39"/>
      <c r="X202" s="39"/>
      <c r="Y202" s="39"/>
      <c r="Z202" s="39"/>
      <c r="AA202" s="39"/>
      <c r="AB202" s="39"/>
      <c r="AC202" s="39"/>
      <c r="AD202" s="39"/>
      <c r="AE202" s="39"/>
      <c r="AR202" s="238" t="s">
        <v>168</v>
      </c>
      <c r="AT202" s="238" t="s">
        <v>163</v>
      </c>
      <c r="AU202" s="238" t="s">
        <v>91</v>
      </c>
      <c r="AY202" s="17" t="s">
        <v>161</v>
      </c>
      <c r="BE202" s="239">
        <f>IF(N202="základní",J202,0)</f>
        <v>0</v>
      </c>
      <c r="BF202" s="239">
        <f>IF(N202="snížená",J202,0)</f>
        <v>0</v>
      </c>
      <c r="BG202" s="239">
        <f>IF(N202="zákl. přenesená",J202,0)</f>
        <v>0</v>
      </c>
      <c r="BH202" s="239">
        <f>IF(N202="sníž. přenesená",J202,0)</f>
        <v>0</v>
      </c>
      <c r="BI202" s="239">
        <f>IF(N202="nulová",J202,0)</f>
        <v>0</v>
      </c>
      <c r="BJ202" s="17" t="s">
        <v>89</v>
      </c>
      <c r="BK202" s="239">
        <f>ROUND(I202*H202,2)</f>
        <v>0</v>
      </c>
      <c r="BL202" s="17" t="s">
        <v>168</v>
      </c>
      <c r="BM202" s="238" t="s">
        <v>722</v>
      </c>
    </row>
    <row r="203" s="13" customFormat="1">
      <c r="A203" s="13"/>
      <c r="B203" s="240"/>
      <c r="C203" s="241"/>
      <c r="D203" s="242" t="s">
        <v>170</v>
      </c>
      <c r="E203" s="243" t="s">
        <v>79</v>
      </c>
      <c r="F203" s="244" t="s">
        <v>723</v>
      </c>
      <c r="G203" s="241"/>
      <c r="H203" s="245">
        <v>170</v>
      </c>
      <c r="I203" s="246"/>
      <c r="J203" s="241"/>
      <c r="K203" s="241"/>
      <c r="L203" s="247"/>
      <c r="M203" s="248"/>
      <c r="N203" s="249"/>
      <c r="O203" s="249"/>
      <c r="P203" s="249"/>
      <c r="Q203" s="249"/>
      <c r="R203" s="249"/>
      <c r="S203" s="249"/>
      <c r="T203" s="250"/>
      <c r="U203" s="13"/>
      <c r="V203" s="13"/>
      <c r="W203" s="13"/>
      <c r="X203" s="13"/>
      <c r="Y203" s="13"/>
      <c r="Z203" s="13"/>
      <c r="AA203" s="13"/>
      <c r="AB203" s="13"/>
      <c r="AC203" s="13"/>
      <c r="AD203" s="13"/>
      <c r="AE203" s="13"/>
      <c r="AT203" s="251" t="s">
        <v>170</v>
      </c>
      <c r="AU203" s="251" t="s">
        <v>91</v>
      </c>
      <c r="AV203" s="13" t="s">
        <v>91</v>
      </c>
      <c r="AW203" s="13" t="s">
        <v>42</v>
      </c>
      <c r="AX203" s="13" t="s">
        <v>89</v>
      </c>
      <c r="AY203" s="251" t="s">
        <v>161</v>
      </c>
    </row>
    <row r="204" s="2" customFormat="1" ht="16.5" customHeight="1">
      <c r="A204" s="39"/>
      <c r="B204" s="40"/>
      <c r="C204" s="227" t="s">
        <v>628</v>
      </c>
      <c r="D204" s="227" t="s">
        <v>163</v>
      </c>
      <c r="E204" s="228" t="s">
        <v>724</v>
      </c>
      <c r="F204" s="229" t="s">
        <v>725</v>
      </c>
      <c r="G204" s="230" t="s">
        <v>431</v>
      </c>
      <c r="H204" s="231">
        <v>42</v>
      </c>
      <c r="I204" s="232"/>
      <c r="J204" s="233">
        <f>ROUND(I204*H204,2)</f>
        <v>0</v>
      </c>
      <c r="K204" s="229" t="s">
        <v>79</v>
      </c>
      <c r="L204" s="45"/>
      <c r="M204" s="234" t="s">
        <v>79</v>
      </c>
      <c r="N204" s="235" t="s">
        <v>51</v>
      </c>
      <c r="O204" s="85"/>
      <c r="P204" s="236">
        <f>O204*H204</f>
        <v>0</v>
      </c>
      <c r="Q204" s="236">
        <v>0</v>
      </c>
      <c r="R204" s="236">
        <f>Q204*H204</f>
        <v>0</v>
      </c>
      <c r="S204" s="236">
        <v>0</v>
      </c>
      <c r="T204" s="237">
        <f>S204*H204</f>
        <v>0</v>
      </c>
      <c r="U204" s="39"/>
      <c r="V204" s="39"/>
      <c r="W204" s="39"/>
      <c r="X204" s="39"/>
      <c r="Y204" s="39"/>
      <c r="Z204" s="39"/>
      <c r="AA204" s="39"/>
      <c r="AB204" s="39"/>
      <c r="AC204" s="39"/>
      <c r="AD204" s="39"/>
      <c r="AE204" s="39"/>
      <c r="AR204" s="238" t="s">
        <v>168</v>
      </c>
      <c r="AT204" s="238" t="s">
        <v>163</v>
      </c>
      <c r="AU204" s="238" t="s">
        <v>91</v>
      </c>
      <c r="AY204" s="17" t="s">
        <v>161</v>
      </c>
      <c r="BE204" s="239">
        <f>IF(N204="základní",J204,0)</f>
        <v>0</v>
      </c>
      <c r="BF204" s="239">
        <f>IF(N204="snížená",J204,0)</f>
        <v>0</v>
      </c>
      <c r="BG204" s="239">
        <f>IF(N204="zákl. přenesená",J204,0)</f>
        <v>0</v>
      </c>
      <c r="BH204" s="239">
        <f>IF(N204="sníž. přenesená",J204,0)</f>
        <v>0</v>
      </c>
      <c r="BI204" s="239">
        <f>IF(N204="nulová",J204,0)</f>
        <v>0</v>
      </c>
      <c r="BJ204" s="17" t="s">
        <v>89</v>
      </c>
      <c r="BK204" s="239">
        <f>ROUND(I204*H204,2)</f>
        <v>0</v>
      </c>
      <c r="BL204" s="17" t="s">
        <v>168</v>
      </c>
      <c r="BM204" s="238" t="s">
        <v>726</v>
      </c>
    </row>
    <row r="205" s="13" customFormat="1">
      <c r="A205" s="13"/>
      <c r="B205" s="240"/>
      <c r="C205" s="241"/>
      <c r="D205" s="242" t="s">
        <v>170</v>
      </c>
      <c r="E205" s="243" t="s">
        <v>79</v>
      </c>
      <c r="F205" s="244" t="s">
        <v>705</v>
      </c>
      <c r="G205" s="241"/>
      <c r="H205" s="245">
        <v>42</v>
      </c>
      <c r="I205" s="246"/>
      <c r="J205" s="241"/>
      <c r="K205" s="241"/>
      <c r="L205" s="247"/>
      <c r="M205" s="248"/>
      <c r="N205" s="249"/>
      <c r="O205" s="249"/>
      <c r="P205" s="249"/>
      <c r="Q205" s="249"/>
      <c r="R205" s="249"/>
      <c r="S205" s="249"/>
      <c r="T205" s="250"/>
      <c r="U205" s="13"/>
      <c r="V205" s="13"/>
      <c r="W205" s="13"/>
      <c r="X205" s="13"/>
      <c r="Y205" s="13"/>
      <c r="Z205" s="13"/>
      <c r="AA205" s="13"/>
      <c r="AB205" s="13"/>
      <c r="AC205" s="13"/>
      <c r="AD205" s="13"/>
      <c r="AE205" s="13"/>
      <c r="AT205" s="251" t="s">
        <v>170</v>
      </c>
      <c r="AU205" s="251" t="s">
        <v>91</v>
      </c>
      <c r="AV205" s="13" t="s">
        <v>91</v>
      </c>
      <c r="AW205" s="13" t="s">
        <v>42</v>
      </c>
      <c r="AX205" s="13" t="s">
        <v>89</v>
      </c>
      <c r="AY205" s="251" t="s">
        <v>161</v>
      </c>
    </row>
    <row r="206" s="2" customFormat="1" ht="16.5" customHeight="1">
      <c r="A206" s="39"/>
      <c r="B206" s="40"/>
      <c r="C206" s="227" t="s">
        <v>727</v>
      </c>
      <c r="D206" s="227" t="s">
        <v>163</v>
      </c>
      <c r="E206" s="228" t="s">
        <v>728</v>
      </c>
      <c r="F206" s="229" t="s">
        <v>729</v>
      </c>
      <c r="G206" s="230" t="s">
        <v>431</v>
      </c>
      <c r="H206" s="231">
        <v>2</v>
      </c>
      <c r="I206" s="232"/>
      <c r="J206" s="233">
        <f>ROUND(I206*H206,2)</f>
        <v>0</v>
      </c>
      <c r="K206" s="229" t="s">
        <v>79</v>
      </c>
      <c r="L206" s="45"/>
      <c r="M206" s="234" t="s">
        <v>79</v>
      </c>
      <c r="N206" s="235" t="s">
        <v>51</v>
      </c>
      <c r="O206" s="85"/>
      <c r="P206" s="236">
        <f>O206*H206</f>
        <v>0</v>
      </c>
      <c r="Q206" s="236">
        <v>0</v>
      </c>
      <c r="R206" s="236">
        <f>Q206*H206</f>
        <v>0</v>
      </c>
      <c r="S206" s="236">
        <v>0</v>
      </c>
      <c r="T206" s="237">
        <f>S206*H206</f>
        <v>0</v>
      </c>
      <c r="U206" s="39"/>
      <c r="V206" s="39"/>
      <c r="W206" s="39"/>
      <c r="X206" s="39"/>
      <c r="Y206" s="39"/>
      <c r="Z206" s="39"/>
      <c r="AA206" s="39"/>
      <c r="AB206" s="39"/>
      <c r="AC206" s="39"/>
      <c r="AD206" s="39"/>
      <c r="AE206" s="39"/>
      <c r="AR206" s="238" t="s">
        <v>168</v>
      </c>
      <c r="AT206" s="238" t="s">
        <v>163</v>
      </c>
      <c r="AU206" s="238" t="s">
        <v>91</v>
      </c>
      <c r="AY206" s="17" t="s">
        <v>161</v>
      </c>
      <c r="BE206" s="239">
        <f>IF(N206="základní",J206,0)</f>
        <v>0</v>
      </c>
      <c r="BF206" s="239">
        <f>IF(N206="snížená",J206,0)</f>
        <v>0</v>
      </c>
      <c r="BG206" s="239">
        <f>IF(N206="zákl. přenesená",J206,0)</f>
        <v>0</v>
      </c>
      <c r="BH206" s="239">
        <f>IF(N206="sníž. přenesená",J206,0)</f>
        <v>0</v>
      </c>
      <c r="BI206" s="239">
        <f>IF(N206="nulová",J206,0)</f>
        <v>0</v>
      </c>
      <c r="BJ206" s="17" t="s">
        <v>89</v>
      </c>
      <c r="BK206" s="239">
        <f>ROUND(I206*H206,2)</f>
        <v>0</v>
      </c>
      <c r="BL206" s="17" t="s">
        <v>168</v>
      </c>
      <c r="BM206" s="238" t="s">
        <v>730</v>
      </c>
    </row>
    <row r="207" s="13" customFormat="1">
      <c r="A207" s="13"/>
      <c r="B207" s="240"/>
      <c r="C207" s="241"/>
      <c r="D207" s="242" t="s">
        <v>170</v>
      </c>
      <c r="E207" s="243" t="s">
        <v>79</v>
      </c>
      <c r="F207" s="244" t="s">
        <v>694</v>
      </c>
      <c r="G207" s="241"/>
      <c r="H207" s="245">
        <v>2</v>
      </c>
      <c r="I207" s="246"/>
      <c r="J207" s="241"/>
      <c r="K207" s="241"/>
      <c r="L207" s="247"/>
      <c r="M207" s="248"/>
      <c r="N207" s="249"/>
      <c r="O207" s="249"/>
      <c r="P207" s="249"/>
      <c r="Q207" s="249"/>
      <c r="R207" s="249"/>
      <c r="S207" s="249"/>
      <c r="T207" s="250"/>
      <c r="U207" s="13"/>
      <c r="V207" s="13"/>
      <c r="W207" s="13"/>
      <c r="X207" s="13"/>
      <c r="Y207" s="13"/>
      <c r="Z207" s="13"/>
      <c r="AA207" s="13"/>
      <c r="AB207" s="13"/>
      <c r="AC207" s="13"/>
      <c r="AD207" s="13"/>
      <c r="AE207" s="13"/>
      <c r="AT207" s="251" t="s">
        <v>170</v>
      </c>
      <c r="AU207" s="251" t="s">
        <v>91</v>
      </c>
      <c r="AV207" s="13" t="s">
        <v>91</v>
      </c>
      <c r="AW207" s="13" t="s">
        <v>42</v>
      </c>
      <c r="AX207" s="13" t="s">
        <v>89</v>
      </c>
      <c r="AY207" s="251" t="s">
        <v>161</v>
      </c>
    </row>
    <row r="208" s="2" customFormat="1" ht="16.5" customHeight="1">
      <c r="A208" s="39"/>
      <c r="B208" s="40"/>
      <c r="C208" s="227" t="s">
        <v>631</v>
      </c>
      <c r="D208" s="227" t="s">
        <v>163</v>
      </c>
      <c r="E208" s="228" t="s">
        <v>731</v>
      </c>
      <c r="F208" s="229" t="s">
        <v>732</v>
      </c>
      <c r="G208" s="230" t="s">
        <v>431</v>
      </c>
      <c r="H208" s="231">
        <v>110</v>
      </c>
      <c r="I208" s="232"/>
      <c r="J208" s="233">
        <f>ROUND(I208*H208,2)</f>
        <v>0</v>
      </c>
      <c r="K208" s="229" t="s">
        <v>79</v>
      </c>
      <c r="L208" s="45"/>
      <c r="M208" s="234" t="s">
        <v>79</v>
      </c>
      <c r="N208" s="235" t="s">
        <v>51</v>
      </c>
      <c r="O208" s="85"/>
      <c r="P208" s="236">
        <f>O208*H208</f>
        <v>0</v>
      </c>
      <c r="Q208" s="236">
        <v>0</v>
      </c>
      <c r="R208" s="236">
        <f>Q208*H208</f>
        <v>0</v>
      </c>
      <c r="S208" s="236">
        <v>0</v>
      </c>
      <c r="T208" s="237">
        <f>S208*H208</f>
        <v>0</v>
      </c>
      <c r="U208" s="39"/>
      <c r="V208" s="39"/>
      <c r="W208" s="39"/>
      <c r="X208" s="39"/>
      <c r="Y208" s="39"/>
      <c r="Z208" s="39"/>
      <c r="AA208" s="39"/>
      <c r="AB208" s="39"/>
      <c r="AC208" s="39"/>
      <c r="AD208" s="39"/>
      <c r="AE208" s="39"/>
      <c r="AR208" s="238" t="s">
        <v>168</v>
      </c>
      <c r="AT208" s="238" t="s">
        <v>163</v>
      </c>
      <c r="AU208" s="238" t="s">
        <v>91</v>
      </c>
      <c r="AY208" s="17" t="s">
        <v>161</v>
      </c>
      <c r="BE208" s="239">
        <f>IF(N208="základní",J208,0)</f>
        <v>0</v>
      </c>
      <c r="BF208" s="239">
        <f>IF(N208="snížená",J208,0)</f>
        <v>0</v>
      </c>
      <c r="BG208" s="239">
        <f>IF(N208="zákl. přenesená",J208,0)</f>
        <v>0</v>
      </c>
      <c r="BH208" s="239">
        <f>IF(N208="sníž. přenesená",J208,0)</f>
        <v>0</v>
      </c>
      <c r="BI208" s="239">
        <f>IF(N208="nulová",J208,0)</f>
        <v>0</v>
      </c>
      <c r="BJ208" s="17" t="s">
        <v>89</v>
      </c>
      <c r="BK208" s="239">
        <f>ROUND(I208*H208,2)</f>
        <v>0</v>
      </c>
      <c r="BL208" s="17" t="s">
        <v>168</v>
      </c>
      <c r="BM208" s="238" t="s">
        <v>733</v>
      </c>
    </row>
    <row r="209" s="13" customFormat="1">
      <c r="A209" s="13"/>
      <c r="B209" s="240"/>
      <c r="C209" s="241"/>
      <c r="D209" s="242" t="s">
        <v>170</v>
      </c>
      <c r="E209" s="243" t="s">
        <v>79</v>
      </c>
      <c r="F209" s="244" t="s">
        <v>734</v>
      </c>
      <c r="G209" s="241"/>
      <c r="H209" s="245">
        <v>110</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170</v>
      </c>
      <c r="AU209" s="251" t="s">
        <v>91</v>
      </c>
      <c r="AV209" s="13" t="s">
        <v>91</v>
      </c>
      <c r="AW209" s="13" t="s">
        <v>42</v>
      </c>
      <c r="AX209" s="13" t="s">
        <v>89</v>
      </c>
      <c r="AY209" s="251" t="s">
        <v>161</v>
      </c>
    </row>
    <row r="210" s="12" customFormat="1" ht="22.8" customHeight="1">
      <c r="A210" s="12"/>
      <c r="B210" s="211"/>
      <c r="C210" s="212"/>
      <c r="D210" s="213" t="s">
        <v>80</v>
      </c>
      <c r="E210" s="225" t="s">
        <v>735</v>
      </c>
      <c r="F210" s="225" t="s">
        <v>736</v>
      </c>
      <c r="G210" s="212"/>
      <c r="H210" s="212"/>
      <c r="I210" s="215"/>
      <c r="J210" s="226">
        <f>BK210</f>
        <v>0</v>
      </c>
      <c r="K210" s="212"/>
      <c r="L210" s="217"/>
      <c r="M210" s="218"/>
      <c r="N210" s="219"/>
      <c r="O210" s="219"/>
      <c r="P210" s="220">
        <f>SUM(P211:P222)</f>
        <v>0</v>
      </c>
      <c r="Q210" s="219"/>
      <c r="R210" s="220">
        <f>SUM(R211:R222)</f>
        <v>0</v>
      </c>
      <c r="S210" s="219"/>
      <c r="T210" s="221">
        <f>SUM(T211:T222)</f>
        <v>0</v>
      </c>
      <c r="U210" s="12"/>
      <c r="V210" s="12"/>
      <c r="W210" s="12"/>
      <c r="X210" s="12"/>
      <c r="Y210" s="12"/>
      <c r="Z210" s="12"/>
      <c r="AA210" s="12"/>
      <c r="AB210" s="12"/>
      <c r="AC210" s="12"/>
      <c r="AD210" s="12"/>
      <c r="AE210" s="12"/>
      <c r="AR210" s="222" t="s">
        <v>89</v>
      </c>
      <c r="AT210" s="223" t="s">
        <v>80</v>
      </c>
      <c r="AU210" s="223" t="s">
        <v>89</v>
      </c>
      <c r="AY210" s="222" t="s">
        <v>161</v>
      </c>
      <c r="BK210" s="224">
        <f>SUM(BK211:BK222)</f>
        <v>0</v>
      </c>
    </row>
    <row r="211" s="2" customFormat="1" ht="16.5" customHeight="1">
      <c r="A211" s="39"/>
      <c r="B211" s="40"/>
      <c r="C211" s="227" t="s">
        <v>737</v>
      </c>
      <c r="D211" s="227" t="s">
        <v>163</v>
      </c>
      <c r="E211" s="228" t="s">
        <v>738</v>
      </c>
      <c r="F211" s="229" t="s">
        <v>739</v>
      </c>
      <c r="G211" s="230" t="s">
        <v>431</v>
      </c>
      <c r="H211" s="231">
        <v>1</v>
      </c>
      <c r="I211" s="232"/>
      <c r="J211" s="233">
        <f>ROUND(I211*H211,2)</f>
        <v>0</v>
      </c>
      <c r="K211" s="229" t="s">
        <v>79</v>
      </c>
      <c r="L211" s="45"/>
      <c r="M211" s="234" t="s">
        <v>79</v>
      </c>
      <c r="N211" s="235" t="s">
        <v>51</v>
      </c>
      <c r="O211" s="85"/>
      <c r="P211" s="236">
        <f>O211*H211</f>
        <v>0</v>
      </c>
      <c r="Q211" s="236">
        <v>0</v>
      </c>
      <c r="R211" s="236">
        <f>Q211*H211</f>
        <v>0</v>
      </c>
      <c r="S211" s="236">
        <v>0</v>
      </c>
      <c r="T211" s="237">
        <f>S211*H211</f>
        <v>0</v>
      </c>
      <c r="U211" s="39"/>
      <c r="V211" s="39"/>
      <c r="W211" s="39"/>
      <c r="X211" s="39"/>
      <c r="Y211" s="39"/>
      <c r="Z211" s="39"/>
      <c r="AA211" s="39"/>
      <c r="AB211" s="39"/>
      <c r="AC211" s="39"/>
      <c r="AD211" s="39"/>
      <c r="AE211" s="39"/>
      <c r="AR211" s="238" t="s">
        <v>168</v>
      </c>
      <c r="AT211" s="238" t="s">
        <v>163</v>
      </c>
      <c r="AU211" s="238" t="s">
        <v>91</v>
      </c>
      <c r="AY211" s="17" t="s">
        <v>161</v>
      </c>
      <c r="BE211" s="239">
        <f>IF(N211="základní",J211,0)</f>
        <v>0</v>
      </c>
      <c r="BF211" s="239">
        <f>IF(N211="snížená",J211,0)</f>
        <v>0</v>
      </c>
      <c r="BG211" s="239">
        <f>IF(N211="zákl. přenesená",J211,0)</f>
        <v>0</v>
      </c>
      <c r="BH211" s="239">
        <f>IF(N211="sníž. přenesená",J211,0)</f>
        <v>0</v>
      </c>
      <c r="BI211" s="239">
        <f>IF(N211="nulová",J211,0)</f>
        <v>0</v>
      </c>
      <c r="BJ211" s="17" t="s">
        <v>89</v>
      </c>
      <c r="BK211" s="239">
        <f>ROUND(I211*H211,2)</f>
        <v>0</v>
      </c>
      <c r="BL211" s="17" t="s">
        <v>168</v>
      </c>
      <c r="BM211" s="238" t="s">
        <v>740</v>
      </c>
    </row>
    <row r="212" s="13" customFormat="1">
      <c r="A212" s="13"/>
      <c r="B212" s="240"/>
      <c r="C212" s="241"/>
      <c r="D212" s="242" t="s">
        <v>170</v>
      </c>
      <c r="E212" s="243" t="s">
        <v>79</v>
      </c>
      <c r="F212" s="244" t="s">
        <v>616</v>
      </c>
      <c r="G212" s="241"/>
      <c r="H212" s="245">
        <v>1</v>
      </c>
      <c r="I212" s="246"/>
      <c r="J212" s="241"/>
      <c r="K212" s="241"/>
      <c r="L212" s="247"/>
      <c r="M212" s="248"/>
      <c r="N212" s="249"/>
      <c r="O212" s="249"/>
      <c r="P212" s="249"/>
      <c r="Q212" s="249"/>
      <c r="R212" s="249"/>
      <c r="S212" s="249"/>
      <c r="T212" s="250"/>
      <c r="U212" s="13"/>
      <c r="V212" s="13"/>
      <c r="W212" s="13"/>
      <c r="X212" s="13"/>
      <c r="Y212" s="13"/>
      <c r="Z212" s="13"/>
      <c r="AA212" s="13"/>
      <c r="AB212" s="13"/>
      <c r="AC212" s="13"/>
      <c r="AD212" s="13"/>
      <c r="AE212" s="13"/>
      <c r="AT212" s="251" t="s">
        <v>170</v>
      </c>
      <c r="AU212" s="251" t="s">
        <v>91</v>
      </c>
      <c r="AV212" s="13" t="s">
        <v>91</v>
      </c>
      <c r="AW212" s="13" t="s">
        <v>42</v>
      </c>
      <c r="AX212" s="13" t="s">
        <v>89</v>
      </c>
      <c r="AY212" s="251" t="s">
        <v>161</v>
      </c>
    </row>
    <row r="213" s="2" customFormat="1" ht="16.5" customHeight="1">
      <c r="A213" s="39"/>
      <c r="B213" s="40"/>
      <c r="C213" s="227" t="s">
        <v>634</v>
      </c>
      <c r="D213" s="227" t="s">
        <v>163</v>
      </c>
      <c r="E213" s="228" t="s">
        <v>741</v>
      </c>
      <c r="F213" s="229" t="s">
        <v>742</v>
      </c>
      <c r="G213" s="230" t="s">
        <v>431</v>
      </c>
      <c r="H213" s="231">
        <v>1</v>
      </c>
      <c r="I213" s="232"/>
      <c r="J213" s="233">
        <f>ROUND(I213*H213,2)</f>
        <v>0</v>
      </c>
      <c r="K213" s="229" t="s">
        <v>79</v>
      </c>
      <c r="L213" s="45"/>
      <c r="M213" s="234" t="s">
        <v>79</v>
      </c>
      <c r="N213" s="235" t="s">
        <v>51</v>
      </c>
      <c r="O213" s="85"/>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168</v>
      </c>
      <c r="AT213" s="238" t="s">
        <v>163</v>
      </c>
      <c r="AU213" s="238" t="s">
        <v>91</v>
      </c>
      <c r="AY213" s="17" t="s">
        <v>161</v>
      </c>
      <c r="BE213" s="239">
        <f>IF(N213="základní",J213,0)</f>
        <v>0</v>
      </c>
      <c r="BF213" s="239">
        <f>IF(N213="snížená",J213,0)</f>
        <v>0</v>
      </c>
      <c r="BG213" s="239">
        <f>IF(N213="zákl. přenesená",J213,0)</f>
        <v>0</v>
      </c>
      <c r="BH213" s="239">
        <f>IF(N213="sníž. přenesená",J213,0)</f>
        <v>0</v>
      </c>
      <c r="BI213" s="239">
        <f>IF(N213="nulová",J213,0)</f>
        <v>0</v>
      </c>
      <c r="BJ213" s="17" t="s">
        <v>89</v>
      </c>
      <c r="BK213" s="239">
        <f>ROUND(I213*H213,2)</f>
        <v>0</v>
      </c>
      <c r="BL213" s="17" t="s">
        <v>168</v>
      </c>
      <c r="BM213" s="238" t="s">
        <v>743</v>
      </c>
    </row>
    <row r="214" s="13" customFormat="1">
      <c r="A214" s="13"/>
      <c r="B214" s="240"/>
      <c r="C214" s="241"/>
      <c r="D214" s="242" t="s">
        <v>170</v>
      </c>
      <c r="E214" s="243" t="s">
        <v>79</v>
      </c>
      <c r="F214" s="244" t="s">
        <v>616</v>
      </c>
      <c r="G214" s="241"/>
      <c r="H214" s="245">
        <v>1</v>
      </c>
      <c r="I214" s="246"/>
      <c r="J214" s="241"/>
      <c r="K214" s="241"/>
      <c r="L214" s="247"/>
      <c r="M214" s="248"/>
      <c r="N214" s="249"/>
      <c r="O214" s="249"/>
      <c r="P214" s="249"/>
      <c r="Q214" s="249"/>
      <c r="R214" s="249"/>
      <c r="S214" s="249"/>
      <c r="T214" s="250"/>
      <c r="U214" s="13"/>
      <c r="V214" s="13"/>
      <c r="W214" s="13"/>
      <c r="X214" s="13"/>
      <c r="Y214" s="13"/>
      <c r="Z214" s="13"/>
      <c r="AA214" s="13"/>
      <c r="AB214" s="13"/>
      <c r="AC214" s="13"/>
      <c r="AD214" s="13"/>
      <c r="AE214" s="13"/>
      <c r="AT214" s="251" t="s">
        <v>170</v>
      </c>
      <c r="AU214" s="251" t="s">
        <v>91</v>
      </c>
      <c r="AV214" s="13" t="s">
        <v>91</v>
      </c>
      <c r="AW214" s="13" t="s">
        <v>42</v>
      </c>
      <c r="AX214" s="13" t="s">
        <v>89</v>
      </c>
      <c r="AY214" s="251" t="s">
        <v>161</v>
      </c>
    </row>
    <row r="215" s="2" customFormat="1" ht="16.5" customHeight="1">
      <c r="A215" s="39"/>
      <c r="B215" s="40"/>
      <c r="C215" s="227" t="s">
        <v>744</v>
      </c>
      <c r="D215" s="227" t="s">
        <v>163</v>
      </c>
      <c r="E215" s="228" t="s">
        <v>745</v>
      </c>
      <c r="F215" s="229" t="s">
        <v>746</v>
      </c>
      <c r="G215" s="230" t="s">
        <v>431</v>
      </c>
      <c r="H215" s="231">
        <v>1</v>
      </c>
      <c r="I215" s="232"/>
      <c r="J215" s="233">
        <f>ROUND(I215*H215,2)</f>
        <v>0</v>
      </c>
      <c r="K215" s="229" t="s">
        <v>79</v>
      </c>
      <c r="L215" s="45"/>
      <c r="M215" s="234" t="s">
        <v>79</v>
      </c>
      <c r="N215" s="235" t="s">
        <v>51</v>
      </c>
      <c r="O215" s="85"/>
      <c r="P215" s="236">
        <f>O215*H215</f>
        <v>0</v>
      </c>
      <c r="Q215" s="236">
        <v>0</v>
      </c>
      <c r="R215" s="236">
        <f>Q215*H215</f>
        <v>0</v>
      </c>
      <c r="S215" s="236">
        <v>0</v>
      </c>
      <c r="T215" s="237">
        <f>S215*H215</f>
        <v>0</v>
      </c>
      <c r="U215" s="39"/>
      <c r="V215" s="39"/>
      <c r="W215" s="39"/>
      <c r="X215" s="39"/>
      <c r="Y215" s="39"/>
      <c r="Z215" s="39"/>
      <c r="AA215" s="39"/>
      <c r="AB215" s="39"/>
      <c r="AC215" s="39"/>
      <c r="AD215" s="39"/>
      <c r="AE215" s="39"/>
      <c r="AR215" s="238" t="s">
        <v>168</v>
      </c>
      <c r="AT215" s="238" t="s">
        <v>163</v>
      </c>
      <c r="AU215" s="238" t="s">
        <v>91</v>
      </c>
      <c r="AY215" s="17" t="s">
        <v>161</v>
      </c>
      <c r="BE215" s="239">
        <f>IF(N215="základní",J215,0)</f>
        <v>0</v>
      </c>
      <c r="BF215" s="239">
        <f>IF(N215="snížená",J215,0)</f>
        <v>0</v>
      </c>
      <c r="BG215" s="239">
        <f>IF(N215="zákl. přenesená",J215,0)</f>
        <v>0</v>
      </c>
      <c r="BH215" s="239">
        <f>IF(N215="sníž. přenesená",J215,0)</f>
        <v>0</v>
      </c>
      <c r="BI215" s="239">
        <f>IF(N215="nulová",J215,0)</f>
        <v>0</v>
      </c>
      <c r="BJ215" s="17" t="s">
        <v>89</v>
      </c>
      <c r="BK215" s="239">
        <f>ROUND(I215*H215,2)</f>
        <v>0</v>
      </c>
      <c r="BL215" s="17" t="s">
        <v>168</v>
      </c>
      <c r="BM215" s="238" t="s">
        <v>747</v>
      </c>
    </row>
    <row r="216" s="13" customFormat="1">
      <c r="A216" s="13"/>
      <c r="B216" s="240"/>
      <c r="C216" s="241"/>
      <c r="D216" s="242" t="s">
        <v>170</v>
      </c>
      <c r="E216" s="243" t="s">
        <v>79</v>
      </c>
      <c r="F216" s="244" t="s">
        <v>616</v>
      </c>
      <c r="G216" s="241"/>
      <c r="H216" s="245">
        <v>1</v>
      </c>
      <c r="I216" s="246"/>
      <c r="J216" s="241"/>
      <c r="K216" s="241"/>
      <c r="L216" s="247"/>
      <c r="M216" s="248"/>
      <c r="N216" s="249"/>
      <c r="O216" s="249"/>
      <c r="P216" s="249"/>
      <c r="Q216" s="249"/>
      <c r="R216" s="249"/>
      <c r="S216" s="249"/>
      <c r="T216" s="250"/>
      <c r="U216" s="13"/>
      <c r="V216" s="13"/>
      <c r="W216" s="13"/>
      <c r="X216" s="13"/>
      <c r="Y216" s="13"/>
      <c r="Z216" s="13"/>
      <c r="AA216" s="13"/>
      <c r="AB216" s="13"/>
      <c r="AC216" s="13"/>
      <c r="AD216" s="13"/>
      <c r="AE216" s="13"/>
      <c r="AT216" s="251" t="s">
        <v>170</v>
      </c>
      <c r="AU216" s="251" t="s">
        <v>91</v>
      </c>
      <c r="AV216" s="13" t="s">
        <v>91</v>
      </c>
      <c r="AW216" s="13" t="s">
        <v>42</v>
      </c>
      <c r="AX216" s="13" t="s">
        <v>89</v>
      </c>
      <c r="AY216" s="251" t="s">
        <v>161</v>
      </c>
    </row>
    <row r="217" s="2" customFormat="1" ht="16.5" customHeight="1">
      <c r="A217" s="39"/>
      <c r="B217" s="40"/>
      <c r="C217" s="227" t="s">
        <v>637</v>
      </c>
      <c r="D217" s="227" t="s">
        <v>163</v>
      </c>
      <c r="E217" s="228" t="s">
        <v>748</v>
      </c>
      <c r="F217" s="229" t="s">
        <v>749</v>
      </c>
      <c r="G217" s="230" t="s">
        <v>431</v>
      </c>
      <c r="H217" s="231">
        <v>1</v>
      </c>
      <c r="I217" s="232"/>
      <c r="J217" s="233">
        <f>ROUND(I217*H217,2)</f>
        <v>0</v>
      </c>
      <c r="K217" s="229" t="s">
        <v>79</v>
      </c>
      <c r="L217" s="45"/>
      <c r="M217" s="234" t="s">
        <v>79</v>
      </c>
      <c r="N217" s="235" t="s">
        <v>51</v>
      </c>
      <c r="O217" s="85"/>
      <c r="P217" s="236">
        <f>O217*H217</f>
        <v>0</v>
      </c>
      <c r="Q217" s="236">
        <v>0</v>
      </c>
      <c r="R217" s="236">
        <f>Q217*H217</f>
        <v>0</v>
      </c>
      <c r="S217" s="236">
        <v>0</v>
      </c>
      <c r="T217" s="237">
        <f>S217*H217</f>
        <v>0</v>
      </c>
      <c r="U217" s="39"/>
      <c r="V217" s="39"/>
      <c r="W217" s="39"/>
      <c r="X217" s="39"/>
      <c r="Y217" s="39"/>
      <c r="Z217" s="39"/>
      <c r="AA217" s="39"/>
      <c r="AB217" s="39"/>
      <c r="AC217" s="39"/>
      <c r="AD217" s="39"/>
      <c r="AE217" s="39"/>
      <c r="AR217" s="238" t="s">
        <v>168</v>
      </c>
      <c r="AT217" s="238" t="s">
        <v>163</v>
      </c>
      <c r="AU217" s="238" t="s">
        <v>91</v>
      </c>
      <c r="AY217" s="17" t="s">
        <v>161</v>
      </c>
      <c r="BE217" s="239">
        <f>IF(N217="základní",J217,0)</f>
        <v>0</v>
      </c>
      <c r="BF217" s="239">
        <f>IF(N217="snížená",J217,0)</f>
        <v>0</v>
      </c>
      <c r="BG217" s="239">
        <f>IF(N217="zákl. přenesená",J217,0)</f>
        <v>0</v>
      </c>
      <c r="BH217" s="239">
        <f>IF(N217="sníž. přenesená",J217,0)</f>
        <v>0</v>
      </c>
      <c r="BI217" s="239">
        <f>IF(N217="nulová",J217,0)</f>
        <v>0</v>
      </c>
      <c r="BJ217" s="17" t="s">
        <v>89</v>
      </c>
      <c r="BK217" s="239">
        <f>ROUND(I217*H217,2)</f>
        <v>0</v>
      </c>
      <c r="BL217" s="17" t="s">
        <v>168</v>
      </c>
      <c r="BM217" s="238" t="s">
        <v>750</v>
      </c>
    </row>
    <row r="218" s="13" customFormat="1">
      <c r="A218" s="13"/>
      <c r="B218" s="240"/>
      <c r="C218" s="241"/>
      <c r="D218" s="242" t="s">
        <v>170</v>
      </c>
      <c r="E218" s="243" t="s">
        <v>79</v>
      </c>
      <c r="F218" s="244" t="s">
        <v>616</v>
      </c>
      <c r="G218" s="241"/>
      <c r="H218" s="245">
        <v>1</v>
      </c>
      <c r="I218" s="246"/>
      <c r="J218" s="241"/>
      <c r="K218" s="241"/>
      <c r="L218" s="247"/>
      <c r="M218" s="248"/>
      <c r="N218" s="249"/>
      <c r="O218" s="249"/>
      <c r="P218" s="249"/>
      <c r="Q218" s="249"/>
      <c r="R218" s="249"/>
      <c r="S218" s="249"/>
      <c r="T218" s="250"/>
      <c r="U218" s="13"/>
      <c r="V218" s="13"/>
      <c r="W218" s="13"/>
      <c r="X218" s="13"/>
      <c r="Y218" s="13"/>
      <c r="Z218" s="13"/>
      <c r="AA218" s="13"/>
      <c r="AB218" s="13"/>
      <c r="AC218" s="13"/>
      <c r="AD218" s="13"/>
      <c r="AE218" s="13"/>
      <c r="AT218" s="251" t="s">
        <v>170</v>
      </c>
      <c r="AU218" s="251" t="s">
        <v>91</v>
      </c>
      <c r="AV218" s="13" t="s">
        <v>91</v>
      </c>
      <c r="AW218" s="13" t="s">
        <v>42</v>
      </c>
      <c r="AX218" s="13" t="s">
        <v>89</v>
      </c>
      <c r="AY218" s="251" t="s">
        <v>161</v>
      </c>
    </row>
    <row r="219" s="2" customFormat="1" ht="16.5" customHeight="1">
      <c r="A219" s="39"/>
      <c r="B219" s="40"/>
      <c r="C219" s="227" t="s">
        <v>751</v>
      </c>
      <c r="D219" s="227" t="s">
        <v>163</v>
      </c>
      <c r="E219" s="228" t="s">
        <v>752</v>
      </c>
      <c r="F219" s="229" t="s">
        <v>753</v>
      </c>
      <c r="G219" s="230" t="s">
        <v>431</v>
      </c>
      <c r="H219" s="231">
        <v>1</v>
      </c>
      <c r="I219" s="232"/>
      <c r="J219" s="233">
        <f>ROUND(I219*H219,2)</f>
        <v>0</v>
      </c>
      <c r="K219" s="229" t="s">
        <v>79</v>
      </c>
      <c r="L219" s="45"/>
      <c r="M219" s="234" t="s">
        <v>79</v>
      </c>
      <c r="N219" s="235" t="s">
        <v>51</v>
      </c>
      <c r="O219" s="85"/>
      <c r="P219" s="236">
        <f>O219*H219</f>
        <v>0</v>
      </c>
      <c r="Q219" s="236">
        <v>0</v>
      </c>
      <c r="R219" s="236">
        <f>Q219*H219</f>
        <v>0</v>
      </c>
      <c r="S219" s="236">
        <v>0</v>
      </c>
      <c r="T219" s="237">
        <f>S219*H219</f>
        <v>0</v>
      </c>
      <c r="U219" s="39"/>
      <c r="V219" s="39"/>
      <c r="W219" s="39"/>
      <c r="X219" s="39"/>
      <c r="Y219" s="39"/>
      <c r="Z219" s="39"/>
      <c r="AA219" s="39"/>
      <c r="AB219" s="39"/>
      <c r="AC219" s="39"/>
      <c r="AD219" s="39"/>
      <c r="AE219" s="39"/>
      <c r="AR219" s="238" t="s">
        <v>168</v>
      </c>
      <c r="AT219" s="238" t="s">
        <v>163</v>
      </c>
      <c r="AU219" s="238" t="s">
        <v>91</v>
      </c>
      <c r="AY219" s="17" t="s">
        <v>161</v>
      </c>
      <c r="BE219" s="239">
        <f>IF(N219="základní",J219,0)</f>
        <v>0</v>
      </c>
      <c r="BF219" s="239">
        <f>IF(N219="snížená",J219,0)</f>
        <v>0</v>
      </c>
      <c r="BG219" s="239">
        <f>IF(N219="zákl. přenesená",J219,0)</f>
        <v>0</v>
      </c>
      <c r="BH219" s="239">
        <f>IF(N219="sníž. přenesená",J219,0)</f>
        <v>0</v>
      </c>
      <c r="BI219" s="239">
        <f>IF(N219="nulová",J219,0)</f>
        <v>0</v>
      </c>
      <c r="BJ219" s="17" t="s">
        <v>89</v>
      </c>
      <c r="BK219" s="239">
        <f>ROUND(I219*H219,2)</f>
        <v>0</v>
      </c>
      <c r="BL219" s="17" t="s">
        <v>168</v>
      </c>
      <c r="BM219" s="238" t="s">
        <v>754</v>
      </c>
    </row>
    <row r="220" s="13" customFormat="1">
      <c r="A220" s="13"/>
      <c r="B220" s="240"/>
      <c r="C220" s="241"/>
      <c r="D220" s="242" t="s">
        <v>170</v>
      </c>
      <c r="E220" s="243" t="s">
        <v>79</v>
      </c>
      <c r="F220" s="244" t="s">
        <v>616</v>
      </c>
      <c r="G220" s="241"/>
      <c r="H220" s="245">
        <v>1</v>
      </c>
      <c r="I220" s="246"/>
      <c r="J220" s="241"/>
      <c r="K220" s="241"/>
      <c r="L220" s="247"/>
      <c r="M220" s="248"/>
      <c r="N220" s="249"/>
      <c r="O220" s="249"/>
      <c r="P220" s="249"/>
      <c r="Q220" s="249"/>
      <c r="R220" s="249"/>
      <c r="S220" s="249"/>
      <c r="T220" s="250"/>
      <c r="U220" s="13"/>
      <c r="V220" s="13"/>
      <c r="W220" s="13"/>
      <c r="X220" s="13"/>
      <c r="Y220" s="13"/>
      <c r="Z220" s="13"/>
      <c r="AA220" s="13"/>
      <c r="AB220" s="13"/>
      <c r="AC220" s="13"/>
      <c r="AD220" s="13"/>
      <c r="AE220" s="13"/>
      <c r="AT220" s="251" t="s">
        <v>170</v>
      </c>
      <c r="AU220" s="251" t="s">
        <v>91</v>
      </c>
      <c r="AV220" s="13" t="s">
        <v>91</v>
      </c>
      <c r="AW220" s="13" t="s">
        <v>42</v>
      </c>
      <c r="AX220" s="13" t="s">
        <v>89</v>
      </c>
      <c r="AY220" s="251" t="s">
        <v>161</v>
      </c>
    </row>
    <row r="221" s="2" customFormat="1" ht="16.5" customHeight="1">
      <c r="A221" s="39"/>
      <c r="B221" s="40"/>
      <c r="C221" s="227" t="s">
        <v>641</v>
      </c>
      <c r="D221" s="227" t="s">
        <v>163</v>
      </c>
      <c r="E221" s="228" t="s">
        <v>755</v>
      </c>
      <c r="F221" s="229" t="s">
        <v>756</v>
      </c>
      <c r="G221" s="230" t="s">
        <v>431</v>
      </c>
      <c r="H221" s="231">
        <v>1</v>
      </c>
      <c r="I221" s="232"/>
      <c r="J221" s="233">
        <f>ROUND(I221*H221,2)</f>
        <v>0</v>
      </c>
      <c r="K221" s="229" t="s">
        <v>79</v>
      </c>
      <c r="L221" s="45"/>
      <c r="M221" s="234" t="s">
        <v>79</v>
      </c>
      <c r="N221" s="235" t="s">
        <v>51</v>
      </c>
      <c r="O221" s="85"/>
      <c r="P221" s="236">
        <f>O221*H221</f>
        <v>0</v>
      </c>
      <c r="Q221" s="236">
        <v>0</v>
      </c>
      <c r="R221" s="236">
        <f>Q221*H221</f>
        <v>0</v>
      </c>
      <c r="S221" s="236">
        <v>0</v>
      </c>
      <c r="T221" s="237">
        <f>S221*H221</f>
        <v>0</v>
      </c>
      <c r="U221" s="39"/>
      <c r="V221" s="39"/>
      <c r="W221" s="39"/>
      <c r="X221" s="39"/>
      <c r="Y221" s="39"/>
      <c r="Z221" s="39"/>
      <c r="AA221" s="39"/>
      <c r="AB221" s="39"/>
      <c r="AC221" s="39"/>
      <c r="AD221" s="39"/>
      <c r="AE221" s="39"/>
      <c r="AR221" s="238" t="s">
        <v>168</v>
      </c>
      <c r="AT221" s="238" t="s">
        <v>163</v>
      </c>
      <c r="AU221" s="238" t="s">
        <v>91</v>
      </c>
      <c r="AY221" s="17" t="s">
        <v>161</v>
      </c>
      <c r="BE221" s="239">
        <f>IF(N221="základní",J221,0)</f>
        <v>0</v>
      </c>
      <c r="BF221" s="239">
        <f>IF(N221="snížená",J221,0)</f>
        <v>0</v>
      </c>
      <c r="BG221" s="239">
        <f>IF(N221="zákl. přenesená",J221,0)</f>
        <v>0</v>
      </c>
      <c r="BH221" s="239">
        <f>IF(N221="sníž. přenesená",J221,0)</f>
        <v>0</v>
      </c>
      <c r="BI221" s="239">
        <f>IF(N221="nulová",J221,0)</f>
        <v>0</v>
      </c>
      <c r="BJ221" s="17" t="s">
        <v>89</v>
      </c>
      <c r="BK221" s="239">
        <f>ROUND(I221*H221,2)</f>
        <v>0</v>
      </c>
      <c r="BL221" s="17" t="s">
        <v>168</v>
      </c>
      <c r="BM221" s="238" t="s">
        <v>757</v>
      </c>
    </row>
    <row r="222" s="13" customFormat="1">
      <c r="A222" s="13"/>
      <c r="B222" s="240"/>
      <c r="C222" s="241"/>
      <c r="D222" s="242" t="s">
        <v>170</v>
      </c>
      <c r="E222" s="243" t="s">
        <v>79</v>
      </c>
      <c r="F222" s="244" t="s">
        <v>616</v>
      </c>
      <c r="G222" s="241"/>
      <c r="H222" s="245">
        <v>1</v>
      </c>
      <c r="I222" s="246"/>
      <c r="J222" s="241"/>
      <c r="K222" s="241"/>
      <c r="L222" s="247"/>
      <c r="M222" s="248"/>
      <c r="N222" s="249"/>
      <c r="O222" s="249"/>
      <c r="P222" s="249"/>
      <c r="Q222" s="249"/>
      <c r="R222" s="249"/>
      <c r="S222" s="249"/>
      <c r="T222" s="250"/>
      <c r="U222" s="13"/>
      <c r="V222" s="13"/>
      <c r="W222" s="13"/>
      <c r="X222" s="13"/>
      <c r="Y222" s="13"/>
      <c r="Z222" s="13"/>
      <c r="AA222" s="13"/>
      <c r="AB222" s="13"/>
      <c r="AC222" s="13"/>
      <c r="AD222" s="13"/>
      <c r="AE222" s="13"/>
      <c r="AT222" s="251" t="s">
        <v>170</v>
      </c>
      <c r="AU222" s="251" t="s">
        <v>91</v>
      </c>
      <c r="AV222" s="13" t="s">
        <v>91</v>
      </c>
      <c r="AW222" s="13" t="s">
        <v>42</v>
      </c>
      <c r="AX222" s="13" t="s">
        <v>89</v>
      </c>
      <c r="AY222" s="251" t="s">
        <v>161</v>
      </c>
    </row>
    <row r="223" s="12" customFormat="1" ht="22.8" customHeight="1">
      <c r="A223" s="12"/>
      <c r="B223" s="211"/>
      <c r="C223" s="212"/>
      <c r="D223" s="213" t="s">
        <v>80</v>
      </c>
      <c r="E223" s="225" t="s">
        <v>758</v>
      </c>
      <c r="F223" s="225" t="s">
        <v>759</v>
      </c>
      <c r="G223" s="212"/>
      <c r="H223" s="212"/>
      <c r="I223" s="215"/>
      <c r="J223" s="226">
        <f>BK223</f>
        <v>0</v>
      </c>
      <c r="K223" s="212"/>
      <c r="L223" s="217"/>
      <c r="M223" s="218"/>
      <c r="N223" s="219"/>
      <c r="O223" s="219"/>
      <c r="P223" s="220">
        <f>SUM(P224:P253)</f>
        <v>0</v>
      </c>
      <c r="Q223" s="219"/>
      <c r="R223" s="220">
        <f>SUM(R224:R253)</f>
        <v>0</v>
      </c>
      <c r="S223" s="219"/>
      <c r="T223" s="221">
        <f>SUM(T224:T253)</f>
        <v>0</v>
      </c>
      <c r="U223" s="12"/>
      <c r="V223" s="12"/>
      <c r="W223" s="12"/>
      <c r="X223" s="12"/>
      <c r="Y223" s="12"/>
      <c r="Z223" s="12"/>
      <c r="AA223" s="12"/>
      <c r="AB223" s="12"/>
      <c r="AC223" s="12"/>
      <c r="AD223" s="12"/>
      <c r="AE223" s="12"/>
      <c r="AR223" s="222" t="s">
        <v>89</v>
      </c>
      <c r="AT223" s="223" t="s">
        <v>80</v>
      </c>
      <c r="AU223" s="223" t="s">
        <v>89</v>
      </c>
      <c r="AY223" s="222" t="s">
        <v>161</v>
      </c>
      <c r="BK223" s="224">
        <f>SUM(BK224:BK253)</f>
        <v>0</v>
      </c>
    </row>
    <row r="224" s="2" customFormat="1" ht="16.5" customHeight="1">
      <c r="A224" s="39"/>
      <c r="B224" s="40"/>
      <c r="C224" s="227" t="s">
        <v>760</v>
      </c>
      <c r="D224" s="227" t="s">
        <v>163</v>
      </c>
      <c r="E224" s="228" t="s">
        <v>761</v>
      </c>
      <c r="F224" s="229" t="s">
        <v>762</v>
      </c>
      <c r="G224" s="230" t="s">
        <v>431</v>
      </c>
      <c r="H224" s="231">
        <v>1</v>
      </c>
      <c r="I224" s="232"/>
      <c r="J224" s="233">
        <f>ROUND(I224*H224,2)</f>
        <v>0</v>
      </c>
      <c r="K224" s="229" t="s">
        <v>79</v>
      </c>
      <c r="L224" s="45"/>
      <c r="M224" s="234" t="s">
        <v>79</v>
      </c>
      <c r="N224" s="235" t="s">
        <v>51</v>
      </c>
      <c r="O224" s="85"/>
      <c r="P224" s="236">
        <f>O224*H224</f>
        <v>0</v>
      </c>
      <c r="Q224" s="236">
        <v>0</v>
      </c>
      <c r="R224" s="236">
        <f>Q224*H224</f>
        <v>0</v>
      </c>
      <c r="S224" s="236">
        <v>0</v>
      </c>
      <c r="T224" s="237">
        <f>S224*H224</f>
        <v>0</v>
      </c>
      <c r="U224" s="39"/>
      <c r="V224" s="39"/>
      <c r="W224" s="39"/>
      <c r="X224" s="39"/>
      <c r="Y224" s="39"/>
      <c r="Z224" s="39"/>
      <c r="AA224" s="39"/>
      <c r="AB224" s="39"/>
      <c r="AC224" s="39"/>
      <c r="AD224" s="39"/>
      <c r="AE224" s="39"/>
      <c r="AR224" s="238" t="s">
        <v>168</v>
      </c>
      <c r="AT224" s="238" t="s">
        <v>163</v>
      </c>
      <c r="AU224" s="238" t="s">
        <v>91</v>
      </c>
      <c r="AY224" s="17" t="s">
        <v>161</v>
      </c>
      <c r="BE224" s="239">
        <f>IF(N224="základní",J224,0)</f>
        <v>0</v>
      </c>
      <c r="BF224" s="239">
        <f>IF(N224="snížená",J224,0)</f>
        <v>0</v>
      </c>
      <c r="BG224" s="239">
        <f>IF(N224="zákl. přenesená",J224,0)</f>
        <v>0</v>
      </c>
      <c r="BH224" s="239">
        <f>IF(N224="sníž. přenesená",J224,0)</f>
        <v>0</v>
      </c>
      <c r="BI224" s="239">
        <f>IF(N224="nulová",J224,0)</f>
        <v>0</v>
      </c>
      <c r="BJ224" s="17" t="s">
        <v>89</v>
      </c>
      <c r="BK224" s="239">
        <f>ROUND(I224*H224,2)</f>
        <v>0</v>
      </c>
      <c r="BL224" s="17" t="s">
        <v>168</v>
      </c>
      <c r="BM224" s="238" t="s">
        <v>763</v>
      </c>
    </row>
    <row r="225" s="13" customFormat="1">
      <c r="A225" s="13"/>
      <c r="B225" s="240"/>
      <c r="C225" s="241"/>
      <c r="D225" s="242" t="s">
        <v>170</v>
      </c>
      <c r="E225" s="243" t="s">
        <v>79</v>
      </c>
      <c r="F225" s="244" t="s">
        <v>764</v>
      </c>
      <c r="G225" s="241"/>
      <c r="H225" s="245">
        <v>1</v>
      </c>
      <c r="I225" s="246"/>
      <c r="J225" s="241"/>
      <c r="K225" s="241"/>
      <c r="L225" s="247"/>
      <c r="M225" s="248"/>
      <c r="N225" s="249"/>
      <c r="O225" s="249"/>
      <c r="P225" s="249"/>
      <c r="Q225" s="249"/>
      <c r="R225" s="249"/>
      <c r="S225" s="249"/>
      <c r="T225" s="250"/>
      <c r="U225" s="13"/>
      <c r="V225" s="13"/>
      <c r="W225" s="13"/>
      <c r="X225" s="13"/>
      <c r="Y225" s="13"/>
      <c r="Z225" s="13"/>
      <c r="AA225" s="13"/>
      <c r="AB225" s="13"/>
      <c r="AC225" s="13"/>
      <c r="AD225" s="13"/>
      <c r="AE225" s="13"/>
      <c r="AT225" s="251" t="s">
        <v>170</v>
      </c>
      <c r="AU225" s="251" t="s">
        <v>91</v>
      </c>
      <c r="AV225" s="13" t="s">
        <v>91</v>
      </c>
      <c r="AW225" s="13" t="s">
        <v>42</v>
      </c>
      <c r="AX225" s="13" t="s">
        <v>89</v>
      </c>
      <c r="AY225" s="251" t="s">
        <v>161</v>
      </c>
    </row>
    <row r="226" s="2" customFormat="1" ht="16.5" customHeight="1">
      <c r="A226" s="39"/>
      <c r="B226" s="40"/>
      <c r="C226" s="227" t="s">
        <v>476</v>
      </c>
      <c r="D226" s="227" t="s">
        <v>163</v>
      </c>
      <c r="E226" s="228" t="s">
        <v>765</v>
      </c>
      <c r="F226" s="229" t="s">
        <v>766</v>
      </c>
      <c r="G226" s="230" t="s">
        <v>174</v>
      </c>
      <c r="H226" s="231">
        <v>6</v>
      </c>
      <c r="I226" s="232"/>
      <c r="J226" s="233">
        <f>ROUND(I226*H226,2)</f>
        <v>0</v>
      </c>
      <c r="K226" s="229" t="s">
        <v>79</v>
      </c>
      <c r="L226" s="45"/>
      <c r="M226" s="234" t="s">
        <v>79</v>
      </c>
      <c r="N226" s="235" t="s">
        <v>51</v>
      </c>
      <c r="O226" s="85"/>
      <c r="P226" s="236">
        <f>O226*H226</f>
        <v>0</v>
      </c>
      <c r="Q226" s="236">
        <v>0</v>
      </c>
      <c r="R226" s="236">
        <f>Q226*H226</f>
        <v>0</v>
      </c>
      <c r="S226" s="236">
        <v>0</v>
      </c>
      <c r="T226" s="237">
        <f>S226*H226</f>
        <v>0</v>
      </c>
      <c r="U226" s="39"/>
      <c r="V226" s="39"/>
      <c r="W226" s="39"/>
      <c r="X226" s="39"/>
      <c r="Y226" s="39"/>
      <c r="Z226" s="39"/>
      <c r="AA226" s="39"/>
      <c r="AB226" s="39"/>
      <c r="AC226" s="39"/>
      <c r="AD226" s="39"/>
      <c r="AE226" s="39"/>
      <c r="AR226" s="238" t="s">
        <v>168</v>
      </c>
      <c r="AT226" s="238" t="s">
        <v>163</v>
      </c>
      <c r="AU226" s="238" t="s">
        <v>91</v>
      </c>
      <c r="AY226" s="17" t="s">
        <v>161</v>
      </c>
      <c r="BE226" s="239">
        <f>IF(N226="základní",J226,0)</f>
        <v>0</v>
      </c>
      <c r="BF226" s="239">
        <f>IF(N226="snížená",J226,0)</f>
        <v>0</v>
      </c>
      <c r="BG226" s="239">
        <f>IF(N226="zákl. přenesená",J226,0)</f>
        <v>0</v>
      </c>
      <c r="BH226" s="239">
        <f>IF(N226="sníž. přenesená",J226,0)</f>
        <v>0</v>
      </c>
      <c r="BI226" s="239">
        <f>IF(N226="nulová",J226,0)</f>
        <v>0</v>
      </c>
      <c r="BJ226" s="17" t="s">
        <v>89</v>
      </c>
      <c r="BK226" s="239">
        <f>ROUND(I226*H226,2)</f>
        <v>0</v>
      </c>
      <c r="BL226" s="17" t="s">
        <v>168</v>
      </c>
      <c r="BM226" s="238" t="s">
        <v>767</v>
      </c>
    </row>
    <row r="227" s="13" customFormat="1">
      <c r="A227" s="13"/>
      <c r="B227" s="240"/>
      <c r="C227" s="241"/>
      <c r="D227" s="242" t="s">
        <v>170</v>
      </c>
      <c r="E227" s="243" t="s">
        <v>79</v>
      </c>
      <c r="F227" s="244" t="s">
        <v>768</v>
      </c>
      <c r="G227" s="241"/>
      <c r="H227" s="245">
        <v>6</v>
      </c>
      <c r="I227" s="246"/>
      <c r="J227" s="241"/>
      <c r="K227" s="241"/>
      <c r="L227" s="247"/>
      <c r="M227" s="248"/>
      <c r="N227" s="249"/>
      <c r="O227" s="249"/>
      <c r="P227" s="249"/>
      <c r="Q227" s="249"/>
      <c r="R227" s="249"/>
      <c r="S227" s="249"/>
      <c r="T227" s="250"/>
      <c r="U227" s="13"/>
      <c r="V227" s="13"/>
      <c r="W227" s="13"/>
      <c r="X227" s="13"/>
      <c r="Y227" s="13"/>
      <c r="Z227" s="13"/>
      <c r="AA227" s="13"/>
      <c r="AB227" s="13"/>
      <c r="AC227" s="13"/>
      <c r="AD227" s="13"/>
      <c r="AE227" s="13"/>
      <c r="AT227" s="251" t="s">
        <v>170</v>
      </c>
      <c r="AU227" s="251" t="s">
        <v>91</v>
      </c>
      <c r="AV227" s="13" t="s">
        <v>91</v>
      </c>
      <c r="AW227" s="13" t="s">
        <v>42</v>
      </c>
      <c r="AX227" s="13" t="s">
        <v>89</v>
      </c>
      <c r="AY227" s="251" t="s">
        <v>161</v>
      </c>
    </row>
    <row r="228" s="2" customFormat="1" ht="16.5" customHeight="1">
      <c r="A228" s="39"/>
      <c r="B228" s="40"/>
      <c r="C228" s="227" t="s">
        <v>769</v>
      </c>
      <c r="D228" s="227" t="s">
        <v>163</v>
      </c>
      <c r="E228" s="228" t="s">
        <v>770</v>
      </c>
      <c r="F228" s="229" t="s">
        <v>771</v>
      </c>
      <c r="G228" s="230" t="s">
        <v>431</v>
      </c>
      <c r="H228" s="231">
        <v>1</v>
      </c>
      <c r="I228" s="232"/>
      <c r="J228" s="233">
        <f>ROUND(I228*H228,2)</f>
        <v>0</v>
      </c>
      <c r="K228" s="229" t="s">
        <v>79</v>
      </c>
      <c r="L228" s="45"/>
      <c r="M228" s="234" t="s">
        <v>79</v>
      </c>
      <c r="N228" s="235" t="s">
        <v>51</v>
      </c>
      <c r="O228" s="85"/>
      <c r="P228" s="236">
        <f>O228*H228</f>
        <v>0</v>
      </c>
      <c r="Q228" s="236">
        <v>0</v>
      </c>
      <c r="R228" s="236">
        <f>Q228*H228</f>
        <v>0</v>
      </c>
      <c r="S228" s="236">
        <v>0</v>
      </c>
      <c r="T228" s="237">
        <f>S228*H228</f>
        <v>0</v>
      </c>
      <c r="U228" s="39"/>
      <c r="V228" s="39"/>
      <c r="W228" s="39"/>
      <c r="X228" s="39"/>
      <c r="Y228" s="39"/>
      <c r="Z228" s="39"/>
      <c r="AA228" s="39"/>
      <c r="AB228" s="39"/>
      <c r="AC228" s="39"/>
      <c r="AD228" s="39"/>
      <c r="AE228" s="39"/>
      <c r="AR228" s="238" t="s">
        <v>168</v>
      </c>
      <c r="AT228" s="238" t="s">
        <v>163</v>
      </c>
      <c r="AU228" s="238" t="s">
        <v>91</v>
      </c>
      <c r="AY228" s="17" t="s">
        <v>161</v>
      </c>
      <c r="BE228" s="239">
        <f>IF(N228="základní",J228,0)</f>
        <v>0</v>
      </c>
      <c r="BF228" s="239">
        <f>IF(N228="snížená",J228,0)</f>
        <v>0</v>
      </c>
      <c r="BG228" s="239">
        <f>IF(N228="zákl. přenesená",J228,0)</f>
        <v>0</v>
      </c>
      <c r="BH228" s="239">
        <f>IF(N228="sníž. přenesená",J228,0)</f>
        <v>0</v>
      </c>
      <c r="BI228" s="239">
        <f>IF(N228="nulová",J228,0)</f>
        <v>0</v>
      </c>
      <c r="BJ228" s="17" t="s">
        <v>89</v>
      </c>
      <c r="BK228" s="239">
        <f>ROUND(I228*H228,2)</f>
        <v>0</v>
      </c>
      <c r="BL228" s="17" t="s">
        <v>168</v>
      </c>
      <c r="BM228" s="238" t="s">
        <v>772</v>
      </c>
    </row>
    <row r="229" s="13" customFormat="1">
      <c r="A229" s="13"/>
      <c r="B229" s="240"/>
      <c r="C229" s="241"/>
      <c r="D229" s="242" t="s">
        <v>170</v>
      </c>
      <c r="E229" s="243" t="s">
        <v>79</v>
      </c>
      <c r="F229" s="244" t="s">
        <v>764</v>
      </c>
      <c r="G229" s="241"/>
      <c r="H229" s="245">
        <v>1</v>
      </c>
      <c r="I229" s="246"/>
      <c r="J229" s="241"/>
      <c r="K229" s="241"/>
      <c r="L229" s="247"/>
      <c r="M229" s="248"/>
      <c r="N229" s="249"/>
      <c r="O229" s="249"/>
      <c r="P229" s="249"/>
      <c r="Q229" s="249"/>
      <c r="R229" s="249"/>
      <c r="S229" s="249"/>
      <c r="T229" s="250"/>
      <c r="U229" s="13"/>
      <c r="V229" s="13"/>
      <c r="W229" s="13"/>
      <c r="X229" s="13"/>
      <c r="Y229" s="13"/>
      <c r="Z229" s="13"/>
      <c r="AA229" s="13"/>
      <c r="AB229" s="13"/>
      <c r="AC229" s="13"/>
      <c r="AD229" s="13"/>
      <c r="AE229" s="13"/>
      <c r="AT229" s="251" t="s">
        <v>170</v>
      </c>
      <c r="AU229" s="251" t="s">
        <v>91</v>
      </c>
      <c r="AV229" s="13" t="s">
        <v>91</v>
      </c>
      <c r="AW229" s="13" t="s">
        <v>42</v>
      </c>
      <c r="AX229" s="13" t="s">
        <v>89</v>
      </c>
      <c r="AY229" s="251" t="s">
        <v>161</v>
      </c>
    </row>
    <row r="230" s="2" customFormat="1" ht="16.5" customHeight="1">
      <c r="A230" s="39"/>
      <c r="B230" s="40"/>
      <c r="C230" s="227" t="s">
        <v>646</v>
      </c>
      <c r="D230" s="227" t="s">
        <v>163</v>
      </c>
      <c r="E230" s="228" t="s">
        <v>773</v>
      </c>
      <c r="F230" s="229" t="s">
        <v>774</v>
      </c>
      <c r="G230" s="230" t="s">
        <v>431</v>
      </c>
      <c r="H230" s="231">
        <v>1</v>
      </c>
      <c r="I230" s="232"/>
      <c r="J230" s="233">
        <f>ROUND(I230*H230,2)</f>
        <v>0</v>
      </c>
      <c r="K230" s="229" t="s">
        <v>79</v>
      </c>
      <c r="L230" s="45"/>
      <c r="M230" s="234" t="s">
        <v>79</v>
      </c>
      <c r="N230" s="235" t="s">
        <v>51</v>
      </c>
      <c r="O230" s="85"/>
      <c r="P230" s="236">
        <f>O230*H230</f>
        <v>0</v>
      </c>
      <c r="Q230" s="236">
        <v>0</v>
      </c>
      <c r="R230" s="236">
        <f>Q230*H230</f>
        <v>0</v>
      </c>
      <c r="S230" s="236">
        <v>0</v>
      </c>
      <c r="T230" s="237">
        <f>S230*H230</f>
        <v>0</v>
      </c>
      <c r="U230" s="39"/>
      <c r="V230" s="39"/>
      <c r="W230" s="39"/>
      <c r="X230" s="39"/>
      <c r="Y230" s="39"/>
      <c r="Z230" s="39"/>
      <c r="AA230" s="39"/>
      <c r="AB230" s="39"/>
      <c r="AC230" s="39"/>
      <c r="AD230" s="39"/>
      <c r="AE230" s="39"/>
      <c r="AR230" s="238" t="s">
        <v>168</v>
      </c>
      <c r="AT230" s="238" t="s">
        <v>163</v>
      </c>
      <c r="AU230" s="238" t="s">
        <v>91</v>
      </c>
      <c r="AY230" s="17" t="s">
        <v>161</v>
      </c>
      <c r="BE230" s="239">
        <f>IF(N230="základní",J230,0)</f>
        <v>0</v>
      </c>
      <c r="BF230" s="239">
        <f>IF(N230="snížená",J230,0)</f>
        <v>0</v>
      </c>
      <c r="BG230" s="239">
        <f>IF(N230="zákl. přenesená",J230,0)</f>
        <v>0</v>
      </c>
      <c r="BH230" s="239">
        <f>IF(N230="sníž. přenesená",J230,0)</f>
        <v>0</v>
      </c>
      <c r="BI230" s="239">
        <f>IF(N230="nulová",J230,0)</f>
        <v>0</v>
      </c>
      <c r="BJ230" s="17" t="s">
        <v>89</v>
      </c>
      <c r="BK230" s="239">
        <f>ROUND(I230*H230,2)</f>
        <v>0</v>
      </c>
      <c r="BL230" s="17" t="s">
        <v>168</v>
      </c>
      <c r="BM230" s="238" t="s">
        <v>775</v>
      </c>
    </row>
    <row r="231" s="13" customFormat="1">
      <c r="A231" s="13"/>
      <c r="B231" s="240"/>
      <c r="C231" s="241"/>
      <c r="D231" s="242" t="s">
        <v>170</v>
      </c>
      <c r="E231" s="243" t="s">
        <v>79</v>
      </c>
      <c r="F231" s="244" t="s">
        <v>764</v>
      </c>
      <c r="G231" s="241"/>
      <c r="H231" s="245">
        <v>1</v>
      </c>
      <c r="I231" s="246"/>
      <c r="J231" s="241"/>
      <c r="K231" s="241"/>
      <c r="L231" s="247"/>
      <c r="M231" s="248"/>
      <c r="N231" s="249"/>
      <c r="O231" s="249"/>
      <c r="P231" s="249"/>
      <c r="Q231" s="249"/>
      <c r="R231" s="249"/>
      <c r="S231" s="249"/>
      <c r="T231" s="250"/>
      <c r="U231" s="13"/>
      <c r="V231" s="13"/>
      <c r="W231" s="13"/>
      <c r="X231" s="13"/>
      <c r="Y231" s="13"/>
      <c r="Z231" s="13"/>
      <c r="AA231" s="13"/>
      <c r="AB231" s="13"/>
      <c r="AC231" s="13"/>
      <c r="AD231" s="13"/>
      <c r="AE231" s="13"/>
      <c r="AT231" s="251" t="s">
        <v>170</v>
      </c>
      <c r="AU231" s="251" t="s">
        <v>91</v>
      </c>
      <c r="AV231" s="13" t="s">
        <v>91</v>
      </c>
      <c r="AW231" s="13" t="s">
        <v>42</v>
      </c>
      <c r="AX231" s="13" t="s">
        <v>89</v>
      </c>
      <c r="AY231" s="251" t="s">
        <v>161</v>
      </c>
    </row>
    <row r="232" s="2" customFormat="1" ht="16.5" customHeight="1">
      <c r="A232" s="39"/>
      <c r="B232" s="40"/>
      <c r="C232" s="227" t="s">
        <v>776</v>
      </c>
      <c r="D232" s="227" t="s">
        <v>163</v>
      </c>
      <c r="E232" s="228" t="s">
        <v>777</v>
      </c>
      <c r="F232" s="229" t="s">
        <v>778</v>
      </c>
      <c r="G232" s="230" t="s">
        <v>431</v>
      </c>
      <c r="H232" s="231">
        <v>1</v>
      </c>
      <c r="I232" s="232"/>
      <c r="J232" s="233">
        <f>ROUND(I232*H232,2)</f>
        <v>0</v>
      </c>
      <c r="K232" s="229" t="s">
        <v>79</v>
      </c>
      <c r="L232" s="45"/>
      <c r="M232" s="234" t="s">
        <v>79</v>
      </c>
      <c r="N232" s="235" t="s">
        <v>51</v>
      </c>
      <c r="O232" s="85"/>
      <c r="P232" s="236">
        <f>O232*H232</f>
        <v>0</v>
      </c>
      <c r="Q232" s="236">
        <v>0</v>
      </c>
      <c r="R232" s="236">
        <f>Q232*H232</f>
        <v>0</v>
      </c>
      <c r="S232" s="236">
        <v>0</v>
      </c>
      <c r="T232" s="237">
        <f>S232*H232</f>
        <v>0</v>
      </c>
      <c r="U232" s="39"/>
      <c r="V232" s="39"/>
      <c r="W232" s="39"/>
      <c r="X232" s="39"/>
      <c r="Y232" s="39"/>
      <c r="Z232" s="39"/>
      <c r="AA232" s="39"/>
      <c r="AB232" s="39"/>
      <c r="AC232" s="39"/>
      <c r="AD232" s="39"/>
      <c r="AE232" s="39"/>
      <c r="AR232" s="238" t="s">
        <v>168</v>
      </c>
      <c r="AT232" s="238" t="s">
        <v>163</v>
      </c>
      <c r="AU232" s="238" t="s">
        <v>91</v>
      </c>
      <c r="AY232" s="17" t="s">
        <v>161</v>
      </c>
      <c r="BE232" s="239">
        <f>IF(N232="základní",J232,0)</f>
        <v>0</v>
      </c>
      <c r="BF232" s="239">
        <f>IF(N232="snížená",J232,0)</f>
        <v>0</v>
      </c>
      <c r="BG232" s="239">
        <f>IF(N232="zákl. přenesená",J232,0)</f>
        <v>0</v>
      </c>
      <c r="BH232" s="239">
        <f>IF(N232="sníž. přenesená",J232,0)</f>
        <v>0</v>
      </c>
      <c r="BI232" s="239">
        <f>IF(N232="nulová",J232,0)</f>
        <v>0</v>
      </c>
      <c r="BJ232" s="17" t="s">
        <v>89</v>
      </c>
      <c r="BK232" s="239">
        <f>ROUND(I232*H232,2)</f>
        <v>0</v>
      </c>
      <c r="BL232" s="17" t="s">
        <v>168</v>
      </c>
      <c r="BM232" s="238" t="s">
        <v>779</v>
      </c>
    </row>
    <row r="233" s="13" customFormat="1">
      <c r="A233" s="13"/>
      <c r="B233" s="240"/>
      <c r="C233" s="241"/>
      <c r="D233" s="242" t="s">
        <v>170</v>
      </c>
      <c r="E233" s="243" t="s">
        <v>79</v>
      </c>
      <c r="F233" s="244" t="s">
        <v>764</v>
      </c>
      <c r="G233" s="241"/>
      <c r="H233" s="245">
        <v>1</v>
      </c>
      <c r="I233" s="246"/>
      <c r="J233" s="241"/>
      <c r="K233" s="241"/>
      <c r="L233" s="247"/>
      <c r="M233" s="248"/>
      <c r="N233" s="249"/>
      <c r="O233" s="249"/>
      <c r="P233" s="249"/>
      <c r="Q233" s="249"/>
      <c r="R233" s="249"/>
      <c r="S233" s="249"/>
      <c r="T233" s="250"/>
      <c r="U233" s="13"/>
      <c r="V233" s="13"/>
      <c r="W233" s="13"/>
      <c r="X233" s="13"/>
      <c r="Y233" s="13"/>
      <c r="Z233" s="13"/>
      <c r="AA233" s="13"/>
      <c r="AB233" s="13"/>
      <c r="AC233" s="13"/>
      <c r="AD233" s="13"/>
      <c r="AE233" s="13"/>
      <c r="AT233" s="251" t="s">
        <v>170</v>
      </c>
      <c r="AU233" s="251" t="s">
        <v>91</v>
      </c>
      <c r="AV233" s="13" t="s">
        <v>91</v>
      </c>
      <c r="AW233" s="13" t="s">
        <v>42</v>
      </c>
      <c r="AX233" s="13" t="s">
        <v>89</v>
      </c>
      <c r="AY233" s="251" t="s">
        <v>161</v>
      </c>
    </row>
    <row r="234" s="2" customFormat="1" ht="16.5" customHeight="1">
      <c r="A234" s="39"/>
      <c r="B234" s="40"/>
      <c r="C234" s="227" t="s">
        <v>650</v>
      </c>
      <c r="D234" s="227" t="s">
        <v>163</v>
      </c>
      <c r="E234" s="228" t="s">
        <v>780</v>
      </c>
      <c r="F234" s="229" t="s">
        <v>781</v>
      </c>
      <c r="G234" s="230" t="s">
        <v>431</v>
      </c>
      <c r="H234" s="231">
        <v>1</v>
      </c>
      <c r="I234" s="232"/>
      <c r="J234" s="233">
        <f>ROUND(I234*H234,2)</f>
        <v>0</v>
      </c>
      <c r="K234" s="229" t="s">
        <v>79</v>
      </c>
      <c r="L234" s="45"/>
      <c r="M234" s="234" t="s">
        <v>79</v>
      </c>
      <c r="N234" s="235" t="s">
        <v>51</v>
      </c>
      <c r="O234" s="85"/>
      <c r="P234" s="236">
        <f>O234*H234</f>
        <v>0</v>
      </c>
      <c r="Q234" s="236">
        <v>0</v>
      </c>
      <c r="R234" s="236">
        <f>Q234*H234</f>
        <v>0</v>
      </c>
      <c r="S234" s="236">
        <v>0</v>
      </c>
      <c r="T234" s="237">
        <f>S234*H234</f>
        <v>0</v>
      </c>
      <c r="U234" s="39"/>
      <c r="V234" s="39"/>
      <c r="W234" s="39"/>
      <c r="X234" s="39"/>
      <c r="Y234" s="39"/>
      <c r="Z234" s="39"/>
      <c r="AA234" s="39"/>
      <c r="AB234" s="39"/>
      <c r="AC234" s="39"/>
      <c r="AD234" s="39"/>
      <c r="AE234" s="39"/>
      <c r="AR234" s="238" t="s">
        <v>168</v>
      </c>
      <c r="AT234" s="238" t="s">
        <v>163</v>
      </c>
      <c r="AU234" s="238" t="s">
        <v>91</v>
      </c>
      <c r="AY234" s="17" t="s">
        <v>161</v>
      </c>
      <c r="BE234" s="239">
        <f>IF(N234="základní",J234,0)</f>
        <v>0</v>
      </c>
      <c r="BF234" s="239">
        <f>IF(N234="snížená",J234,0)</f>
        <v>0</v>
      </c>
      <c r="BG234" s="239">
        <f>IF(N234="zákl. přenesená",J234,0)</f>
        <v>0</v>
      </c>
      <c r="BH234" s="239">
        <f>IF(N234="sníž. přenesená",J234,0)</f>
        <v>0</v>
      </c>
      <c r="BI234" s="239">
        <f>IF(N234="nulová",J234,0)</f>
        <v>0</v>
      </c>
      <c r="BJ234" s="17" t="s">
        <v>89</v>
      </c>
      <c r="BK234" s="239">
        <f>ROUND(I234*H234,2)</f>
        <v>0</v>
      </c>
      <c r="BL234" s="17" t="s">
        <v>168</v>
      </c>
      <c r="BM234" s="238" t="s">
        <v>782</v>
      </c>
    </row>
    <row r="235" s="13" customFormat="1">
      <c r="A235" s="13"/>
      <c r="B235" s="240"/>
      <c r="C235" s="241"/>
      <c r="D235" s="242" t="s">
        <v>170</v>
      </c>
      <c r="E235" s="243" t="s">
        <v>79</v>
      </c>
      <c r="F235" s="244" t="s">
        <v>764</v>
      </c>
      <c r="G235" s="241"/>
      <c r="H235" s="245">
        <v>1</v>
      </c>
      <c r="I235" s="246"/>
      <c r="J235" s="241"/>
      <c r="K235" s="241"/>
      <c r="L235" s="247"/>
      <c r="M235" s="248"/>
      <c r="N235" s="249"/>
      <c r="O235" s="249"/>
      <c r="P235" s="249"/>
      <c r="Q235" s="249"/>
      <c r="R235" s="249"/>
      <c r="S235" s="249"/>
      <c r="T235" s="250"/>
      <c r="U235" s="13"/>
      <c r="V235" s="13"/>
      <c r="W235" s="13"/>
      <c r="X235" s="13"/>
      <c r="Y235" s="13"/>
      <c r="Z235" s="13"/>
      <c r="AA235" s="13"/>
      <c r="AB235" s="13"/>
      <c r="AC235" s="13"/>
      <c r="AD235" s="13"/>
      <c r="AE235" s="13"/>
      <c r="AT235" s="251" t="s">
        <v>170</v>
      </c>
      <c r="AU235" s="251" t="s">
        <v>91</v>
      </c>
      <c r="AV235" s="13" t="s">
        <v>91</v>
      </c>
      <c r="AW235" s="13" t="s">
        <v>42</v>
      </c>
      <c r="AX235" s="13" t="s">
        <v>89</v>
      </c>
      <c r="AY235" s="251" t="s">
        <v>161</v>
      </c>
    </row>
    <row r="236" s="2" customFormat="1" ht="16.5" customHeight="1">
      <c r="A236" s="39"/>
      <c r="B236" s="40"/>
      <c r="C236" s="227" t="s">
        <v>783</v>
      </c>
      <c r="D236" s="227" t="s">
        <v>163</v>
      </c>
      <c r="E236" s="228" t="s">
        <v>784</v>
      </c>
      <c r="F236" s="229" t="s">
        <v>756</v>
      </c>
      <c r="G236" s="230" t="s">
        <v>431</v>
      </c>
      <c r="H236" s="231">
        <v>1</v>
      </c>
      <c r="I236" s="232"/>
      <c r="J236" s="233">
        <f>ROUND(I236*H236,2)</f>
        <v>0</v>
      </c>
      <c r="K236" s="229" t="s">
        <v>79</v>
      </c>
      <c r="L236" s="45"/>
      <c r="M236" s="234" t="s">
        <v>79</v>
      </c>
      <c r="N236" s="235" t="s">
        <v>51</v>
      </c>
      <c r="O236" s="85"/>
      <c r="P236" s="236">
        <f>O236*H236</f>
        <v>0</v>
      </c>
      <c r="Q236" s="236">
        <v>0</v>
      </c>
      <c r="R236" s="236">
        <f>Q236*H236</f>
        <v>0</v>
      </c>
      <c r="S236" s="236">
        <v>0</v>
      </c>
      <c r="T236" s="237">
        <f>S236*H236</f>
        <v>0</v>
      </c>
      <c r="U236" s="39"/>
      <c r="V236" s="39"/>
      <c r="W236" s="39"/>
      <c r="X236" s="39"/>
      <c r="Y236" s="39"/>
      <c r="Z236" s="39"/>
      <c r="AA236" s="39"/>
      <c r="AB236" s="39"/>
      <c r="AC236" s="39"/>
      <c r="AD236" s="39"/>
      <c r="AE236" s="39"/>
      <c r="AR236" s="238" t="s">
        <v>168</v>
      </c>
      <c r="AT236" s="238" t="s">
        <v>163</v>
      </c>
      <c r="AU236" s="238" t="s">
        <v>91</v>
      </c>
      <c r="AY236" s="17" t="s">
        <v>161</v>
      </c>
      <c r="BE236" s="239">
        <f>IF(N236="základní",J236,0)</f>
        <v>0</v>
      </c>
      <c r="BF236" s="239">
        <f>IF(N236="snížená",J236,0)</f>
        <v>0</v>
      </c>
      <c r="BG236" s="239">
        <f>IF(N236="zákl. přenesená",J236,0)</f>
        <v>0</v>
      </c>
      <c r="BH236" s="239">
        <f>IF(N236="sníž. přenesená",J236,0)</f>
        <v>0</v>
      </c>
      <c r="BI236" s="239">
        <f>IF(N236="nulová",J236,0)</f>
        <v>0</v>
      </c>
      <c r="BJ236" s="17" t="s">
        <v>89</v>
      </c>
      <c r="BK236" s="239">
        <f>ROUND(I236*H236,2)</f>
        <v>0</v>
      </c>
      <c r="BL236" s="17" t="s">
        <v>168</v>
      </c>
      <c r="BM236" s="238" t="s">
        <v>785</v>
      </c>
    </row>
    <row r="237" s="13" customFormat="1">
      <c r="A237" s="13"/>
      <c r="B237" s="240"/>
      <c r="C237" s="241"/>
      <c r="D237" s="242" t="s">
        <v>170</v>
      </c>
      <c r="E237" s="243" t="s">
        <v>79</v>
      </c>
      <c r="F237" s="244" t="s">
        <v>764</v>
      </c>
      <c r="G237" s="241"/>
      <c r="H237" s="245">
        <v>1</v>
      </c>
      <c r="I237" s="246"/>
      <c r="J237" s="241"/>
      <c r="K237" s="241"/>
      <c r="L237" s="247"/>
      <c r="M237" s="248"/>
      <c r="N237" s="249"/>
      <c r="O237" s="249"/>
      <c r="P237" s="249"/>
      <c r="Q237" s="249"/>
      <c r="R237" s="249"/>
      <c r="S237" s="249"/>
      <c r="T237" s="250"/>
      <c r="U237" s="13"/>
      <c r="V237" s="13"/>
      <c r="W237" s="13"/>
      <c r="X237" s="13"/>
      <c r="Y237" s="13"/>
      <c r="Z237" s="13"/>
      <c r="AA237" s="13"/>
      <c r="AB237" s="13"/>
      <c r="AC237" s="13"/>
      <c r="AD237" s="13"/>
      <c r="AE237" s="13"/>
      <c r="AT237" s="251" t="s">
        <v>170</v>
      </c>
      <c r="AU237" s="251" t="s">
        <v>91</v>
      </c>
      <c r="AV237" s="13" t="s">
        <v>91</v>
      </c>
      <c r="AW237" s="13" t="s">
        <v>42</v>
      </c>
      <c r="AX237" s="13" t="s">
        <v>89</v>
      </c>
      <c r="AY237" s="251" t="s">
        <v>161</v>
      </c>
    </row>
    <row r="238" s="2" customFormat="1" ht="16.5" customHeight="1">
      <c r="A238" s="39"/>
      <c r="B238" s="40"/>
      <c r="C238" s="227" t="s">
        <v>653</v>
      </c>
      <c r="D238" s="227" t="s">
        <v>163</v>
      </c>
      <c r="E238" s="228" t="s">
        <v>786</v>
      </c>
      <c r="F238" s="229" t="s">
        <v>787</v>
      </c>
      <c r="G238" s="230" t="s">
        <v>431</v>
      </c>
      <c r="H238" s="231">
        <v>3</v>
      </c>
      <c r="I238" s="232"/>
      <c r="J238" s="233">
        <f>ROUND(I238*H238,2)</f>
        <v>0</v>
      </c>
      <c r="K238" s="229" t="s">
        <v>79</v>
      </c>
      <c r="L238" s="45"/>
      <c r="M238" s="234" t="s">
        <v>79</v>
      </c>
      <c r="N238" s="235" t="s">
        <v>51</v>
      </c>
      <c r="O238" s="85"/>
      <c r="P238" s="236">
        <f>O238*H238</f>
        <v>0</v>
      </c>
      <c r="Q238" s="236">
        <v>0</v>
      </c>
      <c r="R238" s="236">
        <f>Q238*H238</f>
        <v>0</v>
      </c>
      <c r="S238" s="236">
        <v>0</v>
      </c>
      <c r="T238" s="237">
        <f>S238*H238</f>
        <v>0</v>
      </c>
      <c r="U238" s="39"/>
      <c r="V238" s="39"/>
      <c r="W238" s="39"/>
      <c r="X238" s="39"/>
      <c r="Y238" s="39"/>
      <c r="Z238" s="39"/>
      <c r="AA238" s="39"/>
      <c r="AB238" s="39"/>
      <c r="AC238" s="39"/>
      <c r="AD238" s="39"/>
      <c r="AE238" s="39"/>
      <c r="AR238" s="238" t="s">
        <v>168</v>
      </c>
      <c r="AT238" s="238" t="s">
        <v>163</v>
      </c>
      <c r="AU238" s="238" t="s">
        <v>91</v>
      </c>
      <c r="AY238" s="17" t="s">
        <v>161</v>
      </c>
      <c r="BE238" s="239">
        <f>IF(N238="základní",J238,0)</f>
        <v>0</v>
      </c>
      <c r="BF238" s="239">
        <f>IF(N238="snížená",J238,0)</f>
        <v>0</v>
      </c>
      <c r="BG238" s="239">
        <f>IF(N238="zákl. přenesená",J238,0)</f>
        <v>0</v>
      </c>
      <c r="BH238" s="239">
        <f>IF(N238="sníž. přenesená",J238,0)</f>
        <v>0</v>
      </c>
      <c r="BI238" s="239">
        <f>IF(N238="nulová",J238,0)</f>
        <v>0</v>
      </c>
      <c r="BJ238" s="17" t="s">
        <v>89</v>
      </c>
      <c r="BK238" s="239">
        <f>ROUND(I238*H238,2)</f>
        <v>0</v>
      </c>
      <c r="BL238" s="17" t="s">
        <v>168</v>
      </c>
      <c r="BM238" s="238" t="s">
        <v>788</v>
      </c>
    </row>
    <row r="239" s="13" customFormat="1">
      <c r="A239" s="13"/>
      <c r="B239" s="240"/>
      <c r="C239" s="241"/>
      <c r="D239" s="242" t="s">
        <v>170</v>
      </c>
      <c r="E239" s="243" t="s">
        <v>79</v>
      </c>
      <c r="F239" s="244" t="s">
        <v>789</v>
      </c>
      <c r="G239" s="241"/>
      <c r="H239" s="245">
        <v>3</v>
      </c>
      <c r="I239" s="246"/>
      <c r="J239" s="241"/>
      <c r="K239" s="241"/>
      <c r="L239" s="247"/>
      <c r="M239" s="248"/>
      <c r="N239" s="249"/>
      <c r="O239" s="249"/>
      <c r="P239" s="249"/>
      <c r="Q239" s="249"/>
      <c r="R239" s="249"/>
      <c r="S239" s="249"/>
      <c r="T239" s="250"/>
      <c r="U239" s="13"/>
      <c r="V239" s="13"/>
      <c r="W239" s="13"/>
      <c r="X239" s="13"/>
      <c r="Y239" s="13"/>
      <c r="Z239" s="13"/>
      <c r="AA239" s="13"/>
      <c r="AB239" s="13"/>
      <c r="AC239" s="13"/>
      <c r="AD239" s="13"/>
      <c r="AE239" s="13"/>
      <c r="AT239" s="251" t="s">
        <v>170</v>
      </c>
      <c r="AU239" s="251" t="s">
        <v>91</v>
      </c>
      <c r="AV239" s="13" t="s">
        <v>91</v>
      </c>
      <c r="AW239" s="13" t="s">
        <v>42</v>
      </c>
      <c r="AX239" s="13" t="s">
        <v>89</v>
      </c>
      <c r="AY239" s="251" t="s">
        <v>161</v>
      </c>
    </row>
    <row r="240" s="2" customFormat="1" ht="16.5" customHeight="1">
      <c r="A240" s="39"/>
      <c r="B240" s="40"/>
      <c r="C240" s="227" t="s">
        <v>790</v>
      </c>
      <c r="D240" s="227" t="s">
        <v>163</v>
      </c>
      <c r="E240" s="228" t="s">
        <v>791</v>
      </c>
      <c r="F240" s="229" t="s">
        <v>792</v>
      </c>
      <c r="G240" s="230" t="s">
        <v>431</v>
      </c>
      <c r="H240" s="231">
        <v>1</v>
      </c>
      <c r="I240" s="232"/>
      <c r="J240" s="233">
        <f>ROUND(I240*H240,2)</f>
        <v>0</v>
      </c>
      <c r="K240" s="229" t="s">
        <v>79</v>
      </c>
      <c r="L240" s="45"/>
      <c r="M240" s="234" t="s">
        <v>79</v>
      </c>
      <c r="N240" s="235" t="s">
        <v>51</v>
      </c>
      <c r="O240" s="85"/>
      <c r="P240" s="236">
        <f>O240*H240</f>
        <v>0</v>
      </c>
      <c r="Q240" s="236">
        <v>0</v>
      </c>
      <c r="R240" s="236">
        <f>Q240*H240</f>
        <v>0</v>
      </c>
      <c r="S240" s="236">
        <v>0</v>
      </c>
      <c r="T240" s="237">
        <f>S240*H240</f>
        <v>0</v>
      </c>
      <c r="U240" s="39"/>
      <c r="V240" s="39"/>
      <c r="W240" s="39"/>
      <c r="X240" s="39"/>
      <c r="Y240" s="39"/>
      <c r="Z240" s="39"/>
      <c r="AA240" s="39"/>
      <c r="AB240" s="39"/>
      <c r="AC240" s="39"/>
      <c r="AD240" s="39"/>
      <c r="AE240" s="39"/>
      <c r="AR240" s="238" t="s">
        <v>168</v>
      </c>
      <c r="AT240" s="238" t="s">
        <v>163</v>
      </c>
      <c r="AU240" s="238" t="s">
        <v>91</v>
      </c>
      <c r="AY240" s="17" t="s">
        <v>161</v>
      </c>
      <c r="BE240" s="239">
        <f>IF(N240="základní",J240,0)</f>
        <v>0</v>
      </c>
      <c r="BF240" s="239">
        <f>IF(N240="snížená",J240,0)</f>
        <v>0</v>
      </c>
      <c r="BG240" s="239">
        <f>IF(N240="zákl. přenesená",J240,0)</f>
        <v>0</v>
      </c>
      <c r="BH240" s="239">
        <f>IF(N240="sníž. přenesená",J240,0)</f>
        <v>0</v>
      </c>
      <c r="BI240" s="239">
        <f>IF(N240="nulová",J240,0)</f>
        <v>0</v>
      </c>
      <c r="BJ240" s="17" t="s">
        <v>89</v>
      </c>
      <c r="BK240" s="239">
        <f>ROUND(I240*H240,2)</f>
        <v>0</v>
      </c>
      <c r="BL240" s="17" t="s">
        <v>168</v>
      </c>
      <c r="BM240" s="238" t="s">
        <v>793</v>
      </c>
    </row>
    <row r="241" s="13" customFormat="1">
      <c r="A241" s="13"/>
      <c r="B241" s="240"/>
      <c r="C241" s="241"/>
      <c r="D241" s="242" t="s">
        <v>170</v>
      </c>
      <c r="E241" s="243" t="s">
        <v>79</v>
      </c>
      <c r="F241" s="244" t="s">
        <v>764</v>
      </c>
      <c r="G241" s="241"/>
      <c r="H241" s="245">
        <v>1</v>
      </c>
      <c r="I241" s="246"/>
      <c r="J241" s="241"/>
      <c r="K241" s="241"/>
      <c r="L241" s="247"/>
      <c r="M241" s="248"/>
      <c r="N241" s="249"/>
      <c r="O241" s="249"/>
      <c r="P241" s="249"/>
      <c r="Q241" s="249"/>
      <c r="R241" s="249"/>
      <c r="S241" s="249"/>
      <c r="T241" s="250"/>
      <c r="U241" s="13"/>
      <c r="V241" s="13"/>
      <c r="W241" s="13"/>
      <c r="X241" s="13"/>
      <c r="Y241" s="13"/>
      <c r="Z241" s="13"/>
      <c r="AA241" s="13"/>
      <c r="AB241" s="13"/>
      <c r="AC241" s="13"/>
      <c r="AD241" s="13"/>
      <c r="AE241" s="13"/>
      <c r="AT241" s="251" t="s">
        <v>170</v>
      </c>
      <c r="AU241" s="251" t="s">
        <v>91</v>
      </c>
      <c r="AV241" s="13" t="s">
        <v>91</v>
      </c>
      <c r="AW241" s="13" t="s">
        <v>42</v>
      </c>
      <c r="AX241" s="13" t="s">
        <v>89</v>
      </c>
      <c r="AY241" s="251" t="s">
        <v>161</v>
      </c>
    </row>
    <row r="242" s="2" customFormat="1" ht="16.5" customHeight="1">
      <c r="A242" s="39"/>
      <c r="B242" s="40"/>
      <c r="C242" s="227" t="s">
        <v>656</v>
      </c>
      <c r="D242" s="227" t="s">
        <v>163</v>
      </c>
      <c r="E242" s="228" t="s">
        <v>794</v>
      </c>
      <c r="F242" s="229" t="s">
        <v>795</v>
      </c>
      <c r="G242" s="230" t="s">
        <v>431</v>
      </c>
      <c r="H242" s="231">
        <v>1</v>
      </c>
      <c r="I242" s="232"/>
      <c r="J242" s="233">
        <f>ROUND(I242*H242,2)</f>
        <v>0</v>
      </c>
      <c r="K242" s="229" t="s">
        <v>79</v>
      </c>
      <c r="L242" s="45"/>
      <c r="M242" s="234" t="s">
        <v>79</v>
      </c>
      <c r="N242" s="235" t="s">
        <v>51</v>
      </c>
      <c r="O242" s="85"/>
      <c r="P242" s="236">
        <f>O242*H242</f>
        <v>0</v>
      </c>
      <c r="Q242" s="236">
        <v>0</v>
      </c>
      <c r="R242" s="236">
        <f>Q242*H242</f>
        <v>0</v>
      </c>
      <c r="S242" s="236">
        <v>0</v>
      </c>
      <c r="T242" s="237">
        <f>S242*H242</f>
        <v>0</v>
      </c>
      <c r="U242" s="39"/>
      <c r="V242" s="39"/>
      <c r="W242" s="39"/>
      <c r="X242" s="39"/>
      <c r="Y242" s="39"/>
      <c r="Z242" s="39"/>
      <c r="AA242" s="39"/>
      <c r="AB242" s="39"/>
      <c r="AC242" s="39"/>
      <c r="AD242" s="39"/>
      <c r="AE242" s="39"/>
      <c r="AR242" s="238" t="s">
        <v>168</v>
      </c>
      <c r="AT242" s="238" t="s">
        <v>163</v>
      </c>
      <c r="AU242" s="238" t="s">
        <v>91</v>
      </c>
      <c r="AY242" s="17" t="s">
        <v>161</v>
      </c>
      <c r="BE242" s="239">
        <f>IF(N242="základní",J242,0)</f>
        <v>0</v>
      </c>
      <c r="BF242" s="239">
        <f>IF(N242="snížená",J242,0)</f>
        <v>0</v>
      </c>
      <c r="BG242" s="239">
        <f>IF(N242="zákl. přenesená",J242,0)</f>
        <v>0</v>
      </c>
      <c r="BH242" s="239">
        <f>IF(N242="sníž. přenesená",J242,0)</f>
        <v>0</v>
      </c>
      <c r="BI242" s="239">
        <f>IF(N242="nulová",J242,0)</f>
        <v>0</v>
      </c>
      <c r="BJ242" s="17" t="s">
        <v>89</v>
      </c>
      <c r="BK242" s="239">
        <f>ROUND(I242*H242,2)</f>
        <v>0</v>
      </c>
      <c r="BL242" s="17" t="s">
        <v>168</v>
      </c>
      <c r="BM242" s="238" t="s">
        <v>796</v>
      </c>
    </row>
    <row r="243" s="13" customFormat="1">
      <c r="A243" s="13"/>
      <c r="B243" s="240"/>
      <c r="C243" s="241"/>
      <c r="D243" s="242" t="s">
        <v>170</v>
      </c>
      <c r="E243" s="243" t="s">
        <v>79</v>
      </c>
      <c r="F243" s="244" t="s">
        <v>764</v>
      </c>
      <c r="G243" s="241"/>
      <c r="H243" s="245">
        <v>1</v>
      </c>
      <c r="I243" s="246"/>
      <c r="J243" s="241"/>
      <c r="K243" s="241"/>
      <c r="L243" s="247"/>
      <c r="M243" s="248"/>
      <c r="N243" s="249"/>
      <c r="O243" s="249"/>
      <c r="P243" s="249"/>
      <c r="Q243" s="249"/>
      <c r="R243" s="249"/>
      <c r="S243" s="249"/>
      <c r="T243" s="250"/>
      <c r="U243" s="13"/>
      <c r="V243" s="13"/>
      <c r="W243" s="13"/>
      <c r="X243" s="13"/>
      <c r="Y243" s="13"/>
      <c r="Z243" s="13"/>
      <c r="AA243" s="13"/>
      <c r="AB243" s="13"/>
      <c r="AC243" s="13"/>
      <c r="AD243" s="13"/>
      <c r="AE243" s="13"/>
      <c r="AT243" s="251" t="s">
        <v>170</v>
      </c>
      <c r="AU243" s="251" t="s">
        <v>91</v>
      </c>
      <c r="AV243" s="13" t="s">
        <v>91</v>
      </c>
      <c r="AW243" s="13" t="s">
        <v>42</v>
      </c>
      <c r="AX243" s="13" t="s">
        <v>89</v>
      </c>
      <c r="AY243" s="251" t="s">
        <v>161</v>
      </c>
    </row>
    <row r="244" s="2" customFormat="1" ht="16.5" customHeight="1">
      <c r="A244" s="39"/>
      <c r="B244" s="40"/>
      <c r="C244" s="227" t="s">
        <v>797</v>
      </c>
      <c r="D244" s="227" t="s">
        <v>163</v>
      </c>
      <c r="E244" s="228" t="s">
        <v>798</v>
      </c>
      <c r="F244" s="229" t="s">
        <v>799</v>
      </c>
      <c r="G244" s="230" t="s">
        <v>431</v>
      </c>
      <c r="H244" s="231">
        <v>1</v>
      </c>
      <c r="I244" s="232"/>
      <c r="J244" s="233">
        <f>ROUND(I244*H244,2)</f>
        <v>0</v>
      </c>
      <c r="K244" s="229" t="s">
        <v>79</v>
      </c>
      <c r="L244" s="45"/>
      <c r="M244" s="234" t="s">
        <v>79</v>
      </c>
      <c r="N244" s="235" t="s">
        <v>51</v>
      </c>
      <c r="O244" s="85"/>
      <c r="P244" s="236">
        <f>O244*H244</f>
        <v>0</v>
      </c>
      <c r="Q244" s="236">
        <v>0</v>
      </c>
      <c r="R244" s="236">
        <f>Q244*H244</f>
        <v>0</v>
      </c>
      <c r="S244" s="236">
        <v>0</v>
      </c>
      <c r="T244" s="237">
        <f>S244*H244</f>
        <v>0</v>
      </c>
      <c r="U244" s="39"/>
      <c r="V244" s="39"/>
      <c r="W244" s="39"/>
      <c r="X244" s="39"/>
      <c r="Y244" s="39"/>
      <c r="Z244" s="39"/>
      <c r="AA244" s="39"/>
      <c r="AB244" s="39"/>
      <c r="AC244" s="39"/>
      <c r="AD244" s="39"/>
      <c r="AE244" s="39"/>
      <c r="AR244" s="238" t="s">
        <v>168</v>
      </c>
      <c r="AT244" s="238" t="s">
        <v>163</v>
      </c>
      <c r="AU244" s="238" t="s">
        <v>91</v>
      </c>
      <c r="AY244" s="17" t="s">
        <v>161</v>
      </c>
      <c r="BE244" s="239">
        <f>IF(N244="základní",J244,0)</f>
        <v>0</v>
      </c>
      <c r="BF244" s="239">
        <f>IF(N244="snížená",J244,0)</f>
        <v>0</v>
      </c>
      <c r="BG244" s="239">
        <f>IF(N244="zákl. přenesená",J244,0)</f>
        <v>0</v>
      </c>
      <c r="BH244" s="239">
        <f>IF(N244="sníž. přenesená",J244,0)</f>
        <v>0</v>
      </c>
      <c r="BI244" s="239">
        <f>IF(N244="nulová",J244,0)</f>
        <v>0</v>
      </c>
      <c r="BJ244" s="17" t="s">
        <v>89</v>
      </c>
      <c r="BK244" s="239">
        <f>ROUND(I244*H244,2)</f>
        <v>0</v>
      </c>
      <c r="BL244" s="17" t="s">
        <v>168</v>
      </c>
      <c r="BM244" s="238" t="s">
        <v>800</v>
      </c>
    </row>
    <row r="245" s="13" customFormat="1">
      <c r="A245" s="13"/>
      <c r="B245" s="240"/>
      <c r="C245" s="241"/>
      <c r="D245" s="242" t="s">
        <v>170</v>
      </c>
      <c r="E245" s="243" t="s">
        <v>79</v>
      </c>
      <c r="F245" s="244" t="s">
        <v>764</v>
      </c>
      <c r="G245" s="241"/>
      <c r="H245" s="245">
        <v>1</v>
      </c>
      <c r="I245" s="246"/>
      <c r="J245" s="241"/>
      <c r="K245" s="241"/>
      <c r="L245" s="247"/>
      <c r="M245" s="248"/>
      <c r="N245" s="249"/>
      <c r="O245" s="249"/>
      <c r="P245" s="249"/>
      <c r="Q245" s="249"/>
      <c r="R245" s="249"/>
      <c r="S245" s="249"/>
      <c r="T245" s="250"/>
      <c r="U245" s="13"/>
      <c r="V245" s="13"/>
      <c r="W245" s="13"/>
      <c r="X245" s="13"/>
      <c r="Y245" s="13"/>
      <c r="Z245" s="13"/>
      <c r="AA245" s="13"/>
      <c r="AB245" s="13"/>
      <c r="AC245" s="13"/>
      <c r="AD245" s="13"/>
      <c r="AE245" s="13"/>
      <c r="AT245" s="251" t="s">
        <v>170</v>
      </c>
      <c r="AU245" s="251" t="s">
        <v>91</v>
      </c>
      <c r="AV245" s="13" t="s">
        <v>91</v>
      </c>
      <c r="AW245" s="13" t="s">
        <v>42</v>
      </c>
      <c r="AX245" s="13" t="s">
        <v>89</v>
      </c>
      <c r="AY245" s="251" t="s">
        <v>161</v>
      </c>
    </row>
    <row r="246" s="2" customFormat="1" ht="16.5" customHeight="1">
      <c r="A246" s="39"/>
      <c r="B246" s="40"/>
      <c r="C246" s="227" t="s">
        <v>659</v>
      </c>
      <c r="D246" s="227" t="s">
        <v>163</v>
      </c>
      <c r="E246" s="228" t="s">
        <v>801</v>
      </c>
      <c r="F246" s="229" t="s">
        <v>802</v>
      </c>
      <c r="G246" s="230" t="s">
        <v>431</v>
      </c>
      <c r="H246" s="231">
        <v>1</v>
      </c>
      <c r="I246" s="232"/>
      <c r="J246" s="233">
        <f>ROUND(I246*H246,2)</f>
        <v>0</v>
      </c>
      <c r="K246" s="229" t="s">
        <v>79</v>
      </c>
      <c r="L246" s="45"/>
      <c r="M246" s="234" t="s">
        <v>79</v>
      </c>
      <c r="N246" s="235" t="s">
        <v>51</v>
      </c>
      <c r="O246" s="85"/>
      <c r="P246" s="236">
        <f>O246*H246</f>
        <v>0</v>
      </c>
      <c r="Q246" s="236">
        <v>0</v>
      </c>
      <c r="R246" s="236">
        <f>Q246*H246</f>
        <v>0</v>
      </c>
      <c r="S246" s="236">
        <v>0</v>
      </c>
      <c r="T246" s="237">
        <f>S246*H246</f>
        <v>0</v>
      </c>
      <c r="U246" s="39"/>
      <c r="V246" s="39"/>
      <c r="W246" s="39"/>
      <c r="X246" s="39"/>
      <c r="Y246" s="39"/>
      <c r="Z246" s="39"/>
      <c r="AA246" s="39"/>
      <c r="AB246" s="39"/>
      <c r="AC246" s="39"/>
      <c r="AD246" s="39"/>
      <c r="AE246" s="39"/>
      <c r="AR246" s="238" t="s">
        <v>168</v>
      </c>
      <c r="AT246" s="238" t="s">
        <v>163</v>
      </c>
      <c r="AU246" s="238" t="s">
        <v>91</v>
      </c>
      <c r="AY246" s="17" t="s">
        <v>161</v>
      </c>
      <c r="BE246" s="239">
        <f>IF(N246="základní",J246,0)</f>
        <v>0</v>
      </c>
      <c r="BF246" s="239">
        <f>IF(N246="snížená",J246,0)</f>
        <v>0</v>
      </c>
      <c r="BG246" s="239">
        <f>IF(N246="zákl. přenesená",J246,0)</f>
        <v>0</v>
      </c>
      <c r="BH246" s="239">
        <f>IF(N246="sníž. přenesená",J246,0)</f>
        <v>0</v>
      </c>
      <c r="BI246" s="239">
        <f>IF(N246="nulová",J246,0)</f>
        <v>0</v>
      </c>
      <c r="BJ246" s="17" t="s">
        <v>89</v>
      </c>
      <c r="BK246" s="239">
        <f>ROUND(I246*H246,2)</f>
        <v>0</v>
      </c>
      <c r="BL246" s="17" t="s">
        <v>168</v>
      </c>
      <c r="BM246" s="238" t="s">
        <v>803</v>
      </c>
    </row>
    <row r="247" s="13" customFormat="1">
      <c r="A247" s="13"/>
      <c r="B247" s="240"/>
      <c r="C247" s="241"/>
      <c r="D247" s="242" t="s">
        <v>170</v>
      </c>
      <c r="E247" s="243" t="s">
        <v>79</v>
      </c>
      <c r="F247" s="244" t="s">
        <v>764</v>
      </c>
      <c r="G247" s="241"/>
      <c r="H247" s="245">
        <v>1</v>
      </c>
      <c r="I247" s="246"/>
      <c r="J247" s="241"/>
      <c r="K247" s="241"/>
      <c r="L247" s="247"/>
      <c r="M247" s="248"/>
      <c r="N247" s="249"/>
      <c r="O247" s="249"/>
      <c r="P247" s="249"/>
      <c r="Q247" s="249"/>
      <c r="R247" s="249"/>
      <c r="S247" s="249"/>
      <c r="T247" s="250"/>
      <c r="U247" s="13"/>
      <c r="V247" s="13"/>
      <c r="W247" s="13"/>
      <c r="X247" s="13"/>
      <c r="Y247" s="13"/>
      <c r="Z247" s="13"/>
      <c r="AA247" s="13"/>
      <c r="AB247" s="13"/>
      <c r="AC247" s="13"/>
      <c r="AD247" s="13"/>
      <c r="AE247" s="13"/>
      <c r="AT247" s="251" t="s">
        <v>170</v>
      </c>
      <c r="AU247" s="251" t="s">
        <v>91</v>
      </c>
      <c r="AV247" s="13" t="s">
        <v>91</v>
      </c>
      <c r="AW247" s="13" t="s">
        <v>42</v>
      </c>
      <c r="AX247" s="13" t="s">
        <v>89</v>
      </c>
      <c r="AY247" s="251" t="s">
        <v>161</v>
      </c>
    </row>
    <row r="248" s="2" customFormat="1" ht="16.5" customHeight="1">
      <c r="A248" s="39"/>
      <c r="B248" s="40"/>
      <c r="C248" s="227" t="s">
        <v>804</v>
      </c>
      <c r="D248" s="227" t="s">
        <v>163</v>
      </c>
      <c r="E248" s="228" t="s">
        <v>805</v>
      </c>
      <c r="F248" s="229" t="s">
        <v>806</v>
      </c>
      <c r="G248" s="230" t="s">
        <v>431</v>
      </c>
      <c r="H248" s="231">
        <v>1</v>
      </c>
      <c r="I248" s="232"/>
      <c r="J248" s="233">
        <f>ROUND(I248*H248,2)</f>
        <v>0</v>
      </c>
      <c r="K248" s="229" t="s">
        <v>79</v>
      </c>
      <c r="L248" s="45"/>
      <c r="M248" s="234" t="s">
        <v>79</v>
      </c>
      <c r="N248" s="235" t="s">
        <v>51</v>
      </c>
      <c r="O248" s="85"/>
      <c r="P248" s="236">
        <f>O248*H248</f>
        <v>0</v>
      </c>
      <c r="Q248" s="236">
        <v>0</v>
      </c>
      <c r="R248" s="236">
        <f>Q248*H248</f>
        <v>0</v>
      </c>
      <c r="S248" s="236">
        <v>0</v>
      </c>
      <c r="T248" s="237">
        <f>S248*H248</f>
        <v>0</v>
      </c>
      <c r="U248" s="39"/>
      <c r="V248" s="39"/>
      <c r="W248" s="39"/>
      <c r="X248" s="39"/>
      <c r="Y248" s="39"/>
      <c r="Z248" s="39"/>
      <c r="AA248" s="39"/>
      <c r="AB248" s="39"/>
      <c r="AC248" s="39"/>
      <c r="AD248" s="39"/>
      <c r="AE248" s="39"/>
      <c r="AR248" s="238" t="s">
        <v>168</v>
      </c>
      <c r="AT248" s="238" t="s">
        <v>163</v>
      </c>
      <c r="AU248" s="238" t="s">
        <v>91</v>
      </c>
      <c r="AY248" s="17" t="s">
        <v>161</v>
      </c>
      <c r="BE248" s="239">
        <f>IF(N248="základní",J248,0)</f>
        <v>0</v>
      </c>
      <c r="BF248" s="239">
        <f>IF(N248="snížená",J248,0)</f>
        <v>0</v>
      </c>
      <c r="BG248" s="239">
        <f>IF(N248="zákl. přenesená",J248,0)</f>
        <v>0</v>
      </c>
      <c r="BH248" s="239">
        <f>IF(N248="sníž. přenesená",J248,0)</f>
        <v>0</v>
      </c>
      <c r="BI248" s="239">
        <f>IF(N248="nulová",J248,0)</f>
        <v>0</v>
      </c>
      <c r="BJ248" s="17" t="s">
        <v>89</v>
      </c>
      <c r="BK248" s="239">
        <f>ROUND(I248*H248,2)</f>
        <v>0</v>
      </c>
      <c r="BL248" s="17" t="s">
        <v>168</v>
      </c>
      <c r="BM248" s="238" t="s">
        <v>807</v>
      </c>
    </row>
    <row r="249" s="13" customFormat="1">
      <c r="A249" s="13"/>
      <c r="B249" s="240"/>
      <c r="C249" s="241"/>
      <c r="D249" s="242" t="s">
        <v>170</v>
      </c>
      <c r="E249" s="243" t="s">
        <v>79</v>
      </c>
      <c r="F249" s="244" t="s">
        <v>764</v>
      </c>
      <c r="G249" s="241"/>
      <c r="H249" s="245">
        <v>1</v>
      </c>
      <c r="I249" s="246"/>
      <c r="J249" s="241"/>
      <c r="K249" s="241"/>
      <c r="L249" s="247"/>
      <c r="M249" s="248"/>
      <c r="N249" s="249"/>
      <c r="O249" s="249"/>
      <c r="P249" s="249"/>
      <c r="Q249" s="249"/>
      <c r="R249" s="249"/>
      <c r="S249" s="249"/>
      <c r="T249" s="250"/>
      <c r="U249" s="13"/>
      <c r="V249" s="13"/>
      <c r="W249" s="13"/>
      <c r="X249" s="13"/>
      <c r="Y249" s="13"/>
      <c r="Z249" s="13"/>
      <c r="AA249" s="13"/>
      <c r="AB249" s="13"/>
      <c r="AC249" s="13"/>
      <c r="AD249" s="13"/>
      <c r="AE249" s="13"/>
      <c r="AT249" s="251" t="s">
        <v>170</v>
      </c>
      <c r="AU249" s="251" t="s">
        <v>91</v>
      </c>
      <c r="AV249" s="13" t="s">
        <v>91</v>
      </c>
      <c r="AW249" s="13" t="s">
        <v>42</v>
      </c>
      <c r="AX249" s="13" t="s">
        <v>89</v>
      </c>
      <c r="AY249" s="251" t="s">
        <v>161</v>
      </c>
    </row>
    <row r="250" s="2" customFormat="1" ht="16.5" customHeight="1">
      <c r="A250" s="39"/>
      <c r="B250" s="40"/>
      <c r="C250" s="227" t="s">
        <v>662</v>
      </c>
      <c r="D250" s="227" t="s">
        <v>163</v>
      </c>
      <c r="E250" s="228" t="s">
        <v>808</v>
      </c>
      <c r="F250" s="229" t="s">
        <v>809</v>
      </c>
      <c r="G250" s="230" t="s">
        <v>431</v>
      </c>
      <c r="H250" s="231">
        <v>1</v>
      </c>
      <c r="I250" s="232"/>
      <c r="J250" s="233">
        <f>ROUND(I250*H250,2)</f>
        <v>0</v>
      </c>
      <c r="K250" s="229" t="s">
        <v>79</v>
      </c>
      <c r="L250" s="45"/>
      <c r="M250" s="234" t="s">
        <v>79</v>
      </c>
      <c r="N250" s="235" t="s">
        <v>51</v>
      </c>
      <c r="O250" s="85"/>
      <c r="P250" s="236">
        <f>O250*H250</f>
        <v>0</v>
      </c>
      <c r="Q250" s="236">
        <v>0</v>
      </c>
      <c r="R250" s="236">
        <f>Q250*H250</f>
        <v>0</v>
      </c>
      <c r="S250" s="236">
        <v>0</v>
      </c>
      <c r="T250" s="237">
        <f>S250*H250</f>
        <v>0</v>
      </c>
      <c r="U250" s="39"/>
      <c r="V250" s="39"/>
      <c r="W250" s="39"/>
      <c r="X250" s="39"/>
      <c r="Y250" s="39"/>
      <c r="Z250" s="39"/>
      <c r="AA250" s="39"/>
      <c r="AB250" s="39"/>
      <c r="AC250" s="39"/>
      <c r="AD250" s="39"/>
      <c r="AE250" s="39"/>
      <c r="AR250" s="238" t="s">
        <v>168</v>
      </c>
      <c r="AT250" s="238" t="s">
        <v>163</v>
      </c>
      <c r="AU250" s="238" t="s">
        <v>91</v>
      </c>
      <c r="AY250" s="17" t="s">
        <v>161</v>
      </c>
      <c r="BE250" s="239">
        <f>IF(N250="základní",J250,0)</f>
        <v>0</v>
      </c>
      <c r="BF250" s="239">
        <f>IF(N250="snížená",J250,0)</f>
        <v>0</v>
      </c>
      <c r="BG250" s="239">
        <f>IF(N250="zákl. přenesená",J250,0)</f>
        <v>0</v>
      </c>
      <c r="BH250" s="239">
        <f>IF(N250="sníž. přenesená",J250,0)</f>
        <v>0</v>
      </c>
      <c r="BI250" s="239">
        <f>IF(N250="nulová",J250,0)</f>
        <v>0</v>
      </c>
      <c r="BJ250" s="17" t="s">
        <v>89</v>
      </c>
      <c r="BK250" s="239">
        <f>ROUND(I250*H250,2)</f>
        <v>0</v>
      </c>
      <c r="BL250" s="17" t="s">
        <v>168</v>
      </c>
      <c r="BM250" s="238" t="s">
        <v>810</v>
      </c>
    </row>
    <row r="251" s="13" customFormat="1">
      <c r="A251" s="13"/>
      <c r="B251" s="240"/>
      <c r="C251" s="241"/>
      <c r="D251" s="242" t="s">
        <v>170</v>
      </c>
      <c r="E251" s="243" t="s">
        <v>79</v>
      </c>
      <c r="F251" s="244" t="s">
        <v>764</v>
      </c>
      <c r="G251" s="241"/>
      <c r="H251" s="245">
        <v>1</v>
      </c>
      <c r="I251" s="246"/>
      <c r="J251" s="241"/>
      <c r="K251" s="241"/>
      <c r="L251" s="247"/>
      <c r="M251" s="248"/>
      <c r="N251" s="249"/>
      <c r="O251" s="249"/>
      <c r="P251" s="249"/>
      <c r="Q251" s="249"/>
      <c r="R251" s="249"/>
      <c r="S251" s="249"/>
      <c r="T251" s="250"/>
      <c r="U251" s="13"/>
      <c r="V251" s="13"/>
      <c r="W251" s="13"/>
      <c r="X251" s="13"/>
      <c r="Y251" s="13"/>
      <c r="Z251" s="13"/>
      <c r="AA251" s="13"/>
      <c r="AB251" s="13"/>
      <c r="AC251" s="13"/>
      <c r="AD251" s="13"/>
      <c r="AE251" s="13"/>
      <c r="AT251" s="251" t="s">
        <v>170</v>
      </c>
      <c r="AU251" s="251" t="s">
        <v>91</v>
      </c>
      <c r="AV251" s="13" t="s">
        <v>91</v>
      </c>
      <c r="AW251" s="13" t="s">
        <v>42</v>
      </c>
      <c r="AX251" s="13" t="s">
        <v>89</v>
      </c>
      <c r="AY251" s="251" t="s">
        <v>161</v>
      </c>
    </row>
    <row r="252" s="2" customFormat="1" ht="16.5" customHeight="1">
      <c r="A252" s="39"/>
      <c r="B252" s="40"/>
      <c r="C252" s="227" t="s">
        <v>811</v>
      </c>
      <c r="D252" s="227" t="s">
        <v>163</v>
      </c>
      <c r="E252" s="228" t="s">
        <v>812</v>
      </c>
      <c r="F252" s="229" t="s">
        <v>813</v>
      </c>
      <c r="G252" s="230" t="s">
        <v>565</v>
      </c>
      <c r="H252" s="231">
        <v>1</v>
      </c>
      <c r="I252" s="232"/>
      <c r="J252" s="233">
        <f>ROUND(I252*H252,2)</f>
        <v>0</v>
      </c>
      <c r="K252" s="229" t="s">
        <v>79</v>
      </c>
      <c r="L252" s="45"/>
      <c r="M252" s="234" t="s">
        <v>79</v>
      </c>
      <c r="N252" s="235" t="s">
        <v>51</v>
      </c>
      <c r="O252" s="85"/>
      <c r="P252" s="236">
        <f>O252*H252</f>
        <v>0</v>
      </c>
      <c r="Q252" s="236">
        <v>0</v>
      </c>
      <c r="R252" s="236">
        <f>Q252*H252</f>
        <v>0</v>
      </c>
      <c r="S252" s="236">
        <v>0</v>
      </c>
      <c r="T252" s="237">
        <f>S252*H252</f>
        <v>0</v>
      </c>
      <c r="U252" s="39"/>
      <c r="V252" s="39"/>
      <c r="W252" s="39"/>
      <c r="X252" s="39"/>
      <c r="Y252" s="39"/>
      <c r="Z252" s="39"/>
      <c r="AA252" s="39"/>
      <c r="AB252" s="39"/>
      <c r="AC252" s="39"/>
      <c r="AD252" s="39"/>
      <c r="AE252" s="39"/>
      <c r="AR252" s="238" t="s">
        <v>168</v>
      </c>
      <c r="AT252" s="238" t="s">
        <v>163</v>
      </c>
      <c r="AU252" s="238" t="s">
        <v>91</v>
      </c>
      <c r="AY252" s="17" t="s">
        <v>161</v>
      </c>
      <c r="BE252" s="239">
        <f>IF(N252="základní",J252,0)</f>
        <v>0</v>
      </c>
      <c r="BF252" s="239">
        <f>IF(N252="snížená",J252,0)</f>
        <v>0</v>
      </c>
      <c r="BG252" s="239">
        <f>IF(N252="zákl. přenesená",J252,0)</f>
        <v>0</v>
      </c>
      <c r="BH252" s="239">
        <f>IF(N252="sníž. přenesená",J252,0)</f>
        <v>0</v>
      </c>
      <c r="BI252" s="239">
        <f>IF(N252="nulová",J252,0)</f>
        <v>0</v>
      </c>
      <c r="BJ252" s="17" t="s">
        <v>89</v>
      </c>
      <c r="BK252" s="239">
        <f>ROUND(I252*H252,2)</f>
        <v>0</v>
      </c>
      <c r="BL252" s="17" t="s">
        <v>168</v>
      </c>
      <c r="BM252" s="238" t="s">
        <v>814</v>
      </c>
    </row>
    <row r="253" s="13" customFormat="1">
      <c r="A253" s="13"/>
      <c r="B253" s="240"/>
      <c r="C253" s="241"/>
      <c r="D253" s="242" t="s">
        <v>170</v>
      </c>
      <c r="E253" s="243" t="s">
        <v>79</v>
      </c>
      <c r="F253" s="244" t="s">
        <v>764</v>
      </c>
      <c r="G253" s="241"/>
      <c r="H253" s="245">
        <v>1</v>
      </c>
      <c r="I253" s="246"/>
      <c r="J253" s="241"/>
      <c r="K253" s="241"/>
      <c r="L253" s="247"/>
      <c r="M253" s="248"/>
      <c r="N253" s="249"/>
      <c r="O253" s="249"/>
      <c r="P253" s="249"/>
      <c r="Q253" s="249"/>
      <c r="R253" s="249"/>
      <c r="S253" s="249"/>
      <c r="T253" s="250"/>
      <c r="U253" s="13"/>
      <c r="V253" s="13"/>
      <c r="W253" s="13"/>
      <c r="X253" s="13"/>
      <c r="Y253" s="13"/>
      <c r="Z253" s="13"/>
      <c r="AA253" s="13"/>
      <c r="AB253" s="13"/>
      <c r="AC253" s="13"/>
      <c r="AD253" s="13"/>
      <c r="AE253" s="13"/>
      <c r="AT253" s="251" t="s">
        <v>170</v>
      </c>
      <c r="AU253" s="251" t="s">
        <v>91</v>
      </c>
      <c r="AV253" s="13" t="s">
        <v>91</v>
      </c>
      <c r="AW253" s="13" t="s">
        <v>42</v>
      </c>
      <c r="AX253" s="13" t="s">
        <v>89</v>
      </c>
      <c r="AY253" s="251" t="s">
        <v>161</v>
      </c>
    </row>
    <row r="254" s="12" customFormat="1" ht="22.8" customHeight="1">
      <c r="A254" s="12"/>
      <c r="B254" s="211"/>
      <c r="C254" s="212"/>
      <c r="D254" s="213" t="s">
        <v>80</v>
      </c>
      <c r="E254" s="225" t="s">
        <v>815</v>
      </c>
      <c r="F254" s="225" t="s">
        <v>816</v>
      </c>
      <c r="G254" s="212"/>
      <c r="H254" s="212"/>
      <c r="I254" s="215"/>
      <c r="J254" s="226">
        <f>BK254</f>
        <v>0</v>
      </c>
      <c r="K254" s="212"/>
      <c r="L254" s="217"/>
      <c r="M254" s="218"/>
      <c r="N254" s="219"/>
      <c r="O254" s="219"/>
      <c r="P254" s="220">
        <f>SUM(P255:P258)</f>
        <v>0</v>
      </c>
      <c r="Q254" s="219"/>
      <c r="R254" s="220">
        <f>SUM(R255:R258)</f>
        <v>0</v>
      </c>
      <c r="S254" s="219"/>
      <c r="T254" s="221">
        <f>SUM(T255:T258)</f>
        <v>0</v>
      </c>
      <c r="U254" s="12"/>
      <c r="V254" s="12"/>
      <c r="W254" s="12"/>
      <c r="X254" s="12"/>
      <c r="Y254" s="12"/>
      <c r="Z254" s="12"/>
      <c r="AA254" s="12"/>
      <c r="AB254" s="12"/>
      <c r="AC254" s="12"/>
      <c r="AD254" s="12"/>
      <c r="AE254" s="12"/>
      <c r="AR254" s="222" t="s">
        <v>89</v>
      </c>
      <c r="AT254" s="223" t="s">
        <v>80</v>
      </c>
      <c r="AU254" s="223" t="s">
        <v>89</v>
      </c>
      <c r="AY254" s="222" t="s">
        <v>161</v>
      </c>
      <c r="BK254" s="224">
        <f>SUM(BK255:BK258)</f>
        <v>0</v>
      </c>
    </row>
    <row r="255" s="2" customFormat="1" ht="16.5" customHeight="1">
      <c r="A255" s="39"/>
      <c r="B255" s="40"/>
      <c r="C255" s="227" t="s">
        <v>665</v>
      </c>
      <c r="D255" s="227" t="s">
        <v>163</v>
      </c>
      <c r="E255" s="228" t="s">
        <v>817</v>
      </c>
      <c r="F255" s="229" t="s">
        <v>818</v>
      </c>
      <c r="G255" s="230" t="s">
        <v>431</v>
      </c>
      <c r="H255" s="231">
        <v>1</v>
      </c>
      <c r="I255" s="232"/>
      <c r="J255" s="233">
        <f>ROUND(I255*H255,2)</f>
        <v>0</v>
      </c>
      <c r="K255" s="229" t="s">
        <v>79</v>
      </c>
      <c r="L255" s="45"/>
      <c r="M255" s="234" t="s">
        <v>79</v>
      </c>
      <c r="N255" s="235" t="s">
        <v>51</v>
      </c>
      <c r="O255" s="85"/>
      <c r="P255" s="236">
        <f>O255*H255</f>
        <v>0</v>
      </c>
      <c r="Q255" s="236">
        <v>0</v>
      </c>
      <c r="R255" s="236">
        <f>Q255*H255</f>
        <v>0</v>
      </c>
      <c r="S255" s="236">
        <v>0</v>
      </c>
      <c r="T255" s="237">
        <f>S255*H255</f>
        <v>0</v>
      </c>
      <c r="U255" s="39"/>
      <c r="V255" s="39"/>
      <c r="W255" s="39"/>
      <c r="X255" s="39"/>
      <c r="Y255" s="39"/>
      <c r="Z255" s="39"/>
      <c r="AA255" s="39"/>
      <c r="AB255" s="39"/>
      <c r="AC255" s="39"/>
      <c r="AD255" s="39"/>
      <c r="AE255" s="39"/>
      <c r="AR255" s="238" t="s">
        <v>168</v>
      </c>
      <c r="AT255" s="238" t="s">
        <v>163</v>
      </c>
      <c r="AU255" s="238" t="s">
        <v>91</v>
      </c>
      <c r="AY255" s="17" t="s">
        <v>161</v>
      </c>
      <c r="BE255" s="239">
        <f>IF(N255="základní",J255,0)</f>
        <v>0</v>
      </c>
      <c r="BF255" s="239">
        <f>IF(N255="snížená",J255,0)</f>
        <v>0</v>
      </c>
      <c r="BG255" s="239">
        <f>IF(N255="zákl. přenesená",J255,0)</f>
        <v>0</v>
      </c>
      <c r="BH255" s="239">
        <f>IF(N255="sníž. přenesená",J255,0)</f>
        <v>0</v>
      </c>
      <c r="BI255" s="239">
        <f>IF(N255="nulová",J255,0)</f>
        <v>0</v>
      </c>
      <c r="BJ255" s="17" t="s">
        <v>89</v>
      </c>
      <c r="BK255" s="239">
        <f>ROUND(I255*H255,2)</f>
        <v>0</v>
      </c>
      <c r="BL255" s="17" t="s">
        <v>168</v>
      </c>
      <c r="BM255" s="238" t="s">
        <v>819</v>
      </c>
    </row>
    <row r="256" s="13" customFormat="1">
      <c r="A256" s="13"/>
      <c r="B256" s="240"/>
      <c r="C256" s="241"/>
      <c r="D256" s="242" t="s">
        <v>170</v>
      </c>
      <c r="E256" s="243" t="s">
        <v>79</v>
      </c>
      <c r="F256" s="244" t="s">
        <v>562</v>
      </c>
      <c r="G256" s="241"/>
      <c r="H256" s="245">
        <v>1</v>
      </c>
      <c r="I256" s="246"/>
      <c r="J256" s="241"/>
      <c r="K256" s="241"/>
      <c r="L256" s="247"/>
      <c r="M256" s="248"/>
      <c r="N256" s="249"/>
      <c r="O256" s="249"/>
      <c r="P256" s="249"/>
      <c r="Q256" s="249"/>
      <c r="R256" s="249"/>
      <c r="S256" s="249"/>
      <c r="T256" s="250"/>
      <c r="U256" s="13"/>
      <c r="V256" s="13"/>
      <c r="W256" s="13"/>
      <c r="X256" s="13"/>
      <c r="Y256" s="13"/>
      <c r="Z256" s="13"/>
      <c r="AA256" s="13"/>
      <c r="AB256" s="13"/>
      <c r="AC256" s="13"/>
      <c r="AD256" s="13"/>
      <c r="AE256" s="13"/>
      <c r="AT256" s="251" t="s">
        <v>170</v>
      </c>
      <c r="AU256" s="251" t="s">
        <v>91</v>
      </c>
      <c r="AV256" s="13" t="s">
        <v>91</v>
      </c>
      <c r="AW256" s="13" t="s">
        <v>42</v>
      </c>
      <c r="AX256" s="13" t="s">
        <v>89</v>
      </c>
      <c r="AY256" s="251" t="s">
        <v>161</v>
      </c>
    </row>
    <row r="257" s="2" customFormat="1" ht="16.5" customHeight="1">
      <c r="A257" s="39"/>
      <c r="B257" s="40"/>
      <c r="C257" s="227" t="s">
        <v>820</v>
      </c>
      <c r="D257" s="227" t="s">
        <v>163</v>
      </c>
      <c r="E257" s="228" t="s">
        <v>821</v>
      </c>
      <c r="F257" s="229" t="s">
        <v>822</v>
      </c>
      <c r="G257" s="230" t="s">
        <v>431</v>
      </c>
      <c r="H257" s="231">
        <v>3</v>
      </c>
      <c r="I257" s="232"/>
      <c r="J257" s="233">
        <f>ROUND(I257*H257,2)</f>
        <v>0</v>
      </c>
      <c r="K257" s="229" t="s">
        <v>79</v>
      </c>
      <c r="L257" s="45"/>
      <c r="M257" s="234" t="s">
        <v>79</v>
      </c>
      <c r="N257" s="235" t="s">
        <v>51</v>
      </c>
      <c r="O257" s="85"/>
      <c r="P257" s="236">
        <f>O257*H257</f>
        <v>0</v>
      </c>
      <c r="Q257" s="236">
        <v>0</v>
      </c>
      <c r="R257" s="236">
        <f>Q257*H257</f>
        <v>0</v>
      </c>
      <c r="S257" s="236">
        <v>0</v>
      </c>
      <c r="T257" s="237">
        <f>S257*H257</f>
        <v>0</v>
      </c>
      <c r="U257" s="39"/>
      <c r="V257" s="39"/>
      <c r="W257" s="39"/>
      <c r="X257" s="39"/>
      <c r="Y257" s="39"/>
      <c r="Z257" s="39"/>
      <c r="AA257" s="39"/>
      <c r="AB257" s="39"/>
      <c r="AC257" s="39"/>
      <c r="AD257" s="39"/>
      <c r="AE257" s="39"/>
      <c r="AR257" s="238" t="s">
        <v>168</v>
      </c>
      <c r="AT257" s="238" t="s">
        <v>163</v>
      </c>
      <c r="AU257" s="238" t="s">
        <v>91</v>
      </c>
      <c r="AY257" s="17" t="s">
        <v>161</v>
      </c>
      <c r="BE257" s="239">
        <f>IF(N257="základní",J257,0)</f>
        <v>0</v>
      </c>
      <c r="BF257" s="239">
        <f>IF(N257="snížená",J257,0)</f>
        <v>0</v>
      </c>
      <c r="BG257" s="239">
        <f>IF(N257="zákl. přenesená",J257,0)</f>
        <v>0</v>
      </c>
      <c r="BH257" s="239">
        <f>IF(N257="sníž. přenesená",J257,0)</f>
        <v>0</v>
      </c>
      <c r="BI257" s="239">
        <f>IF(N257="nulová",J257,0)</f>
        <v>0</v>
      </c>
      <c r="BJ257" s="17" t="s">
        <v>89</v>
      </c>
      <c r="BK257" s="239">
        <f>ROUND(I257*H257,2)</f>
        <v>0</v>
      </c>
      <c r="BL257" s="17" t="s">
        <v>168</v>
      </c>
      <c r="BM257" s="238" t="s">
        <v>823</v>
      </c>
    </row>
    <row r="258" s="13" customFormat="1">
      <c r="A258" s="13"/>
      <c r="B258" s="240"/>
      <c r="C258" s="241"/>
      <c r="D258" s="242" t="s">
        <v>170</v>
      </c>
      <c r="E258" s="243" t="s">
        <v>79</v>
      </c>
      <c r="F258" s="244" t="s">
        <v>824</v>
      </c>
      <c r="G258" s="241"/>
      <c r="H258" s="245">
        <v>3</v>
      </c>
      <c r="I258" s="246"/>
      <c r="J258" s="241"/>
      <c r="K258" s="241"/>
      <c r="L258" s="247"/>
      <c r="M258" s="248"/>
      <c r="N258" s="249"/>
      <c r="O258" s="249"/>
      <c r="P258" s="249"/>
      <c r="Q258" s="249"/>
      <c r="R258" s="249"/>
      <c r="S258" s="249"/>
      <c r="T258" s="250"/>
      <c r="U258" s="13"/>
      <c r="V258" s="13"/>
      <c r="W258" s="13"/>
      <c r="X258" s="13"/>
      <c r="Y258" s="13"/>
      <c r="Z258" s="13"/>
      <c r="AA258" s="13"/>
      <c r="AB258" s="13"/>
      <c r="AC258" s="13"/>
      <c r="AD258" s="13"/>
      <c r="AE258" s="13"/>
      <c r="AT258" s="251" t="s">
        <v>170</v>
      </c>
      <c r="AU258" s="251" t="s">
        <v>91</v>
      </c>
      <c r="AV258" s="13" t="s">
        <v>91</v>
      </c>
      <c r="AW258" s="13" t="s">
        <v>42</v>
      </c>
      <c r="AX258" s="13" t="s">
        <v>89</v>
      </c>
      <c r="AY258" s="251" t="s">
        <v>161</v>
      </c>
    </row>
    <row r="259" s="12" customFormat="1" ht="22.8" customHeight="1">
      <c r="A259" s="12"/>
      <c r="B259" s="211"/>
      <c r="C259" s="212"/>
      <c r="D259" s="213" t="s">
        <v>80</v>
      </c>
      <c r="E259" s="225" t="s">
        <v>825</v>
      </c>
      <c r="F259" s="225" t="s">
        <v>826</v>
      </c>
      <c r="G259" s="212"/>
      <c r="H259" s="212"/>
      <c r="I259" s="215"/>
      <c r="J259" s="226">
        <f>BK259</f>
        <v>0</v>
      </c>
      <c r="K259" s="212"/>
      <c r="L259" s="217"/>
      <c r="M259" s="218"/>
      <c r="N259" s="219"/>
      <c r="O259" s="219"/>
      <c r="P259" s="220">
        <f>SUM(P260:P267)</f>
        <v>0</v>
      </c>
      <c r="Q259" s="219"/>
      <c r="R259" s="220">
        <f>SUM(R260:R267)</f>
        <v>0</v>
      </c>
      <c r="S259" s="219"/>
      <c r="T259" s="221">
        <f>SUM(T260:T267)</f>
        <v>0</v>
      </c>
      <c r="U259" s="12"/>
      <c r="V259" s="12"/>
      <c r="W259" s="12"/>
      <c r="X259" s="12"/>
      <c r="Y259" s="12"/>
      <c r="Z259" s="12"/>
      <c r="AA259" s="12"/>
      <c r="AB259" s="12"/>
      <c r="AC259" s="12"/>
      <c r="AD259" s="12"/>
      <c r="AE259" s="12"/>
      <c r="AR259" s="222" t="s">
        <v>89</v>
      </c>
      <c r="AT259" s="223" t="s">
        <v>80</v>
      </c>
      <c r="AU259" s="223" t="s">
        <v>89</v>
      </c>
      <c r="AY259" s="222" t="s">
        <v>161</v>
      </c>
      <c r="BK259" s="224">
        <f>SUM(BK260:BK267)</f>
        <v>0</v>
      </c>
    </row>
    <row r="260" s="2" customFormat="1" ht="16.5" customHeight="1">
      <c r="A260" s="39"/>
      <c r="B260" s="40"/>
      <c r="C260" s="227" t="s">
        <v>668</v>
      </c>
      <c r="D260" s="227" t="s">
        <v>163</v>
      </c>
      <c r="E260" s="228" t="s">
        <v>827</v>
      </c>
      <c r="F260" s="229" t="s">
        <v>828</v>
      </c>
      <c r="G260" s="230" t="s">
        <v>565</v>
      </c>
      <c r="H260" s="231">
        <v>1</v>
      </c>
      <c r="I260" s="232"/>
      <c r="J260" s="233">
        <f>ROUND(I260*H260,2)</f>
        <v>0</v>
      </c>
      <c r="K260" s="229" t="s">
        <v>79</v>
      </c>
      <c r="L260" s="45"/>
      <c r="M260" s="234" t="s">
        <v>79</v>
      </c>
      <c r="N260" s="235" t="s">
        <v>51</v>
      </c>
      <c r="O260" s="85"/>
      <c r="P260" s="236">
        <f>O260*H260</f>
        <v>0</v>
      </c>
      <c r="Q260" s="236">
        <v>0</v>
      </c>
      <c r="R260" s="236">
        <f>Q260*H260</f>
        <v>0</v>
      </c>
      <c r="S260" s="236">
        <v>0</v>
      </c>
      <c r="T260" s="237">
        <f>S260*H260</f>
        <v>0</v>
      </c>
      <c r="U260" s="39"/>
      <c r="V260" s="39"/>
      <c r="W260" s="39"/>
      <c r="X260" s="39"/>
      <c r="Y260" s="39"/>
      <c r="Z260" s="39"/>
      <c r="AA260" s="39"/>
      <c r="AB260" s="39"/>
      <c r="AC260" s="39"/>
      <c r="AD260" s="39"/>
      <c r="AE260" s="39"/>
      <c r="AR260" s="238" t="s">
        <v>168</v>
      </c>
      <c r="AT260" s="238" t="s">
        <v>163</v>
      </c>
      <c r="AU260" s="238" t="s">
        <v>91</v>
      </c>
      <c r="AY260" s="17" t="s">
        <v>161</v>
      </c>
      <c r="BE260" s="239">
        <f>IF(N260="základní",J260,0)</f>
        <v>0</v>
      </c>
      <c r="BF260" s="239">
        <f>IF(N260="snížená",J260,0)</f>
        <v>0</v>
      </c>
      <c r="BG260" s="239">
        <f>IF(N260="zákl. přenesená",J260,0)</f>
        <v>0</v>
      </c>
      <c r="BH260" s="239">
        <f>IF(N260="sníž. přenesená",J260,0)</f>
        <v>0</v>
      </c>
      <c r="BI260" s="239">
        <f>IF(N260="nulová",J260,0)</f>
        <v>0</v>
      </c>
      <c r="BJ260" s="17" t="s">
        <v>89</v>
      </c>
      <c r="BK260" s="239">
        <f>ROUND(I260*H260,2)</f>
        <v>0</v>
      </c>
      <c r="BL260" s="17" t="s">
        <v>168</v>
      </c>
      <c r="BM260" s="238" t="s">
        <v>829</v>
      </c>
    </row>
    <row r="261" s="13" customFormat="1">
      <c r="A261" s="13"/>
      <c r="B261" s="240"/>
      <c r="C261" s="241"/>
      <c r="D261" s="242" t="s">
        <v>170</v>
      </c>
      <c r="E261" s="243" t="s">
        <v>79</v>
      </c>
      <c r="F261" s="244" t="s">
        <v>830</v>
      </c>
      <c r="G261" s="241"/>
      <c r="H261" s="245">
        <v>1</v>
      </c>
      <c r="I261" s="246"/>
      <c r="J261" s="241"/>
      <c r="K261" s="241"/>
      <c r="L261" s="247"/>
      <c r="M261" s="248"/>
      <c r="N261" s="249"/>
      <c r="O261" s="249"/>
      <c r="P261" s="249"/>
      <c r="Q261" s="249"/>
      <c r="R261" s="249"/>
      <c r="S261" s="249"/>
      <c r="T261" s="250"/>
      <c r="U261" s="13"/>
      <c r="V261" s="13"/>
      <c r="W261" s="13"/>
      <c r="X261" s="13"/>
      <c r="Y261" s="13"/>
      <c r="Z261" s="13"/>
      <c r="AA261" s="13"/>
      <c r="AB261" s="13"/>
      <c r="AC261" s="13"/>
      <c r="AD261" s="13"/>
      <c r="AE261" s="13"/>
      <c r="AT261" s="251" t="s">
        <v>170</v>
      </c>
      <c r="AU261" s="251" t="s">
        <v>91</v>
      </c>
      <c r="AV261" s="13" t="s">
        <v>91</v>
      </c>
      <c r="AW261" s="13" t="s">
        <v>42</v>
      </c>
      <c r="AX261" s="13" t="s">
        <v>89</v>
      </c>
      <c r="AY261" s="251" t="s">
        <v>161</v>
      </c>
    </row>
    <row r="262" s="2" customFormat="1" ht="16.5" customHeight="1">
      <c r="A262" s="39"/>
      <c r="B262" s="40"/>
      <c r="C262" s="227" t="s">
        <v>831</v>
      </c>
      <c r="D262" s="227" t="s">
        <v>163</v>
      </c>
      <c r="E262" s="228" t="s">
        <v>832</v>
      </c>
      <c r="F262" s="229" t="s">
        <v>833</v>
      </c>
      <c r="G262" s="230" t="s">
        <v>565</v>
      </c>
      <c r="H262" s="231">
        <v>1</v>
      </c>
      <c r="I262" s="232"/>
      <c r="J262" s="233">
        <f>ROUND(I262*H262,2)</f>
        <v>0</v>
      </c>
      <c r="K262" s="229" t="s">
        <v>79</v>
      </c>
      <c r="L262" s="45"/>
      <c r="M262" s="234" t="s">
        <v>79</v>
      </c>
      <c r="N262" s="235" t="s">
        <v>51</v>
      </c>
      <c r="O262" s="85"/>
      <c r="P262" s="236">
        <f>O262*H262</f>
        <v>0</v>
      </c>
      <c r="Q262" s="236">
        <v>0</v>
      </c>
      <c r="R262" s="236">
        <f>Q262*H262</f>
        <v>0</v>
      </c>
      <c r="S262" s="236">
        <v>0</v>
      </c>
      <c r="T262" s="237">
        <f>S262*H262</f>
        <v>0</v>
      </c>
      <c r="U262" s="39"/>
      <c r="V262" s="39"/>
      <c r="W262" s="39"/>
      <c r="X262" s="39"/>
      <c r="Y262" s="39"/>
      <c r="Z262" s="39"/>
      <c r="AA262" s="39"/>
      <c r="AB262" s="39"/>
      <c r="AC262" s="39"/>
      <c r="AD262" s="39"/>
      <c r="AE262" s="39"/>
      <c r="AR262" s="238" t="s">
        <v>168</v>
      </c>
      <c r="AT262" s="238" t="s">
        <v>163</v>
      </c>
      <c r="AU262" s="238" t="s">
        <v>91</v>
      </c>
      <c r="AY262" s="17" t="s">
        <v>161</v>
      </c>
      <c r="BE262" s="239">
        <f>IF(N262="základní",J262,0)</f>
        <v>0</v>
      </c>
      <c r="BF262" s="239">
        <f>IF(N262="snížená",J262,0)</f>
        <v>0</v>
      </c>
      <c r="BG262" s="239">
        <f>IF(N262="zákl. přenesená",J262,0)</f>
        <v>0</v>
      </c>
      <c r="BH262" s="239">
        <f>IF(N262="sníž. přenesená",J262,0)</f>
        <v>0</v>
      </c>
      <c r="BI262" s="239">
        <f>IF(N262="nulová",J262,0)</f>
        <v>0</v>
      </c>
      <c r="BJ262" s="17" t="s">
        <v>89</v>
      </c>
      <c r="BK262" s="239">
        <f>ROUND(I262*H262,2)</f>
        <v>0</v>
      </c>
      <c r="BL262" s="17" t="s">
        <v>168</v>
      </c>
      <c r="BM262" s="238" t="s">
        <v>834</v>
      </c>
    </row>
    <row r="263" s="13" customFormat="1">
      <c r="A263" s="13"/>
      <c r="B263" s="240"/>
      <c r="C263" s="241"/>
      <c r="D263" s="242" t="s">
        <v>170</v>
      </c>
      <c r="E263" s="243" t="s">
        <v>79</v>
      </c>
      <c r="F263" s="244" t="s">
        <v>830</v>
      </c>
      <c r="G263" s="241"/>
      <c r="H263" s="245">
        <v>1</v>
      </c>
      <c r="I263" s="246"/>
      <c r="J263" s="241"/>
      <c r="K263" s="241"/>
      <c r="L263" s="247"/>
      <c r="M263" s="248"/>
      <c r="N263" s="249"/>
      <c r="O263" s="249"/>
      <c r="P263" s="249"/>
      <c r="Q263" s="249"/>
      <c r="R263" s="249"/>
      <c r="S263" s="249"/>
      <c r="T263" s="250"/>
      <c r="U263" s="13"/>
      <c r="V263" s="13"/>
      <c r="W263" s="13"/>
      <c r="X263" s="13"/>
      <c r="Y263" s="13"/>
      <c r="Z263" s="13"/>
      <c r="AA263" s="13"/>
      <c r="AB263" s="13"/>
      <c r="AC263" s="13"/>
      <c r="AD263" s="13"/>
      <c r="AE263" s="13"/>
      <c r="AT263" s="251" t="s">
        <v>170</v>
      </c>
      <c r="AU263" s="251" t="s">
        <v>91</v>
      </c>
      <c r="AV263" s="13" t="s">
        <v>91</v>
      </c>
      <c r="AW263" s="13" t="s">
        <v>42</v>
      </c>
      <c r="AX263" s="13" t="s">
        <v>89</v>
      </c>
      <c r="AY263" s="251" t="s">
        <v>161</v>
      </c>
    </row>
    <row r="264" s="2" customFormat="1" ht="16.5" customHeight="1">
      <c r="A264" s="39"/>
      <c r="B264" s="40"/>
      <c r="C264" s="227" t="s">
        <v>671</v>
      </c>
      <c r="D264" s="227" t="s">
        <v>163</v>
      </c>
      <c r="E264" s="228" t="s">
        <v>835</v>
      </c>
      <c r="F264" s="229" t="s">
        <v>836</v>
      </c>
      <c r="G264" s="230" t="s">
        <v>565</v>
      </c>
      <c r="H264" s="231">
        <v>1</v>
      </c>
      <c r="I264" s="232"/>
      <c r="J264" s="233">
        <f>ROUND(I264*H264,2)</f>
        <v>0</v>
      </c>
      <c r="K264" s="229" t="s">
        <v>79</v>
      </c>
      <c r="L264" s="45"/>
      <c r="M264" s="234" t="s">
        <v>79</v>
      </c>
      <c r="N264" s="235" t="s">
        <v>51</v>
      </c>
      <c r="O264" s="85"/>
      <c r="P264" s="236">
        <f>O264*H264</f>
        <v>0</v>
      </c>
      <c r="Q264" s="236">
        <v>0</v>
      </c>
      <c r="R264" s="236">
        <f>Q264*H264</f>
        <v>0</v>
      </c>
      <c r="S264" s="236">
        <v>0</v>
      </c>
      <c r="T264" s="237">
        <f>S264*H264</f>
        <v>0</v>
      </c>
      <c r="U264" s="39"/>
      <c r="V264" s="39"/>
      <c r="W264" s="39"/>
      <c r="X264" s="39"/>
      <c r="Y264" s="39"/>
      <c r="Z264" s="39"/>
      <c r="AA264" s="39"/>
      <c r="AB264" s="39"/>
      <c r="AC264" s="39"/>
      <c r="AD264" s="39"/>
      <c r="AE264" s="39"/>
      <c r="AR264" s="238" t="s">
        <v>168</v>
      </c>
      <c r="AT264" s="238" t="s">
        <v>163</v>
      </c>
      <c r="AU264" s="238" t="s">
        <v>91</v>
      </c>
      <c r="AY264" s="17" t="s">
        <v>161</v>
      </c>
      <c r="BE264" s="239">
        <f>IF(N264="základní",J264,0)</f>
        <v>0</v>
      </c>
      <c r="BF264" s="239">
        <f>IF(N264="snížená",J264,0)</f>
        <v>0</v>
      </c>
      <c r="BG264" s="239">
        <f>IF(N264="zákl. přenesená",J264,0)</f>
        <v>0</v>
      </c>
      <c r="BH264" s="239">
        <f>IF(N264="sníž. přenesená",J264,0)</f>
        <v>0</v>
      </c>
      <c r="BI264" s="239">
        <f>IF(N264="nulová",J264,0)</f>
        <v>0</v>
      </c>
      <c r="BJ264" s="17" t="s">
        <v>89</v>
      </c>
      <c r="BK264" s="239">
        <f>ROUND(I264*H264,2)</f>
        <v>0</v>
      </c>
      <c r="BL264" s="17" t="s">
        <v>168</v>
      </c>
      <c r="BM264" s="238" t="s">
        <v>837</v>
      </c>
    </row>
    <row r="265" s="13" customFormat="1">
      <c r="A265" s="13"/>
      <c r="B265" s="240"/>
      <c r="C265" s="241"/>
      <c r="D265" s="242" t="s">
        <v>170</v>
      </c>
      <c r="E265" s="243" t="s">
        <v>79</v>
      </c>
      <c r="F265" s="244" t="s">
        <v>830</v>
      </c>
      <c r="G265" s="241"/>
      <c r="H265" s="245">
        <v>1</v>
      </c>
      <c r="I265" s="246"/>
      <c r="J265" s="241"/>
      <c r="K265" s="241"/>
      <c r="L265" s="247"/>
      <c r="M265" s="248"/>
      <c r="N265" s="249"/>
      <c r="O265" s="249"/>
      <c r="P265" s="249"/>
      <c r="Q265" s="249"/>
      <c r="R265" s="249"/>
      <c r="S265" s="249"/>
      <c r="T265" s="250"/>
      <c r="U265" s="13"/>
      <c r="V265" s="13"/>
      <c r="W265" s="13"/>
      <c r="X265" s="13"/>
      <c r="Y265" s="13"/>
      <c r="Z265" s="13"/>
      <c r="AA265" s="13"/>
      <c r="AB265" s="13"/>
      <c r="AC265" s="13"/>
      <c r="AD265" s="13"/>
      <c r="AE265" s="13"/>
      <c r="AT265" s="251" t="s">
        <v>170</v>
      </c>
      <c r="AU265" s="251" t="s">
        <v>91</v>
      </c>
      <c r="AV265" s="13" t="s">
        <v>91</v>
      </c>
      <c r="AW265" s="13" t="s">
        <v>42</v>
      </c>
      <c r="AX265" s="13" t="s">
        <v>89</v>
      </c>
      <c r="AY265" s="251" t="s">
        <v>161</v>
      </c>
    </row>
    <row r="266" s="2" customFormat="1" ht="16.5" customHeight="1">
      <c r="A266" s="39"/>
      <c r="B266" s="40"/>
      <c r="C266" s="227" t="s">
        <v>838</v>
      </c>
      <c r="D266" s="227" t="s">
        <v>163</v>
      </c>
      <c r="E266" s="228" t="s">
        <v>839</v>
      </c>
      <c r="F266" s="229" t="s">
        <v>840</v>
      </c>
      <c r="G266" s="230" t="s">
        <v>565</v>
      </c>
      <c r="H266" s="231">
        <v>1</v>
      </c>
      <c r="I266" s="232"/>
      <c r="J266" s="233">
        <f>ROUND(I266*H266,2)</f>
        <v>0</v>
      </c>
      <c r="K266" s="229" t="s">
        <v>79</v>
      </c>
      <c r="L266" s="45"/>
      <c r="M266" s="234" t="s">
        <v>79</v>
      </c>
      <c r="N266" s="235" t="s">
        <v>51</v>
      </c>
      <c r="O266" s="85"/>
      <c r="P266" s="236">
        <f>O266*H266</f>
        <v>0</v>
      </c>
      <c r="Q266" s="236">
        <v>0</v>
      </c>
      <c r="R266" s="236">
        <f>Q266*H266</f>
        <v>0</v>
      </c>
      <c r="S266" s="236">
        <v>0</v>
      </c>
      <c r="T266" s="237">
        <f>S266*H266</f>
        <v>0</v>
      </c>
      <c r="U266" s="39"/>
      <c r="V266" s="39"/>
      <c r="W266" s="39"/>
      <c r="X266" s="39"/>
      <c r="Y266" s="39"/>
      <c r="Z266" s="39"/>
      <c r="AA266" s="39"/>
      <c r="AB266" s="39"/>
      <c r="AC266" s="39"/>
      <c r="AD266" s="39"/>
      <c r="AE266" s="39"/>
      <c r="AR266" s="238" t="s">
        <v>168</v>
      </c>
      <c r="AT266" s="238" t="s">
        <v>163</v>
      </c>
      <c r="AU266" s="238" t="s">
        <v>91</v>
      </c>
      <c r="AY266" s="17" t="s">
        <v>161</v>
      </c>
      <c r="BE266" s="239">
        <f>IF(N266="základní",J266,0)</f>
        <v>0</v>
      </c>
      <c r="BF266" s="239">
        <f>IF(N266="snížená",J266,0)</f>
        <v>0</v>
      </c>
      <c r="BG266" s="239">
        <f>IF(N266="zákl. přenesená",J266,0)</f>
        <v>0</v>
      </c>
      <c r="BH266" s="239">
        <f>IF(N266="sníž. přenesená",J266,0)</f>
        <v>0</v>
      </c>
      <c r="BI266" s="239">
        <f>IF(N266="nulová",J266,0)</f>
        <v>0</v>
      </c>
      <c r="BJ266" s="17" t="s">
        <v>89</v>
      </c>
      <c r="BK266" s="239">
        <f>ROUND(I266*H266,2)</f>
        <v>0</v>
      </c>
      <c r="BL266" s="17" t="s">
        <v>168</v>
      </c>
      <c r="BM266" s="238" t="s">
        <v>841</v>
      </c>
    </row>
    <row r="267" s="13" customFormat="1">
      <c r="A267" s="13"/>
      <c r="B267" s="240"/>
      <c r="C267" s="241"/>
      <c r="D267" s="242" t="s">
        <v>170</v>
      </c>
      <c r="E267" s="243" t="s">
        <v>79</v>
      </c>
      <c r="F267" s="244" t="s">
        <v>830</v>
      </c>
      <c r="G267" s="241"/>
      <c r="H267" s="245">
        <v>1</v>
      </c>
      <c r="I267" s="246"/>
      <c r="J267" s="241"/>
      <c r="K267" s="241"/>
      <c r="L267" s="247"/>
      <c r="M267" s="291"/>
      <c r="N267" s="292"/>
      <c r="O267" s="292"/>
      <c r="P267" s="292"/>
      <c r="Q267" s="292"/>
      <c r="R267" s="292"/>
      <c r="S267" s="292"/>
      <c r="T267" s="293"/>
      <c r="U267" s="13"/>
      <c r="V267" s="13"/>
      <c r="W267" s="13"/>
      <c r="X267" s="13"/>
      <c r="Y267" s="13"/>
      <c r="Z267" s="13"/>
      <c r="AA267" s="13"/>
      <c r="AB267" s="13"/>
      <c r="AC267" s="13"/>
      <c r="AD267" s="13"/>
      <c r="AE267" s="13"/>
      <c r="AT267" s="251" t="s">
        <v>170</v>
      </c>
      <c r="AU267" s="251" t="s">
        <v>91</v>
      </c>
      <c r="AV267" s="13" t="s">
        <v>91</v>
      </c>
      <c r="AW267" s="13" t="s">
        <v>42</v>
      </c>
      <c r="AX267" s="13" t="s">
        <v>89</v>
      </c>
      <c r="AY267" s="251" t="s">
        <v>161</v>
      </c>
    </row>
    <row r="268" s="2" customFormat="1" ht="6.96" customHeight="1">
      <c r="A268" s="39"/>
      <c r="B268" s="60"/>
      <c r="C268" s="61"/>
      <c r="D268" s="61"/>
      <c r="E268" s="61"/>
      <c r="F268" s="61"/>
      <c r="G268" s="61"/>
      <c r="H268" s="61"/>
      <c r="I268" s="176"/>
      <c r="J268" s="61"/>
      <c r="K268" s="61"/>
      <c r="L268" s="45"/>
      <c r="M268" s="39"/>
      <c r="O268" s="39"/>
      <c r="P268" s="39"/>
      <c r="Q268" s="39"/>
      <c r="R268" s="39"/>
      <c r="S268" s="39"/>
      <c r="T268" s="39"/>
      <c r="U268" s="39"/>
      <c r="V268" s="39"/>
      <c r="W268" s="39"/>
      <c r="X268" s="39"/>
      <c r="Y268" s="39"/>
      <c r="Z268" s="39"/>
      <c r="AA268" s="39"/>
      <c r="AB268" s="39"/>
      <c r="AC268" s="39"/>
      <c r="AD268" s="39"/>
      <c r="AE268" s="39"/>
    </row>
  </sheetData>
  <sheetProtection sheet="1" autoFilter="0" formatColumns="0" formatRows="0" objects="1" scenarios="1" spinCount="100000" saltValue="5tw/O6qrhBDaJ6UFs76Dc01br+3N0MnRkCnQ3Pqyj01SiduFAh57hoVM1IIa8cwiGjCrB7PvIm+HdEvt4P3+yg==" hashValue="o+paxZcLMWnjkbHm6fCLa7TV768qOavyL8lvUAWWUD61CiYq4N4eYB0zinsvc5aDxmSlE6zAhnTFbj+wHVfhCQ==" algorithmName="SHA-512" password="CC35"/>
  <autoFilter ref="C89:K267"/>
  <mergeCells count="9">
    <mergeCell ref="E7:H7"/>
    <mergeCell ref="E9:H9"/>
    <mergeCell ref="E18:H18"/>
    <mergeCell ref="E27:H27"/>
    <mergeCell ref="E48:H48"/>
    <mergeCell ref="E50:H50"/>
    <mergeCell ref="E80:H80"/>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100</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842</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322</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ROUND(J84,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ROUND((SUM(BE84:BE113)),  2)</f>
        <v>0</v>
      </c>
      <c r="G33" s="39"/>
      <c r="H33" s="39"/>
      <c r="I33" s="165">
        <v>0.20999999999999999</v>
      </c>
      <c r="J33" s="164">
        <f>ROUND(((SUM(BE84:BE113))*I33),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ROUND((SUM(BF84:BF113)),  2)</f>
        <v>0</v>
      </c>
      <c r="G34" s="39"/>
      <c r="H34" s="39"/>
      <c r="I34" s="165">
        <v>0.14999999999999999</v>
      </c>
      <c r="J34" s="164">
        <f>ROUND(((SUM(BF84:BF113))*I34),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ROUND((SUM(BG84:BG113)),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ROUND((SUM(BH84:BH113)),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ROUND((SUM(BI84:BI113)),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303 - Přípojka NN zavlažovacího systému</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DOPRAVOPROJEKT Ostrava a.s.</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J84</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324</v>
      </c>
      <c r="E60" s="189"/>
      <c r="F60" s="189"/>
      <c r="G60" s="189"/>
      <c r="H60" s="189"/>
      <c r="I60" s="190"/>
      <c r="J60" s="191">
        <f>J85</f>
        <v>0</v>
      </c>
      <c r="K60" s="187"/>
      <c r="L60" s="192"/>
      <c r="S60" s="9"/>
      <c r="T60" s="9"/>
      <c r="U60" s="9"/>
      <c r="V60" s="9"/>
      <c r="W60" s="9"/>
      <c r="X60" s="9"/>
      <c r="Y60" s="9"/>
      <c r="Z60" s="9"/>
      <c r="AA60" s="9"/>
      <c r="AB60" s="9"/>
      <c r="AC60" s="9"/>
      <c r="AD60" s="9"/>
      <c r="AE60" s="9"/>
    </row>
    <row r="61" s="10" customFormat="1" ht="19.92" customHeight="1">
      <c r="A61" s="10"/>
      <c r="B61" s="193"/>
      <c r="C61" s="126"/>
      <c r="D61" s="194" t="s">
        <v>843</v>
      </c>
      <c r="E61" s="195"/>
      <c r="F61" s="195"/>
      <c r="G61" s="195"/>
      <c r="H61" s="195"/>
      <c r="I61" s="196"/>
      <c r="J61" s="197">
        <f>J86</f>
        <v>0</v>
      </c>
      <c r="K61" s="126"/>
      <c r="L61" s="198"/>
      <c r="S61" s="10"/>
      <c r="T61" s="10"/>
      <c r="U61" s="10"/>
      <c r="V61" s="10"/>
      <c r="W61" s="10"/>
      <c r="X61" s="10"/>
      <c r="Y61" s="10"/>
      <c r="Z61" s="10"/>
      <c r="AA61" s="10"/>
      <c r="AB61" s="10"/>
      <c r="AC61" s="10"/>
      <c r="AD61" s="10"/>
      <c r="AE61" s="10"/>
    </row>
    <row r="62" s="10" customFormat="1" ht="14.88" customHeight="1">
      <c r="A62" s="10"/>
      <c r="B62" s="193"/>
      <c r="C62" s="126"/>
      <c r="D62" s="194" t="s">
        <v>844</v>
      </c>
      <c r="E62" s="195"/>
      <c r="F62" s="195"/>
      <c r="G62" s="195"/>
      <c r="H62" s="195"/>
      <c r="I62" s="196"/>
      <c r="J62" s="197">
        <f>J87</f>
        <v>0</v>
      </c>
      <c r="K62" s="126"/>
      <c r="L62" s="198"/>
      <c r="S62" s="10"/>
      <c r="T62" s="10"/>
      <c r="U62" s="10"/>
      <c r="V62" s="10"/>
      <c r="W62" s="10"/>
      <c r="X62" s="10"/>
      <c r="Y62" s="10"/>
      <c r="Z62" s="10"/>
      <c r="AA62" s="10"/>
      <c r="AB62" s="10"/>
      <c r="AC62" s="10"/>
      <c r="AD62" s="10"/>
      <c r="AE62" s="10"/>
    </row>
    <row r="63" s="10" customFormat="1" ht="14.88" customHeight="1">
      <c r="A63" s="10"/>
      <c r="B63" s="193"/>
      <c r="C63" s="126"/>
      <c r="D63" s="194" t="s">
        <v>845</v>
      </c>
      <c r="E63" s="195"/>
      <c r="F63" s="195"/>
      <c r="G63" s="195"/>
      <c r="H63" s="195"/>
      <c r="I63" s="196"/>
      <c r="J63" s="197">
        <f>J92</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846</v>
      </c>
      <c r="E64" s="195"/>
      <c r="F64" s="195"/>
      <c r="G64" s="195"/>
      <c r="H64" s="195"/>
      <c r="I64" s="196"/>
      <c r="J64" s="197">
        <f>J99</f>
        <v>0</v>
      </c>
      <c r="K64" s="126"/>
      <c r="L64" s="198"/>
      <c r="S64" s="10"/>
      <c r="T64" s="10"/>
      <c r="U64" s="10"/>
      <c r="V64" s="10"/>
      <c r="W64" s="10"/>
      <c r="X64" s="10"/>
      <c r="Y64" s="10"/>
      <c r="Z64" s="10"/>
      <c r="AA64" s="10"/>
      <c r="AB64" s="10"/>
      <c r="AC64" s="10"/>
      <c r="AD64" s="10"/>
      <c r="AE64" s="10"/>
    </row>
    <row r="65" s="2" customFormat="1" ht="21.84" customHeight="1">
      <c r="A65" s="39"/>
      <c r="B65" s="40"/>
      <c r="C65" s="41"/>
      <c r="D65" s="41"/>
      <c r="E65" s="41"/>
      <c r="F65" s="41"/>
      <c r="G65" s="41"/>
      <c r="H65" s="41"/>
      <c r="I65" s="147"/>
      <c r="J65" s="41"/>
      <c r="K65" s="41"/>
      <c r="L65" s="148"/>
      <c r="S65" s="39"/>
      <c r="T65" s="39"/>
      <c r="U65" s="39"/>
      <c r="V65" s="39"/>
      <c r="W65" s="39"/>
      <c r="X65" s="39"/>
      <c r="Y65" s="39"/>
      <c r="Z65" s="39"/>
      <c r="AA65" s="39"/>
      <c r="AB65" s="39"/>
      <c r="AC65" s="39"/>
      <c r="AD65" s="39"/>
      <c r="AE65" s="39"/>
    </row>
    <row r="66" s="2" customFormat="1" ht="6.96" customHeight="1">
      <c r="A66" s="39"/>
      <c r="B66" s="60"/>
      <c r="C66" s="61"/>
      <c r="D66" s="61"/>
      <c r="E66" s="61"/>
      <c r="F66" s="61"/>
      <c r="G66" s="61"/>
      <c r="H66" s="61"/>
      <c r="I66" s="176"/>
      <c r="J66" s="61"/>
      <c r="K66" s="61"/>
      <c r="L66" s="148"/>
      <c r="S66" s="39"/>
      <c r="T66" s="39"/>
      <c r="U66" s="39"/>
      <c r="V66" s="39"/>
      <c r="W66" s="39"/>
      <c r="X66" s="39"/>
      <c r="Y66" s="39"/>
      <c r="Z66" s="39"/>
      <c r="AA66" s="39"/>
      <c r="AB66" s="39"/>
      <c r="AC66" s="39"/>
      <c r="AD66" s="39"/>
      <c r="AE66" s="39"/>
    </row>
    <row r="70" s="2" customFormat="1" ht="6.96" customHeight="1">
      <c r="A70" s="39"/>
      <c r="B70" s="62"/>
      <c r="C70" s="63"/>
      <c r="D70" s="63"/>
      <c r="E70" s="63"/>
      <c r="F70" s="63"/>
      <c r="G70" s="63"/>
      <c r="H70" s="63"/>
      <c r="I70" s="179"/>
      <c r="J70" s="63"/>
      <c r="K70" s="63"/>
      <c r="L70" s="148"/>
      <c r="S70" s="39"/>
      <c r="T70" s="39"/>
      <c r="U70" s="39"/>
      <c r="V70" s="39"/>
      <c r="W70" s="39"/>
      <c r="X70" s="39"/>
      <c r="Y70" s="39"/>
      <c r="Z70" s="39"/>
      <c r="AA70" s="39"/>
      <c r="AB70" s="39"/>
      <c r="AC70" s="39"/>
      <c r="AD70" s="39"/>
      <c r="AE70" s="39"/>
    </row>
    <row r="71" s="2" customFormat="1" ht="24.96" customHeight="1">
      <c r="A71" s="39"/>
      <c r="B71" s="40"/>
      <c r="C71" s="23" t="s">
        <v>146</v>
      </c>
      <c r="D71" s="41"/>
      <c r="E71" s="41"/>
      <c r="F71" s="41"/>
      <c r="G71" s="41"/>
      <c r="H71" s="41"/>
      <c r="I71" s="147"/>
      <c r="J71" s="41"/>
      <c r="K71" s="41"/>
      <c r="L71" s="148"/>
      <c r="S71" s="39"/>
      <c r="T71" s="39"/>
      <c r="U71" s="39"/>
      <c r="V71" s="39"/>
      <c r="W71" s="39"/>
      <c r="X71" s="39"/>
      <c r="Y71" s="39"/>
      <c r="Z71" s="39"/>
      <c r="AA71" s="39"/>
      <c r="AB71" s="39"/>
      <c r="AC71" s="39"/>
      <c r="AD71" s="39"/>
      <c r="AE71" s="39"/>
    </row>
    <row r="72" s="2" customFormat="1" ht="6.96" customHeight="1">
      <c r="A72" s="39"/>
      <c r="B72" s="40"/>
      <c r="C72" s="41"/>
      <c r="D72" s="41"/>
      <c r="E72" s="41"/>
      <c r="F72" s="41"/>
      <c r="G72" s="41"/>
      <c r="H72" s="41"/>
      <c r="I72" s="147"/>
      <c r="J72" s="41"/>
      <c r="K72" s="41"/>
      <c r="L72" s="148"/>
      <c r="S72" s="39"/>
      <c r="T72" s="39"/>
      <c r="U72" s="39"/>
      <c r="V72" s="39"/>
      <c r="W72" s="39"/>
      <c r="X72" s="39"/>
      <c r="Y72" s="39"/>
      <c r="Z72" s="39"/>
      <c r="AA72" s="39"/>
      <c r="AB72" s="39"/>
      <c r="AC72" s="39"/>
      <c r="AD72" s="39"/>
      <c r="AE72" s="39"/>
    </row>
    <row r="73" s="2" customFormat="1" ht="12" customHeight="1">
      <c r="A73" s="39"/>
      <c r="B73" s="40"/>
      <c r="C73" s="32" t="s">
        <v>16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16.5" customHeight="1">
      <c r="A74" s="39"/>
      <c r="B74" s="40"/>
      <c r="C74" s="41"/>
      <c r="D74" s="41"/>
      <c r="E74" s="180" t="str">
        <f>E7</f>
        <v>PJD na ul. Výškovická - 2. úsek (ul. Pavlovova - ul. Čujkovova)</v>
      </c>
      <c r="F74" s="32"/>
      <c r="G74" s="32"/>
      <c r="H74" s="32"/>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133</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70" t="str">
        <f>E9</f>
        <v>SO 303 - Přípojka NN zavlažovacího systému</v>
      </c>
      <c r="F76" s="41"/>
      <c r="G76" s="41"/>
      <c r="H76" s="41"/>
      <c r="I76" s="147"/>
      <c r="J76" s="41"/>
      <c r="K76" s="41"/>
      <c r="L76" s="148"/>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2" customHeight="1">
      <c r="A78" s="39"/>
      <c r="B78" s="40"/>
      <c r="C78" s="32" t="s">
        <v>22</v>
      </c>
      <c r="D78" s="41"/>
      <c r="E78" s="41"/>
      <c r="F78" s="27" t="str">
        <f>F12</f>
        <v>Ostrava</v>
      </c>
      <c r="G78" s="41"/>
      <c r="H78" s="41"/>
      <c r="I78" s="150" t="s">
        <v>24</v>
      </c>
      <c r="J78" s="73" t="str">
        <f>IF(J12="","",J12)</f>
        <v>13. 11. 2019</v>
      </c>
      <c r="K78" s="41"/>
      <c r="L78" s="14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27.9" customHeight="1">
      <c r="A80" s="39"/>
      <c r="B80" s="40"/>
      <c r="C80" s="32" t="s">
        <v>30</v>
      </c>
      <c r="D80" s="41"/>
      <c r="E80" s="41"/>
      <c r="F80" s="27" t="str">
        <f>E15</f>
        <v>Dopravní podnik Ostrava a.s.</v>
      </c>
      <c r="G80" s="41"/>
      <c r="H80" s="41"/>
      <c r="I80" s="150" t="s">
        <v>38</v>
      </c>
      <c r="J80" s="37" t="str">
        <f>E21</f>
        <v>METROPROJEKT Praha a.s.</v>
      </c>
      <c r="K80" s="41"/>
      <c r="L80" s="148"/>
      <c r="S80" s="39"/>
      <c r="T80" s="39"/>
      <c r="U80" s="39"/>
      <c r="V80" s="39"/>
      <c r="W80" s="39"/>
      <c r="X80" s="39"/>
      <c r="Y80" s="39"/>
      <c r="Z80" s="39"/>
      <c r="AA80" s="39"/>
      <c r="AB80" s="39"/>
      <c r="AC80" s="39"/>
      <c r="AD80" s="39"/>
      <c r="AE80" s="39"/>
    </row>
    <row r="81" s="2" customFormat="1" ht="27.9" customHeight="1">
      <c r="A81" s="39"/>
      <c r="B81" s="40"/>
      <c r="C81" s="32" t="s">
        <v>36</v>
      </c>
      <c r="D81" s="41"/>
      <c r="E81" s="41"/>
      <c r="F81" s="27" t="str">
        <f>IF(E18="","",E18)</f>
        <v>Vyplň údaj</v>
      </c>
      <c r="G81" s="41"/>
      <c r="H81" s="41"/>
      <c r="I81" s="150" t="s">
        <v>43</v>
      </c>
      <c r="J81" s="37" t="str">
        <f>E24</f>
        <v>DOPRAVOPROJEKT Ostrava a.s.</v>
      </c>
      <c r="K81" s="41"/>
      <c r="L81" s="148"/>
      <c r="S81" s="39"/>
      <c r="T81" s="39"/>
      <c r="U81" s="39"/>
      <c r="V81" s="39"/>
      <c r="W81" s="39"/>
      <c r="X81" s="39"/>
      <c r="Y81" s="39"/>
      <c r="Z81" s="39"/>
      <c r="AA81" s="39"/>
      <c r="AB81" s="39"/>
      <c r="AC81" s="39"/>
      <c r="AD81" s="39"/>
      <c r="AE81" s="39"/>
    </row>
    <row r="82" s="2" customFormat="1" ht="10.32" customHeight="1">
      <c r="A82" s="39"/>
      <c r="B82" s="40"/>
      <c r="C82" s="41"/>
      <c r="D82" s="41"/>
      <c r="E82" s="41"/>
      <c r="F82" s="41"/>
      <c r="G82" s="41"/>
      <c r="H82" s="41"/>
      <c r="I82" s="147"/>
      <c r="J82" s="41"/>
      <c r="K82" s="41"/>
      <c r="L82" s="148"/>
      <c r="S82" s="39"/>
      <c r="T82" s="39"/>
      <c r="U82" s="39"/>
      <c r="V82" s="39"/>
      <c r="W82" s="39"/>
      <c r="X82" s="39"/>
      <c r="Y82" s="39"/>
      <c r="Z82" s="39"/>
      <c r="AA82" s="39"/>
      <c r="AB82" s="39"/>
      <c r="AC82" s="39"/>
      <c r="AD82" s="39"/>
      <c r="AE82" s="39"/>
    </row>
    <row r="83" s="11" customFormat="1" ht="29.28" customHeight="1">
      <c r="A83" s="199"/>
      <c r="B83" s="200"/>
      <c r="C83" s="201" t="s">
        <v>147</v>
      </c>
      <c r="D83" s="202" t="s">
        <v>65</v>
      </c>
      <c r="E83" s="202" t="s">
        <v>61</v>
      </c>
      <c r="F83" s="202" t="s">
        <v>62</v>
      </c>
      <c r="G83" s="202" t="s">
        <v>148</v>
      </c>
      <c r="H83" s="202" t="s">
        <v>149</v>
      </c>
      <c r="I83" s="203" t="s">
        <v>150</v>
      </c>
      <c r="J83" s="202" t="s">
        <v>137</v>
      </c>
      <c r="K83" s="204" t="s">
        <v>151</v>
      </c>
      <c r="L83" s="205"/>
      <c r="M83" s="93" t="s">
        <v>79</v>
      </c>
      <c r="N83" s="94" t="s">
        <v>50</v>
      </c>
      <c r="O83" s="94" t="s">
        <v>152</v>
      </c>
      <c r="P83" s="94" t="s">
        <v>153</v>
      </c>
      <c r="Q83" s="94" t="s">
        <v>154</v>
      </c>
      <c r="R83" s="94" t="s">
        <v>155</v>
      </c>
      <c r="S83" s="94" t="s">
        <v>156</v>
      </c>
      <c r="T83" s="95" t="s">
        <v>157</v>
      </c>
      <c r="U83" s="199"/>
      <c r="V83" s="199"/>
      <c r="W83" s="199"/>
      <c r="X83" s="199"/>
      <c r="Y83" s="199"/>
      <c r="Z83" s="199"/>
      <c r="AA83" s="199"/>
      <c r="AB83" s="199"/>
      <c r="AC83" s="199"/>
      <c r="AD83" s="199"/>
      <c r="AE83" s="199"/>
    </row>
    <row r="84" s="2" customFormat="1" ht="22.8" customHeight="1">
      <c r="A84" s="39"/>
      <c r="B84" s="40"/>
      <c r="C84" s="100" t="s">
        <v>158</v>
      </c>
      <c r="D84" s="41"/>
      <c r="E84" s="41"/>
      <c r="F84" s="41"/>
      <c r="G84" s="41"/>
      <c r="H84" s="41"/>
      <c r="I84" s="147"/>
      <c r="J84" s="206">
        <f>BK84</f>
        <v>0</v>
      </c>
      <c r="K84" s="41"/>
      <c r="L84" s="45"/>
      <c r="M84" s="96"/>
      <c r="N84" s="207"/>
      <c r="O84" s="97"/>
      <c r="P84" s="208">
        <f>P85</f>
        <v>0</v>
      </c>
      <c r="Q84" s="97"/>
      <c r="R84" s="208">
        <f>R85</f>
        <v>0</v>
      </c>
      <c r="S84" s="97"/>
      <c r="T84" s="209">
        <f>T85</f>
        <v>0</v>
      </c>
      <c r="U84" s="39"/>
      <c r="V84" s="39"/>
      <c r="W84" s="39"/>
      <c r="X84" s="39"/>
      <c r="Y84" s="39"/>
      <c r="Z84" s="39"/>
      <c r="AA84" s="39"/>
      <c r="AB84" s="39"/>
      <c r="AC84" s="39"/>
      <c r="AD84" s="39"/>
      <c r="AE84" s="39"/>
      <c r="AT84" s="17" t="s">
        <v>80</v>
      </c>
      <c r="AU84" s="17" t="s">
        <v>138</v>
      </c>
      <c r="BK84" s="210">
        <f>BK85</f>
        <v>0</v>
      </c>
    </row>
    <row r="85" s="12" customFormat="1" ht="25.92" customHeight="1">
      <c r="A85" s="12"/>
      <c r="B85" s="211"/>
      <c r="C85" s="212"/>
      <c r="D85" s="213" t="s">
        <v>80</v>
      </c>
      <c r="E85" s="214" t="s">
        <v>193</v>
      </c>
      <c r="F85" s="214" t="s">
        <v>513</v>
      </c>
      <c r="G85" s="212"/>
      <c r="H85" s="212"/>
      <c r="I85" s="215"/>
      <c r="J85" s="216">
        <f>BK85</f>
        <v>0</v>
      </c>
      <c r="K85" s="212"/>
      <c r="L85" s="217"/>
      <c r="M85" s="218"/>
      <c r="N85" s="219"/>
      <c r="O85" s="219"/>
      <c r="P85" s="220">
        <f>P86+P99</f>
        <v>0</v>
      </c>
      <c r="Q85" s="219"/>
      <c r="R85" s="220">
        <f>R86+R99</f>
        <v>0</v>
      </c>
      <c r="S85" s="219"/>
      <c r="T85" s="221">
        <f>T86+T99</f>
        <v>0</v>
      </c>
      <c r="U85" s="12"/>
      <c r="V85" s="12"/>
      <c r="W85" s="12"/>
      <c r="X85" s="12"/>
      <c r="Y85" s="12"/>
      <c r="Z85" s="12"/>
      <c r="AA85" s="12"/>
      <c r="AB85" s="12"/>
      <c r="AC85" s="12"/>
      <c r="AD85" s="12"/>
      <c r="AE85" s="12"/>
      <c r="AR85" s="222" t="s">
        <v>177</v>
      </c>
      <c r="AT85" s="223" t="s">
        <v>80</v>
      </c>
      <c r="AU85" s="223" t="s">
        <v>81</v>
      </c>
      <c r="AY85" s="222" t="s">
        <v>161</v>
      </c>
      <c r="BK85" s="224">
        <f>BK86+BK99</f>
        <v>0</v>
      </c>
    </row>
    <row r="86" s="12" customFormat="1" ht="22.8" customHeight="1">
      <c r="A86" s="12"/>
      <c r="B86" s="211"/>
      <c r="C86" s="212"/>
      <c r="D86" s="213" t="s">
        <v>80</v>
      </c>
      <c r="E86" s="225" t="s">
        <v>847</v>
      </c>
      <c r="F86" s="225" t="s">
        <v>848</v>
      </c>
      <c r="G86" s="212"/>
      <c r="H86" s="212"/>
      <c r="I86" s="215"/>
      <c r="J86" s="226">
        <f>BK86</f>
        <v>0</v>
      </c>
      <c r="K86" s="212"/>
      <c r="L86" s="217"/>
      <c r="M86" s="218"/>
      <c r="N86" s="219"/>
      <c r="O86" s="219"/>
      <c r="P86" s="220">
        <f>P87+P92</f>
        <v>0</v>
      </c>
      <c r="Q86" s="219"/>
      <c r="R86" s="220">
        <f>R87+R92</f>
        <v>0</v>
      </c>
      <c r="S86" s="219"/>
      <c r="T86" s="221">
        <f>T87+T92</f>
        <v>0</v>
      </c>
      <c r="U86" s="12"/>
      <c r="V86" s="12"/>
      <c r="W86" s="12"/>
      <c r="X86" s="12"/>
      <c r="Y86" s="12"/>
      <c r="Z86" s="12"/>
      <c r="AA86" s="12"/>
      <c r="AB86" s="12"/>
      <c r="AC86" s="12"/>
      <c r="AD86" s="12"/>
      <c r="AE86" s="12"/>
      <c r="AR86" s="222" t="s">
        <v>177</v>
      </c>
      <c r="AT86" s="223" t="s">
        <v>80</v>
      </c>
      <c r="AU86" s="223" t="s">
        <v>89</v>
      </c>
      <c r="AY86" s="222" t="s">
        <v>161</v>
      </c>
      <c r="BK86" s="224">
        <f>BK87+BK92</f>
        <v>0</v>
      </c>
    </row>
    <row r="87" s="12" customFormat="1" ht="20.88" customHeight="1">
      <c r="A87" s="12"/>
      <c r="B87" s="211"/>
      <c r="C87" s="212"/>
      <c r="D87" s="213" t="s">
        <v>80</v>
      </c>
      <c r="E87" s="225" t="s">
        <v>849</v>
      </c>
      <c r="F87" s="225" t="s">
        <v>850</v>
      </c>
      <c r="G87" s="212"/>
      <c r="H87" s="212"/>
      <c r="I87" s="215"/>
      <c r="J87" s="226">
        <f>BK87</f>
        <v>0</v>
      </c>
      <c r="K87" s="212"/>
      <c r="L87" s="217"/>
      <c r="M87" s="218"/>
      <c r="N87" s="219"/>
      <c r="O87" s="219"/>
      <c r="P87" s="220">
        <f>SUM(P88:P91)</f>
        <v>0</v>
      </c>
      <c r="Q87" s="219"/>
      <c r="R87" s="220">
        <f>SUM(R88:R91)</f>
        <v>0</v>
      </c>
      <c r="S87" s="219"/>
      <c r="T87" s="221">
        <f>SUM(T88:T91)</f>
        <v>0</v>
      </c>
      <c r="U87" s="12"/>
      <c r="V87" s="12"/>
      <c r="W87" s="12"/>
      <c r="X87" s="12"/>
      <c r="Y87" s="12"/>
      <c r="Z87" s="12"/>
      <c r="AA87" s="12"/>
      <c r="AB87" s="12"/>
      <c r="AC87" s="12"/>
      <c r="AD87" s="12"/>
      <c r="AE87" s="12"/>
      <c r="AR87" s="222" t="s">
        <v>177</v>
      </c>
      <c r="AT87" s="223" t="s">
        <v>80</v>
      </c>
      <c r="AU87" s="223" t="s">
        <v>91</v>
      </c>
      <c r="AY87" s="222" t="s">
        <v>161</v>
      </c>
      <c r="BK87" s="224">
        <f>SUM(BK88:BK91)</f>
        <v>0</v>
      </c>
    </row>
    <row r="88" s="2" customFormat="1" ht="16.5" customHeight="1">
      <c r="A88" s="39"/>
      <c r="B88" s="40"/>
      <c r="C88" s="227" t="s">
        <v>89</v>
      </c>
      <c r="D88" s="227" t="s">
        <v>163</v>
      </c>
      <c r="E88" s="228" t="s">
        <v>851</v>
      </c>
      <c r="F88" s="229" t="s">
        <v>852</v>
      </c>
      <c r="G88" s="230" t="s">
        <v>431</v>
      </c>
      <c r="H88" s="231">
        <v>1</v>
      </c>
      <c r="I88" s="232"/>
      <c r="J88" s="233">
        <f>ROUND(I88*H88,2)</f>
        <v>0</v>
      </c>
      <c r="K88" s="229" t="s">
        <v>79</v>
      </c>
      <c r="L88" s="45"/>
      <c r="M88" s="234" t="s">
        <v>79</v>
      </c>
      <c r="N88" s="235" t="s">
        <v>51</v>
      </c>
      <c r="O88" s="85"/>
      <c r="P88" s="236">
        <f>O88*H88</f>
        <v>0</v>
      </c>
      <c r="Q88" s="236">
        <v>0</v>
      </c>
      <c r="R88" s="236">
        <f>Q88*H88</f>
        <v>0</v>
      </c>
      <c r="S88" s="236">
        <v>0</v>
      </c>
      <c r="T88" s="237">
        <f>S88*H88</f>
        <v>0</v>
      </c>
      <c r="U88" s="39"/>
      <c r="V88" s="39"/>
      <c r="W88" s="39"/>
      <c r="X88" s="39"/>
      <c r="Y88" s="39"/>
      <c r="Z88" s="39"/>
      <c r="AA88" s="39"/>
      <c r="AB88" s="39"/>
      <c r="AC88" s="39"/>
      <c r="AD88" s="39"/>
      <c r="AE88" s="39"/>
      <c r="AR88" s="238" t="s">
        <v>476</v>
      </c>
      <c r="AT88" s="238" t="s">
        <v>163</v>
      </c>
      <c r="AU88" s="238" t="s">
        <v>177</v>
      </c>
      <c r="AY88" s="17" t="s">
        <v>161</v>
      </c>
      <c r="BE88" s="239">
        <f>IF(N88="základní",J88,0)</f>
        <v>0</v>
      </c>
      <c r="BF88" s="239">
        <f>IF(N88="snížená",J88,0)</f>
        <v>0</v>
      </c>
      <c r="BG88" s="239">
        <f>IF(N88="zákl. přenesená",J88,0)</f>
        <v>0</v>
      </c>
      <c r="BH88" s="239">
        <f>IF(N88="sníž. přenesená",J88,0)</f>
        <v>0</v>
      </c>
      <c r="BI88" s="239">
        <f>IF(N88="nulová",J88,0)</f>
        <v>0</v>
      </c>
      <c r="BJ88" s="17" t="s">
        <v>89</v>
      </c>
      <c r="BK88" s="239">
        <f>ROUND(I88*H88,2)</f>
        <v>0</v>
      </c>
      <c r="BL88" s="17" t="s">
        <v>476</v>
      </c>
      <c r="BM88" s="238" t="s">
        <v>853</v>
      </c>
    </row>
    <row r="89" s="13" customFormat="1">
      <c r="A89" s="13"/>
      <c r="B89" s="240"/>
      <c r="C89" s="241"/>
      <c r="D89" s="242" t="s">
        <v>170</v>
      </c>
      <c r="E89" s="243" t="s">
        <v>79</v>
      </c>
      <c r="F89" s="244" t="s">
        <v>854</v>
      </c>
      <c r="G89" s="241"/>
      <c r="H89" s="245">
        <v>1</v>
      </c>
      <c r="I89" s="246"/>
      <c r="J89" s="241"/>
      <c r="K89" s="241"/>
      <c r="L89" s="247"/>
      <c r="M89" s="248"/>
      <c r="N89" s="249"/>
      <c r="O89" s="249"/>
      <c r="P89" s="249"/>
      <c r="Q89" s="249"/>
      <c r="R89" s="249"/>
      <c r="S89" s="249"/>
      <c r="T89" s="250"/>
      <c r="U89" s="13"/>
      <c r="V89" s="13"/>
      <c r="W89" s="13"/>
      <c r="X89" s="13"/>
      <c r="Y89" s="13"/>
      <c r="Z89" s="13"/>
      <c r="AA89" s="13"/>
      <c r="AB89" s="13"/>
      <c r="AC89" s="13"/>
      <c r="AD89" s="13"/>
      <c r="AE89" s="13"/>
      <c r="AT89" s="251" t="s">
        <v>170</v>
      </c>
      <c r="AU89" s="251" t="s">
        <v>177</v>
      </c>
      <c r="AV89" s="13" t="s">
        <v>91</v>
      </c>
      <c r="AW89" s="13" t="s">
        <v>42</v>
      </c>
      <c r="AX89" s="13" t="s">
        <v>89</v>
      </c>
      <c r="AY89" s="251" t="s">
        <v>161</v>
      </c>
    </row>
    <row r="90" s="2" customFormat="1" ht="16.5" customHeight="1">
      <c r="A90" s="39"/>
      <c r="B90" s="40"/>
      <c r="C90" s="227" t="s">
        <v>91</v>
      </c>
      <c r="D90" s="227" t="s">
        <v>163</v>
      </c>
      <c r="E90" s="228" t="s">
        <v>855</v>
      </c>
      <c r="F90" s="229" t="s">
        <v>856</v>
      </c>
      <c r="G90" s="230" t="s">
        <v>431</v>
      </c>
      <c r="H90" s="231">
        <v>3</v>
      </c>
      <c r="I90" s="232"/>
      <c r="J90" s="233">
        <f>ROUND(I90*H90,2)</f>
        <v>0</v>
      </c>
      <c r="K90" s="229" t="s">
        <v>79</v>
      </c>
      <c r="L90" s="45"/>
      <c r="M90" s="234" t="s">
        <v>79</v>
      </c>
      <c r="N90" s="235" t="s">
        <v>51</v>
      </c>
      <c r="O90" s="85"/>
      <c r="P90" s="236">
        <f>O90*H90</f>
        <v>0</v>
      </c>
      <c r="Q90" s="236">
        <v>0</v>
      </c>
      <c r="R90" s="236">
        <f>Q90*H90</f>
        <v>0</v>
      </c>
      <c r="S90" s="236">
        <v>0</v>
      </c>
      <c r="T90" s="237">
        <f>S90*H90</f>
        <v>0</v>
      </c>
      <c r="U90" s="39"/>
      <c r="V90" s="39"/>
      <c r="W90" s="39"/>
      <c r="X90" s="39"/>
      <c r="Y90" s="39"/>
      <c r="Z90" s="39"/>
      <c r="AA90" s="39"/>
      <c r="AB90" s="39"/>
      <c r="AC90" s="39"/>
      <c r="AD90" s="39"/>
      <c r="AE90" s="39"/>
      <c r="AR90" s="238" t="s">
        <v>476</v>
      </c>
      <c r="AT90" s="238" t="s">
        <v>163</v>
      </c>
      <c r="AU90" s="238" t="s">
        <v>177</v>
      </c>
      <c r="AY90" s="17" t="s">
        <v>161</v>
      </c>
      <c r="BE90" s="239">
        <f>IF(N90="základní",J90,0)</f>
        <v>0</v>
      </c>
      <c r="BF90" s="239">
        <f>IF(N90="snížená",J90,0)</f>
        <v>0</v>
      </c>
      <c r="BG90" s="239">
        <f>IF(N90="zákl. přenesená",J90,0)</f>
        <v>0</v>
      </c>
      <c r="BH90" s="239">
        <f>IF(N90="sníž. přenesená",J90,0)</f>
        <v>0</v>
      </c>
      <c r="BI90" s="239">
        <f>IF(N90="nulová",J90,0)</f>
        <v>0</v>
      </c>
      <c r="BJ90" s="17" t="s">
        <v>89</v>
      </c>
      <c r="BK90" s="239">
        <f>ROUND(I90*H90,2)</f>
        <v>0</v>
      </c>
      <c r="BL90" s="17" t="s">
        <v>476</v>
      </c>
      <c r="BM90" s="238" t="s">
        <v>857</v>
      </c>
    </row>
    <row r="91" s="13" customFormat="1">
      <c r="A91" s="13"/>
      <c r="B91" s="240"/>
      <c r="C91" s="241"/>
      <c r="D91" s="242" t="s">
        <v>170</v>
      </c>
      <c r="E91" s="243" t="s">
        <v>79</v>
      </c>
      <c r="F91" s="244" t="s">
        <v>858</v>
      </c>
      <c r="G91" s="241"/>
      <c r="H91" s="245">
        <v>3</v>
      </c>
      <c r="I91" s="246"/>
      <c r="J91" s="241"/>
      <c r="K91" s="241"/>
      <c r="L91" s="247"/>
      <c r="M91" s="248"/>
      <c r="N91" s="249"/>
      <c r="O91" s="249"/>
      <c r="P91" s="249"/>
      <c r="Q91" s="249"/>
      <c r="R91" s="249"/>
      <c r="S91" s="249"/>
      <c r="T91" s="250"/>
      <c r="U91" s="13"/>
      <c r="V91" s="13"/>
      <c r="W91" s="13"/>
      <c r="X91" s="13"/>
      <c r="Y91" s="13"/>
      <c r="Z91" s="13"/>
      <c r="AA91" s="13"/>
      <c r="AB91" s="13"/>
      <c r="AC91" s="13"/>
      <c r="AD91" s="13"/>
      <c r="AE91" s="13"/>
      <c r="AT91" s="251" t="s">
        <v>170</v>
      </c>
      <c r="AU91" s="251" t="s">
        <v>177</v>
      </c>
      <c r="AV91" s="13" t="s">
        <v>91</v>
      </c>
      <c r="AW91" s="13" t="s">
        <v>42</v>
      </c>
      <c r="AX91" s="13" t="s">
        <v>89</v>
      </c>
      <c r="AY91" s="251" t="s">
        <v>161</v>
      </c>
    </row>
    <row r="92" s="12" customFormat="1" ht="20.88" customHeight="1">
      <c r="A92" s="12"/>
      <c r="B92" s="211"/>
      <c r="C92" s="212"/>
      <c r="D92" s="213" t="s">
        <v>80</v>
      </c>
      <c r="E92" s="225" t="s">
        <v>859</v>
      </c>
      <c r="F92" s="225" t="s">
        <v>860</v>
      </c>
      <c r="G92" s="212"/>
      <c r="H92" s="212"/>
      <c r="I92" s="215"/>
      <c r="J92" s="226">
        <f>BK92</f>
        <v>0</v>
      </c>
      <c r="K92" s="212"/>
      <c r="L92" s="217"/>
      <c r="M92" s="218"/>
      <c r="N92" s="219"/>
      <c r="O92" s="219"/>
      <c r="P92" s="220">
        <f>SUM(P93:P98)</f>
        <v>0</v>
      </c>
      <c r="Q92" s="219"/>
      <c r="R92" s="220">
        <f>SUM(R93:R98)</f>
        <v>0</v>
      </c>
      <c r="S92" s="219"/>
      <c r="T92" s="221">
        <f>SUM(T93:T98)</f>
        <v>0</v>
      </c>
      <c r="U92" s="12"/>
      <c r="V92" s="12"/>
      <c r="W92" s="12"/>
      <c r="X92" s="12"/>
      <c r="Y92" s="12"/>
      <c r="Z92" s="12"/>
      <c r="AA92" s="12"/>
      <c r="AB92" s="12"/>
      <c r="AC92" s="12"/>
      <c r="AD92" s="12"/>
      <c r="AE92" s="12"/>
      <c r="AR92" s="222" t="s">
        <v>177</v>
      </c>
      <c r="AT92" s="223" t="s">
        <v>80</v>
      </c>
      <c r="AU92" s="223" t="s">
        <v>91</v>
      </c>
      <c r="AY92" s="222" t="s">
        <v>161</v>
      </c>
      <c r="BK92" s="224">
        <f>SUM(BK93:BK98)</f>
        <v>0</v>
      </c>
    </row>
    <row r="93" s="2" customFormat="1" ht="16.5" customHeight="1">
      <c r="A93" s="39"/>
      <c r="B93" s="40"/>
      <c r="C93" s="227" t="s">
        <v>177</v>
      </c>
      <c r="D93" s="227" t="s">
        <v>163</v>
      </c>
      <c r="E93" s="228" t="s">
        <v>861</v>
      </c>
      <c r="F93" s="229" t="s">
        <v>862</v>
      </c>
      <c r="G93" s="230" t="s">
        <v>431</v>
      </c>
      <c r="H93" s="231">
        <v>1</v>
      </c>
      <c r="I93" s="232"/>
      <c r="J93" s="233">
        <f>ROUND(I93*H93,2)</f>
        <v>0</v>
      </c>
      <c r="K93" s="229" t="s">
        <v>79</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476</v>
      </c>
      <c r="AT93" s="238" t="s">
        <v>163</v>
      </c>
      <c r="AU93" s="238" t="s">
        <v>177</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476</v>
      </c>
      <c r="BM93" s="238" t="s">
        <v>863</v>
      </c>
    </row>
    <row r="94" s="13" customFormat="1">
      <c r="A94" s="13"/>
      <c r="B94" s="240"/>
      <c r="C94" s="241"/>
      <c r="D94" s="242" t="s">
        <v>170</v>
      </c>
      <c r="E94" s="243" t="s">
        <v>79</v>
      </c>
      <c r="F94" s="244" t="s">
        <v>854</v>
      </c>
      <c r="G94" s="241"/>
      <c r="H94" s="245">
        <v>1</v>
      </c>
      <c r="I94" s="246"/>
      <c r="J94" s="241"/>
      <c r="K94" s="241"/>
      <c r="L94" s="247"/>
      <c r="M94" s="248"/>
      <c r="N94" s="249"/>
      <c r="O94" s="249"/>
      <c r="P94" s="249"/>
      <c r="Q94" s="249"/>
      <c r="R94" s="249"/>
      <c r="S94" s="249"/>
      <c r="T94" s="250"/>
      <c r="U94" s="13"/>
      <c r="V94" s="13"/>
      <c r="W94" s="13"/>
      <c r="X94" s="13"/>
      <c r="Y94" s="13"/>
      <c r="Z94" s="13"/>
      <c r="AA94" s="13"/>
      <c r="AB94" s="13"/>
      <c r="AC94" s="13"/>
      <c r="AD94" s="13"/>
      <c r="AE94" s="13"/>
      <c r="AT94" s="251" t="s">
        <v>170</v>
      </c>
      <c r="AU94" s="251" t="s">
        <v>177</v>
      </c>
      <c r="AV94" s="13" t="s">
        <v>91</v>
      </c>
      <c r="AW94" s="13" t="s">
        <v>42</v>
      </c>
      <c r="AX94" s="13" t="s">
        <v>89</v>
      </c>
      <c r="AY94" s="251" t="s">
        <v>161</v>
      </c>
    </row>
    <row r="95" s="2" customFormat="1" ht="16.5" customHeight="1">
      <c r="A95" s="39"/>
      <c r="B95" s="40"/>
      <c r="C95" s="227" t="s">
        <v>168</v>
      </c>
      <c r="D95" s="227" t="s">
        <v>163</v>
      </c>
      <c r="E95" s="228" t="s">
        <v>864</v>
      </c>
      <c r="F95" s="229" t="s">
        <v>865</v>
      </c>
      <c r="G95" s="230" t="s">
        <v>431</v>
      </c>
      <c r="H95" s="231">
        <v>3</v>
      </c>
      <c r="I95" s="232"/>
      <c r="J95" s="233">
        <f>ROUND(I95*H95,2)</f>
        <v>0</v>
      </c>
      <c r="K95" s="229" t="s">
        <v>79</v>
      </c>
      <c r="L95" s="45"/>
      <c r="M95" s="234" t="s">
        <v>79</v>
      </c>
      <c r="N95" s="235" t="s">
        <v>51</v>
      </c>
      <c r="O95" s="85"/>
      <c r="P95" s="236">
        <f>O95*H95</f>
        <v>0</v>
      </c>
      <c r="Q95" s="236">
        <v>0</v>
      </c>
      <c r="R95" s="236">
        <f>Q95*H95</f>
        <v>0</v>
      </c>
      <c r="S95" s="236">
        <v>0</v>
      </c>
      <c r="T95" s="237">
        <f>S95*H95</f>
        <v>0</v>
      </c>
      <c r="U95" s="39"/>
      <c r="V95" s="39"/>
      <c r="W95" s="39"/>
      <c r="X95" s="39"/>
      <c r="Y95" s="39"/>
      <c r="Z95" s="39"/>
      <c r="AA95" s="39"/>
      <c r="AB95" s="39"/>
      <c r="AC95" s="39"/>
      <c r="AD95" s="39"/>
      <c r="AE95" s="39"/>
      <c r="AR95" s="238" t="s">
        <v>476</v>
      </c>
      <c r="AT95" s="238" t="s">
        <v>163</v>
      </c>
      <c r="AU95" s="238" t="s">
        <v>177</v>
      </c>
      <c r="AY95" s="17" t="s">
        <v>161</v>
      </c>
      <c r="BE95" s="239">
        <f>IF(N95="základní",J95,0)</f>
        <v>0</v>
      </c>
      <c r="BF95" s="239">
        <f>IF(N95="snížená",J95,0)</f>
        <v>0</v>
      </c>
      <c r="BG95" s="239">
        <f>IF(N95="zákl. přenesená",J95,0)</f>
        <v>0</v>
      </c>
      <c r="BH95" s="239">
        <f>IF(N95="sníž. přenesená",J95,0)</f>
        <v>0</v>
      </c>
      <c r="BI95" s="239">
        <f>IF(N95="nulová",J95,0)</f>
        <v>0</v>
      </c>
      <c r="BJ95" s="17" t="s">
        <v>89</v>
      </c>
      <c r="BK95" s="239">
        <f>ROUND(I95*H95,2)</f>
        <v>0</v>
      </c>
      <c r="BL95" s="17" t="s">
        <v>476</v>
      </c>
      <c r="BM95" s="238" t="s">
        <v>866</v>
      </c>
    </row>
    <row r="96" s="13" customFormat="1">
      <c r="A96" s="13"/>
      <c r="B96" s="240"/>
      <c r="C96" s="241"/>
      <c r="D96" s="242" t="s">
        <v>170</v>
      </c>
      <c r="E96" s="243" t="s">
        <v>79</v>
      </c>
      <c r="F96" s="244" t="s">
        <v>858</v>
      </c>
      <c r="G96" s="241"/>
      <c r="H96" s="245">
        <v>3</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177</v>
      </c>
      <c r="AV96" s="13" t="s">
        <v>91</v>
      </c>
      <c r="AW96" s="13" t="s">
        <v>42</v>
      </c>
      <c r="AX96" s="13" t="s">
        <v>89</v>
      </c>
      <c r="AY96" s="251" t="s">
        <v>161</v>
      </c>
    </row>
    <row r="97" s="2" customFormat="1" ht="16.5" customHeight="1">
      <c r="A97" s="39"/>
      <c r="B97" s="40"/>
      <c r="C97" s="227" t="s">
        <v>187</v>
      </c>
      <c r="D97" s="227" t="s">
        <v>163</v>
      </c>
      <c r="E97" s="228" t="s">
        <v>867</v>
      </c>
      <c r="F97" s="229" t="s">
        <v>868</v>
      </c>
      <c r="G97" s="230" t="s">
        <v>431</v>
      </c>
      <c r="H97" s="231">
        <v>1</v>
      </c>
      <c r="I97" s="232"/>
      <c r="J97" s="233">
        <f>ROUND(I97*H97,2)</f>
        <v>0</v>
      </c>
      <c r="K97" s="229" t="s">
        <v>79</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476</v>
      </c>
      <c r="AT97" s="238" t="s">
        <v>163</v>
      </c>
      <c r="AU97" s="238" t="s">
        <v>177</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476</v>
      </c>
      <c r="BM97" s="238" t="s">
        <v>869</v>
      </c>
    </row>
    <row r="98" s="13" customFormat="1">
      <c r="A98" s="13"/>
      <c r="B98" s="240"/>
      <c r="C98" s="241"/>
      <c r="D98" s="242" t="s">
        <v>170</v>
      </c>
      <c r="E98" s="243" t="s">
        <v>79</v>
      </c>
      <c r="F98" s="244" t="s">
        <v>854</v>
      </c>
      <c r="G98" s="241"/>
      <c r="H98" s="245">
        <v>1</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177</v>
      </c>
      <c r="AV98" s="13" t="s">
        <v>91</v>
      </c>
      <c r="AW98" s="13" t="s">
        <v>42</v>
      </c>
      <c r="AX98" s="13" t="s">
        <v>89</v>
      </c>
      <c r="AY98" s="251" t="s">
        <v>161</v>
      </c>
    </row>
    <row r="99" s="12" customFormat="1" ht="22.8" customHeight="1">
      <c r="A99" s="12"/>
      <c r="B99" s="211"/>
      <c r="C99" s="212"/>
      <c r="D99" s="213" t="s">
        <v>80</v>
      </c>
      <c r="E99" s="225" t="s">
        <v>870</v>
      </c>
      <c r="F99" s="225" t="s">
        <v>871</v>
      </c>
      <c r="G99" s="212"/>
      <c r="H99" s="212"/>
      <c r="I99" s="215"/>
      <c r="J99" s="226">
        <f>BK99</f>
        <v>0</v>
      </c>
      <c r="K99" s="212"/>
      <c r="L99" s="217"/>
      <c r="M99" s="218"/>
      <c r="N99" s="219"/>
      <c r="O99" s="219"/>
      <c r="P99" s="220">
        <f>SUM(P100:P113)</f>
        <v>0</v>
      </c>
      <c r="Q99" s="219"/>
      <c r="R99" s="220">
        <f>SUM(R100:R113)</f>
        <v>0</v>
      </c>
      <c r="S99" s="219"/>
      <c r="T99" s="221">
        <f>SUM(T100:T113)</f>
        <v>0</v>
      </c>
      <c r="U99" s="12"/>
      <c r="V99" s="12"/>
      <c r="W99" s="12"/>
      <c r="X99" s="12"/>
      <c r="Y99" s="12"/>
      <c r="Z99" s="12"/>
      <c r="AA99" s="12"/>
      <c r="AB99" s="12"/>
      <c r="AC99" s="12"/>
      <c r="AD99" s="12"/>
      <c r="AE99" s="12"/>
      <c r="AR99" s="222" t="s">
        <v>177</v>
      </c>
      <c r="AT99" s="223" t="s">
        <v>80</v>
      </c>
      <c r="AU99" s="223" t="s">
        <v>89</v>
      </c>
      <c r="AY99" s="222" t="s">
        <v>161</v>
      </c>
      <c r="BK99" s="224">
        <f>SUM(BK100:BK113)</f>
        <v>0</v>
      </c>
    </row>
    <row r="100" s="2" customFormat="1" ht="16.5" customHeight="1">
      <c r="A100" s="39"/>
      <c r="B100" s="40"/>
      <c r="C100" s="227" t="s">
        <v>192</v>
      </c>
      <c r="D100" s="227" t="s">
        <v>163</v>
      </c>
      <c r="E100" s="228" t="s">
        <v>872</v>
      </c>
      <c r="F100" s="229" t="s">
        <v>873</v>
      </c>
      <c r="G100" s="230" t="s">
        <v>174</v>
      </c>
      <c r="H100" s="231">
        <v>40</v>
      </c>
      <c r="I100" s="232"/>
      <c r="J100" s="233">
        <f>ROUND(I100*H100,2)</f>
        <v>0</v>
      </c>
      <c r="K100" s="229" t="s">
        <v>79</v>
      </c>
      <c r="L100" s="45"/>
      <c r="M100" s="234" t="s">
        <v>79</v>
      </c>
      <c r="N100" s="235" t="s">
        <v>51</v>
      </c>
      <c r="O100" s="85"/>
      <c r="P100" s="236">
        <f>O100*H100</f>
        <v>0</v>
      </c>
      <c r="Q100" s="236">
        <v>0</v>
      </c>
      <c r="R100" s="236">
        <f>Q100*H100</f>
        <v>0</v>
      </c>
      <c r="S100" s="236">
        <v>0</v>
      </c>
      <c r="T100" s="237">
        <f>S100*H100</f>
        <v>0</v>
      </c>
      <c r="U100" s="39"/>
      <c r="V100" s="39"/>
      <c r="W100" s="39"/>
      <c r="X100" s="39"/>
      <c r="Y100" s="39"/>
      <c r="Z100" s="39"/>
      <c r="AA100" s="39"/>
      <c r="AB100" s="39"/>
      <c r="AC100" s="39"/>
      <c r="AD100" s="39"/>
      <c r="AE100" s="39"/>
      <c r="AR100" s="238" t="s">
        <v>476</v>
      </c>
      <c r="AT100" s="238" t="s">
        <v>163</v>
      </c>
      <c r="AU100" s="238" t="s">
        <v>91</v>
      </c>
      <c r="AY100" s="17" t="s">
        <v>161</v>
      </c>
      <c r="BE100" s="239">
        <f>IF(N100="základní",J100,0)</f>
        <v>0</v>
      </c>
      <c r="BF100" s="239">
        <f>IF(N100="snížená",J100,0)</f>
        <v>0</v>
      </c>
      <c r="BG100" s="239">
        <f>IF(N100="zákl. přenesená",J100,0)</f>
        <v>0</v>
      </c>
      <c r="BH100" s="239">
        <f>IF(N100="sníž. přenesená",J100,0)</f>
        <v>0</v>
      </c>
      <c r="BI100" s="239">
        <f>IF(N100="nulová",J100,0)</f>
        <v>0</v>
      </c>
      <c r="BJ100" s="17" t="s">
        <v>89</v>
      </c>
      <c r="BK100" s="239">
        <f>ROUND(I100*H100,2)</f>
        <v>0</v>
      </c>
      <c r="BL100" s="17" t="s">
        <v>476</v>
      </c>
      <c r="BM100" s="238" t="s">
        <v>874</v>
      </c>
    </row>
    <row r="101" s="13" customFormat="1">
      <c r="A101" s="13"/>
      <c r="B101" s="240"/>
      <c r="C101" s="241"/>
      <c r="D101" s="242" t="s">
        <v>170</v>
      </c>
      <c r="E101" s="243" t="s">
        <v>79</v>
      </c>
      <c r="F101" s="244" t="s">
        <v>875</v>
      </c>
      <c r="G101" s="241"/>
      <c r="H101" s="245">
        <v>40</v>
      </c>
      <c r="I101" s="246"/>
      <c r="J101" s="241"/>
      <c r="K101" s="241"/>
      <c r="L101" s="247"/>
      <c r="M101" s="248"/>
      <c r="N101" s="249"/>
      <c r="O101" s="249"/>
      <c r="P101" s="249"/>
      <c r="Q101" s="249"/>
      <c r="R101" s="249"/>
      <c r="S101" s="249"/>
      <c r="T101" s="250"/>
      <c r="U101" s="13"/>
      <c r="V101" s="13"/>
      <c r="W101" s="13"/>
      <c r="X101" s="13"/>
      <c r="Y101" s="13"/>
      <c r="Z101" s="13"/>
      <c r="AA101" s="13"/>
      <c r="AB101" s="13"/>
      <c r="AC101" s="13"/>
      <c r="AD101" s="13"/>
      <c r="AE101" s="13"/>
      <c r="AT101" s="251" t="s">
        <v>170</v>
      </c>
      <c r="AU101" s="251" t="s">
        <v>91</v>
      </c>
      <c r="AV101" s="13" t="s">
        <v>91</v>
      </c>
      <c r="AW101" s="13" t="s">
        <v>42</v>
      </c>
      <c r="AX101" s="13" t="s">
        <v>89</v>
      </c>
      <c r="AY101" s="251" t="s">
        <v>161</v>
      </c>
    </row>
    <row r="102" s="2" customFormat="1" ht="16.5" customHeight="1">
      <c r="A102" s="39"/>
      <c r="B102" s="40"/>
      <c r="C102" s="227" t="s">
        <v>200</v>
      </c>
      <c r="D102" s="227" t="s">
        <v>163</v>
      </c>
      <c r="E102" s="228" t="s">
        <v>876</v>
      </c>
      <c r="F102" s="229" t="s">
        <v>877</v>
      </c>
      <c r="G102" s="230" t="s">
        <v>174</v>
      </c>
      <c r="H102" s="231">
        <v>40</v>
      </c>
      <c r="I102" s="232"/>
      <c r="J102" s="233">
        <f>ROUND(I102*H102,2)</f>
        <v>0</v>
      </c>
      <c r="K102" s="229" t="s">
        <v>79</v>
      </c>
      <c r="L102" s="45"/>
      <c r="M102" s="234" t="s">
        <v>79</v>
      </c>
      <c r="N102" s="235" t="s">
        <v>51</v>
      </c>
      <c r="O102" s="85"/>
      <c r="P102" s="236">
        <f>O102*H102</f>
        <v>0</v>
      </c>
      <c r="Q102" s="236">
        <v>0</v>
      </c>
      <c r="R102" s="236">
        <f>Q102*H102</f>
        <v>0</v>
      </c>
      <c r="S102" s="236">
        <v>0</v>
      </c>
      <c r="T102" s="237">
        <f>S102*H102</f>
        <v>0</v>
      </c>
      <c r="U102" s="39"/>
      <c r="V102" s="39"/>
      <c r="W102" s="39"/>
      <c r="X102" s="39"/>
      <c r="Y102" s="39"/>
      <c r="Z102" s="39"/>
      <c r="AA102" s="39"/>
      <c r="AB102" s="39"/>
      <c r="AC102" s="39"/>
      <c r="AD102" s="39"/>
      <c r="AE102" s="39"/>
      <c r="AR102" s="238" t="s">
        <v>476</v>
      </c>
      <c r="AT102" s="238" t="s">
        <v>163</v>
      </c>
      <c r="AU102" s="238" t="s">
        <v>91</v>
      </c>
      <c r="AY102" s="17" t="s">
        <v>161</v>
      </c>
      <c r="BE102" s="239">
        <f>IF(N102="základní",J102,0)</f>
        <v>0</v>
      </c>
      <c r="BF102" s="239">
        <f>IF(N102="snížená",J102,0)</f>
        <v>0</v>
      </c>
      <c r="BG102" s="239">
        <f>IF(N102="zákl. přenesená",J102,0)</f>
        <v>0</v>
      </c>
      <c r="BH102" s="239">
        <f>IF(N102="sníž. přenesená",J102,0)</f>
        <v>0</v>
      </c>
      <c r="BI102" s="239">
        <f>IF(N102="nulová",J102,0)</f>
        <v>0</v>
      </c>
      <c r="BJ102" s="17" t="s">
        <v>89</v>
      </c>
      <c r="BK102" s="239">
        <f>ROUND(I102*H102,2)</f>
        <v>0</v>
      </c>
      <c r="BL102" s="17" t="s">
        <v>476</v>
      </c>
      <c r="BM102" s="238" t="s">
        <v>878</v>
      </c>
    </row>
    <row r="103" s="13" customFormat="1">
      <c r="A103" s="13"/>
      <c r="B103" s="240"/>
      <c r="C103" s="241"/>
      <c r="D103" s="242" t="s">
        <v>170</v>
      </c>
      <c r="E103" s="243" t="s">
        <v>79</v>
      </c>
      <c r="F103" s="244" t="s">
        <v>875</v>
      </c>
      <c r="G103" s="241"/>
      <c r="H103" s="245">
        <v>40</v>
      </c>
      <c r="I103" s="246"/>
      <c r="J103" s="241"/>
      <c r="K103" s="241"/>
      <c r="L103" s="247"/>
      <c r="M103" s="248"/>
      <c r="N103" s="249"/>
      <c r="O103" s="249"/>
      <c r="P103" s="249"/>
      <c r="Q103" s="249"/>
      <c r="R103" s="249"/>
      <c r="S103" s="249"/>
      <c r="T103" s="250"/>
      <c r="U103" s="13"/>
      <c r="V103" s="13"/>
      <c r="W103" s="13"/>
      <c r="X103" s="13"/>
      <c r="Y103" s="13"/>
      <c r="Z103" s="13"/>
      <c r="AA103" s="13"/>
      <c r="AB103" s="13"/>
      <c r="AC103" s="13"/>
      <c r="AD103" s="13"/>
      <c r="AE103" s="13"/>
      <c r="AT103" s="251" t="s">
        <v>170</v>
      </c>
      <c r="AU103" s="251" t="s">
        <v>91</v>
      </c>
      <c r="AV103" s="13" t="s">
        <v>91</v>
      </c>
      <c r="AW103" s="13" t="s">
        <v>42</v>
      </c>
      <c r="AX103" s="13" t="s">
        <v>89</v>
      </c>
      <c r="AY103" s="251" t="s">
        <v>161</v>
      </c>
    </row>
    <row r="104" s="2" customFormat="1" ht="16.5" customHeight="1">
      <c r="A104" s="39"/>
      <c r="B104" s="40"/>
      <c r="C104" s="227" t="s">
        <v>197</v>
      </c>
      <c r="D104" s="227" t="s">
        <v>163</v>
      </c>
      <c r="E104" s="228" t="s">
        <v>879</v>
      </c>
      <c r="F104" s="229" t="s">
        <v>880</v>
      </c>
      <c r="G104" s="230" t="s">
        <v>174</v>
      </c>
      <c r="H104" s="231">
        <v>40</v>
      </c>
      <c r="I104" s="232"/>
      <c r="J104" s="233">
        <f>ROUND(I104*H104,2)</f>
        <v>0</v>
      </c>
      <c r="K104" s="229" t="s">
        <v>79</v>
      </c>
      <c r="L104" s="45"/>
      <c r="M104" s="234" t="s">
        <v>79</v>
      </c>
      <c r="N104" s="235"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476</v>
      </c>
      <c r="AT104" s="238" t="s">
        <v>163</v>
      </c>
      <c r="AU104" s="238" t="s">
        <v>91</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476</v>
      </c>
      <c r="BM104" s="238" t="s">
        <v>881</v>
      </c>
    </row>
    <row r="105" s="13" customFormat="1">
      <c r="A105" s="13"/>
      <c r="B105" s="240"/>
      <c r="C105" s="241"/>
      <c r="D105" s="242" t="s">
        <v>170</v>
      </c>
      <c r="E105" s="243" t="s">
        <v>79</v>
      </c>
      <c r="F105" s="244" t="s">
        <v>875</v>
      </c>
      <c r="G105" s="241"/>
      <c r="H105" s="245">
        <v>40</v>
      </c>
      <c r="I105" s="246"/>
      <c r="J105" s="241"/>
      <c r="K105" s="241"/>
      <c r="L105" s="247"/>
      <c r="M105" s="248"/>
      <c r="N105" s="249"/>
      <c r="O105" s="249"/>
      <c r="P105" s="249"/>
      <c r="Q105" s="249"/>
      <c r="R105" s="249"/>
      <c r="S105" s="249"/>
      <c r="T105" s="250"/>
      <c r="U105" s="13"/>
      <c r="V105" s="13"/>
      <c r="W105" s="13"/>
      <c r="X105" s="13"/>
      <c r="Y105" s="13"/>
      <c r="Z105" s="13"/>
      <c r="AA105" s="13"/>
      <c r="AB105" s="13"/>
      <c r="AC105" s="13"/>
      <c r="AD105" s="13"/>
      <c r="AE105" s="13"/>
      <c r="AT105" s="251" t="s">
        <v>170</v>
      </c>
      <c r="AU105" s="251" t="s">
        <v>91</v>
      </c>
      <c r="AV105" s="13" t="s">
        <v>91</v>
      </c>
      <c r="AW105" s="13" t="s">
        <v>42</v>
      </c>
      <c r="AX105" s="13" t="s">
        <v>89</v>
      </c>
      <c r="AY105" s="251" t="s">
        <v>161</v>
      </c>
    </row>
    <row r="106" s="2" customFormat="1" ht="16.5" customHeight="1">
      <c r="A106" s="39"/>
      <c r="B106" s="40"/>
      <c r="C106" s="227" t="s">
        <v>208</v>
      </c>
      <c r="D106" s="227" t="s">
        <v>163</v>
      </c>
      <c r="E106" s="228" t="s">
        <v>882</v>
      </c>
      <c r="F106" s="229" t="s">
        <v>883</v>
      </c>
      <c r="G106" s="230" t="s">
        <v>174</v>
      </c>
      <c r="H106" s="231">
        <v>15</v>
      </c>
      <c r="I106" s="232"/>
      <c r="J106" s="233">
        <f>ROUND(I106*H106,2)</f>
        <v>0</v>
      </c>
      <c r="K106" s="229" t="s">
        <v>79</v>
      </c>
      <c r="L106" s="45"/>
      <c r="M106" s="234" t="s">
        <v>79</v>
      </c>
      <c r="N106" s="235" t="s">
        <v>51</v>
      </c>
      <c r="O106" s="85"/>
      <c r="P106" s="236">
        <f>O106*H106</f>
        <v>0</v>
      </c>
      <c r="Q106" s="236">
        <v>0</v>
      </c>
      <c r="R106" s="236">
        <f>Q106*H106</f>
        <v>0</v>
      </c>
      <c r="S106" s="236">
        <v>0</v>
      </c>
      <c r="T106" s="237">
        <f>S106*H106</f>
        <v>0</v>
      </c>
      <c r="U106" s="39"/>
      <c r="V106" s="39"/>
      <c r="W106" s="39"/>
      <c r="X106" s="39"/>
      <c r="Y106" s="39"/>
      <c r="Z106" s="39"/>
      <c r="AA106" s="39"/>
      <c r="AB106" s="39"/>
      <c r="AC106" s="39"/>
      <c r="AD106" s="39"/>
      <c r="AE106" s="39"/>
      <c r="AR106" s="238" t="s">
        <v>476</v>
      </c>
      <c r="AT106" s="238" t="s">
        <v>163</v>
      </c>
      <c r="AU106" s="238" t="s">
        <v>91</v>
      </c>
      <c r="AY106" s="17" t="s">
        <v>161</v>
      </c>
      <c r="BE106" s="239">
        <f>IF(N106="základní",J106,0)</f>
        <v>0</v>
      </c>
      <c r="BF106" s="239">
        <f>IF(N106="snížená",J106,0)</f>
        <v>0</v>
      </c>
      <c r="BG106" s="239">
        <f>IF(N106="zákl. přenesená",J106,0)</f>
        <v>0</v>
      </c>
      <c r="BH106" s="239">
        <f>IF(N106="sníž. přenesená",J106,0)</f>
        <v>0</v>
      </c>
      <c r="BI106" s="239">
        <f>IF(N106="nulová",J106,0)</f>
        <v>0</v>
      </c>
      <c r="BJ106" s="17" t="s">
        <v>89</v>
      </c>
      <c r="BK106" s="239">
        <f>ROUND(I106*H106,2)</f>
        <v>0</v>
      </c>
      <c r="BL106" s="17" t="s">
        <v>476</v>
      </c>
      <c r="BM106" s="238" t="s">
        <v>884</v>
      </c>
    </row>
    <row r="107" s="13" customFormat="1">
      <c r="A107" s="13"/>
      <c r="B107" s="240"/>
      <c r="C107" s="241"/>
      <c r="D107" s="242" t="s">
        <v>170</v>
      </c>
      <c r="E107" s="243" t="s">
        <v>79</v>
      </c>
      <c r="F107" s="244" t="s">
        <v>885</v>
      </c>
      <c r="G107" s="241"/>
      <c r="H107" s="245">
        <v>15</v>
      </c>
      <c r="I107" s="246"/>
      <c r="J107" s="241"/>
      <c r="K107" s="241"/>
      <c r="L107" s="247"/>
      <c r="M107" s="248"/>
      <c r="N107" s="249"/>
      <c r="O107" s="249"/>
      <c r="P107" s="249"/>
      <c r="Q107" s="249"/>
      <c r="R107" s="249"/>
      <c r="S107" s="249"/>
      <c r="T107" s="250"/>
      <c r="U107" s="13"/>
      <c r="V107" s="13"/>
      <c r="W107" s="13"/>
      <c r="X107" s="13"/>
      <c r="Y107" s="13"/>
      <c r="Z107" s="13"/>
      <c r="AA107" s="13"/>
      <c r="AB107" s="13"/>
      <c r="AC107" s="13"/>
      <c r="AD107" s="13"/>
      <c r="AE107" s="13"/>
      <c r="AT107" s="251" t="s">
        <v>170</v>
      </c>
      <c r="AU107" s="251" t="s">
        <v>91</v>
      </c>
      <c r="AV107" s="13" t="s">
        <v>91</v>
      </c>
      <c r="AW107" s="13" t="s">
        <v>42</v>
      </c>
      <c r="AX107" s="13" t="s">
        <v>89</v>
      </c>
      <c r="AY107" s="251" t="s">
        <v>161</v>
      </c>
    </row>
    <row r="108" s="2" customFormat="1" ht="16.5" customHeight="1">
      <c r="A108" s="39"/>
      <c r="B108" s="40"/>
      <c r="C108" s="227" t="s">
        <v>214</v>
      </c>
      <c r="D108" s="227" t="s">
        <v>163</v>
      </c>
      <c r="E108" s="228" t="s">
        <v>886</v>
      </c>
      <c r="F108" s="229" t="s">
        <v>887</v>
      </c>
      <c r="G108" s="230" t="s">
        <v>174</v>
      </c>
      <c r="H108" s="231">
        <v>40</v>
      </c>
      <c r="I108" s="232"/>
      <c r="J108" s="233">
        <f>ROUND(I108*H108,2)</f>
        <v>0</v>
      </c>
      <c r="K108" s="229" t="s">
        <v>79</v>
      </c>
      <c r="L108" s="45"/>
      <c r="M108" s="234" t="s">
        <v>79</v>
      </c>
      <c r="N108" s="235" t="s">
        <v>51</v>
      </c>
      <c r="O108" s="85"/>
      <c r="P108" s="236">
        <f>O108*H108</f>
        <v>0</v>
      </c>
      <c r="Q108" s="236">
        <v>0</v>
      </c>
      <c r="R108" s="236">
        <f>Q108*H108</f>
        <v>0</v>
      </c>
      <c r="S108" s="236">
        <v>0</v>
      </c>
      <c r="T108" s="237">
        <f>S108*H108</f>
        <v>0</v>
      </c>
      <c r="U108" s="39"/>
      <c r="V108" s="39"/>
      <c r="W108" s="39"/>
      <c r="X108" s="39"/>
      <c r="Y108" s="39"/>
      <c r="Z108" s="39"/>
      <c r="AA108" s="39"/>
      <c r="AB108" s="39"/>
      <c r="AC108" s="39"/>
      <c r="AD108" s="39"/>
      <c r="AE108" s="39"/>
      <c r="AR108" s="238" t="s">
        <v>476</v>
      </c>
      <c r="AT108" s="238" t="s">
        <v>163</v>
      </c>
      <c r="AU108" s="238" t="s">
        <v>91</v>
      </c>
      <c r="AY108" s="17" t="s">
        <v>161</v>
      </c>
      <c r="BE108" s="239">
        <f>IF(N108="základní",J108,0)</f>
        <v>0</v>
      </c>
      <c r="BF108" s="239">
        <f>IF(N108="snížená",J108,0)</f>
        <v>0</v>
      </c>
      <c r="BG108" s="239">
        <f>IF(N108="zákl. přenesená",J108,0)</f>
        <v>0</v>
      </c>
      <c r="BH108" s="239">
        <f>IF(N108="sníž. přenesená",J108,0)</f>
        <v>0</v>
      </c>
      <c r="BI108" s="239">
        <f>IF(N108="nulová",J108,0)</f>
        <v>0</v>
      </c>
      <c r="BJ108" s="17" t="s">
        <v>89</v>
      </c>
      <c r="BK108" s="239">
        <f>ROUND(I108*H108,2)</f>
        <v>0</v>
      </c>
      <c r="BL108" s="17" t="s">
        <v>476</v>
      </c>
      <c r="BM108" s="238" t="s">
        <v>888</v>
      </c>
    </row>
    <row r="109" s="13" customFormat="1">
      <c r="A109" s="13"/>
      <c r="B109" s="240"/>
      <c r="C109" s="241"/>
      <c r="D109" s="242" t="s">
        <v>170</v>
      </c>
      <c r="E109" s="243" t="s">
        <v>79</v>
      </c>
      <c r="F109" s="244" t="s">
        <v>875</v>
      </c>
      <c r="G109" s="241"/>
      <c r="H109" s="245">
        <v>40</v>
      </c>
      <c r="I109" s="246"/>
      <c r="J109" s="241"/>
      <c r="K109" s="241"/>
      <c r="L109" s="247"/>
      <c r="M109" s="248"/>
      <c r="N109" s="249"/>
      <c r="O109" s="249"/>
      <c r="P109" s="249"/>
      <c r="Q109" s="249"/>
      <c r="R109" s="249"/>
      <c r="S109" s="249"/>
      <c r="T109" s="250"/>
      <c r="U109" s="13"/>
      <c r="V109" s="13"/>
      <c r="W109" s="13"/>
      <c r="X109" s="13"/>
      <c r="Y109" s="13"/>
      <c r="Z109" s="13"/>
      <c r="AA109" s="13"/>
      <c r="AB109" s="13"/>
      <c r="AC109" s="13"/>
      <c r="AD109" s="13"/>
      <c r="AE109" s="13"/>
      <c r="AT109" s="251" t="s">
        <v>170</v>
      </c>
      <c r="AU109" s="251" t="s">
        <v>91</v>
      </c>
      <c r="AV109" s="13" t="s">
        <v>91</v>
      </c>
      <c r="AW109" s="13" t="s">
        <v>42</v>
      </c>
      <c r="AX109" s="13" t="s">
        <v>89</v>
      </c>
      <c r="AY109" s="251" t="s">
        <v>161</v>
      </c>
    </row>
    <row r="110" s="2" customFormat="1" ht="16.5" customHeight="1">
      <c r="A110" s="39"/>
      <c r="B110" s="40"/>
      <c r="C110" s="227" t="s">
        <v>219</v>
      </c>
      <c r="D110" s="227" t="s">
        <v>163</v>
      </c>
      <c r="E110" s="228" t="s">
        <v>889</v>
      </c>
      <c r="F110" s="229" t="s">
        <v>890</v>
      </c>
      <c r="G110" s="230" t="s">
        <v>174</v>
      </c>
      <c r="H110" s="231">
        <v>40</v>
      </c>
      <c r="I110" s="232"/>
      <c r="J110" s="233">
        <f>ROUND(I110*H110,2)</f>
        <v>0</v>
      </c>
      <c r="K110" s="229" t="s">
        <v>79</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476</v>
      </c>
      <c r="AT110" s="238" t="s">
        <v>163</v>
      </c>
      <c r="AU110" s="238" t="s">
        <v>91</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476</v>
      </c>
      <c r="BM110" s="238" t="s">
        <v>891</v>
      </c>
    </row>
    <row r="111" s="13" customFormat="1">
      <c r="A111" s="13"/>
      <c r="B111" s="240"/>
      <c r="C111" s="241"/>
      <c r="D111" s="242" t="s">
        <v>170</v>
      </c>
      <c r="E111" s="243" t="s">
        <v>79</v>
      </c>
      <c r="F111" s="244" t="s">
        <v>875</v>
      </c>
      <c r="G111" s="241"/>
      <c r="H111" s="245">
        <v>40</v>
      </c>
      <c r="I111" s="246"/>
      <c r="J111" s="241"/>
      <c r="K111" s="241"/>
      <c r="L111" s="247"/>
      <c r="M111" s="248"/>
      <c r="N111" s="249"/>
      <c r="O111" s="249"/>
      <c r="P111" s="249"/>
      <c r="Q111" s="249"/>
      <c r="R111" s="249"/>
      <c r="S111" s="249"/>
      <c r="T111" s="250"/>
      <c r="U111" s="13"/>
      <c r="V111" s="13"/>
      <c r="W111" s="13"/>
      <c r="X111" s="13"/>
      <c r="Y111" s="13"/>
      <c r="Z111" s="13"/>
      <c r="AA111" s="13"/>
      <c r="AB111" s="13"/>
      <c r="AC111" s="13"/>
      <c r="AD111" s="13"/>
      <c r="AE111" s="13"/>
      <c r="AT111" s="251" t="s">
        <v>170</v>
      </c>
      <c r="AU111" s="251" t="s">
        <v>91</v>
      </c>
      <c r="AV111" s="13" t="s">
        <v>91</v>
      </c>
      <c r="AW111" s="13" t="s">
        <v>42</v>
      </c>
      <c r="AX111" s="13" t="s">
        <v>89</v>
      </c>
      <c r="AY111" s="251" t="s">
        <v>161</v>
      </c>
    </row>
    <row r="112" s="2" customFormat="1" ht="16.5" customHeight="1">
      <c r="A112" s="39"/>
      <c r="B112" s="40"/>
      <c r="C112" s="227" t="s">
        <v>225</v>
      </c>
      <c r="D112" s="227" t="s">
        <v>163</v>
      </c>
      <c r="E112" s="228" t="s">
        <v>892</v>
      </c>
      <c r="F112" s="229" t="s">
        <v>893</v>
      </c>
      <c r="G112" s="230" t="s">
        <v>174</v>
      </c>
      <c r="H112" s="231">
        <v>40</v>
      </c>
      <c r="I112" s="232"/>
      <c r="J112" s="233">
        <f>ROUND(I112*H112,2)</f>
        <v>0</v>
      </c>
      <c r="K112" s="229" t="s">
        <v>79</v>
      </c>
      <c r="L112" s="45"/>
      <c r="M112" s="234" t="s">
        <v>79</v>
      </c>
      <c r="N112" s="235" t="s">
        <v>51</v>
      </c>
      <c r="O112" s="85"/>
      <c r="P112" s="236">
        <f>O112*H112</f>
        <v>0</v>
      </c>
      <c r="Q112" s="236">
        <v>0</v>
      </c>
      <c r="R112" s="236">
        <f>Q112*H112</f>
        <v>0</v>
      </c>
      <c r="S112" s="236">
        <v>0</v>
      </c>
      <c r="T112" s="237">
        <f>S112*H112</f>
        <v>0</v>
      </c>
      <c r="U112" s="39"/>
      <c r="V112" s="39"/>
      <c r="W112" s="39"/>
      <c r="X112" s="39"/>
      <c r="Y112" s="39"/>
      <c r="Z112" s="39"/>
      <c r="AA112" s="39"/>
      <c r="AB112" s="39"/>
      <c r="AC112" s="39"/>
      <c r="AD112" s="39"/>
      <c r="AE112" s="39"/>
      <c r="AR112" s="238" t="s">
        <v>476</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476</v>
      </c>
      <c r="BM112" s="238" t="s">
        <v>894</v>
      </c>
    </row>
    <row r="113" s="13" customFormat="1">
      <c r="A113" s="13"/>
      <c r="B113" s="240"/>
      <c r="C113" s="241"/>
      <c r="D113" s="242" t="s">
        <v>170</v>
      </c>
      <c r="E113" s="243" t="s">
        <v>79</v>
      </c>
      <c r="F113" s="244" t="s">
        <v>875</v>
      </c>
      <c r="G113" s="241"/>
      <c r="H113" s="245">
        <v>40</v>
      </c>
      <c r="I113" s="246"/>
      <c r="J113" s="241"/>
      <c r="K113" s="241"/>
      <c r="L113" s="247"/>
      <c r="M113" s="291"/>
      <c r="N113" s="292"/>
      <c r="O113" s="292"/>
      <c r="P113" s="292"/>
      <c r="Q113" s="292"/>
      <c r="R113" s="292"/>
      <c r="S113" s="292"/>
      <c r="T113" s="293"/>
      <c r="U113" s="13"/>
      <c r="V113" s="13"/>
      <c r="W113" s="13"/>
      <c r="X113" s="13"/>
      <c r="Y113" s="13"/>
      <c r="Z113" s="13"/>
      <c r="AA113" s="13"/>
      <c r="AB113" s="13"/>
      <c r="AC113" s="13"/>
      <c r="AD113" s="13"/>
      <c r="AE113" s="13"/>
      <c r="AT113" s="251" t="s">
        <v>170</v>
      </c>
      <c r="AU113" s="251" t="s">
        <v>91</v>
      </c>
      <c r="AV113" s="13" t="s">
        <v>91</v>
      </c>
      <c r="AW113" s="13" t="s">
        <v>42</v>
      </c>
      <c r="AX113" s="13" t="s">
        <v>89</v>
      </c>
      <c r="AY113" s="251" t="s">
        <v>161</v>
      </c>
    </row>
    <row r="114" s="2" customFormat="1" ht="6.96" customHeight="1">
      <c r="A114" s="39"/>
      <c r="B114" s="60"/>
      <c r="C114" s="61"/>
      <c r="D114" s="61"/>
      <c r="E114" s="61"/>
      <c r="F114" s="61"/>
      <c r="G114" s="61"/>
      <c r="H114" s="61"/>
      <c r="I114" s="176"/>
      <c r="J114" s="61"/>
      <c r="K114" s="61"/>
      <c r="L114" s="45"/>
      <c r="M114" s="39"/>
      <c r="O114" s="39"/>
      <c r="P114" s="39"/>
      <c r="Q114" s="39"/>
      <c r="R114" s="39"/>
      <c r="S114" s="39"/>
      <c r="T114" s="39"/>
      <c r="U114" s="39"/>
      <c r="V114" s="39"/>
      <c r="W114" s="39"/>
      <c r="X114" s="39"/>
      <c r="Y114" s="39"/>
      <c r="Z114" s="39"/>
      <c r="AA114" s="39"/>
      <c r="AB114" s="39"/>
      <c r="AC114" s="39"/>
      <c r="AD114" s="39"/>
      <c r="AE114" s="39"/>
    </row>
  </sheetData>
  <sheetProtection sheet="1" autoFilter="0" formatColumns="0" formatRows="0" objects="1" scenarios="1" spinCount="100000" saltValue="G0TjupN8isP7xCRvXLGeGj4FElaLl3Ctnv31LnbTB0YPOEIOqzDsxjENVLUqdvn+NepMY4aMO5JPCNM6Z+lm1w==" hashValue="fZ9SlcM15W5HmzdCa06WIQmSviF/xg+BApiuM0knbMZD7w6mcilW7Q9sM+81GvPkG6GWQEo62OxnE/tkXWWGVw==" algorithmName="SHA-512" password="CC35"/>
  <autoFilter ref="C83:K113"/>
  <mergeCells count="9">
    <mergeCell ref="E7:H7"/>
    <mergeCell ref="E9:H9"/>
    <mergeCell ref="E18:H18"/>
    <mergeCell ref="E27:H27"/>
    <mergeCell ref="E48:H48"/>
    <mergeCell ref="E50:H50"/>
    <mergeCell ref="E74:H74"/>
    <mergeCell ref="E76:H7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103</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2" customFormat="1" ht="12" customHeight="1">
      <c r="A8" s="39"/>
      <c r="B8" s="45"/>
      <c r="C8" s="39"/>
      <c r="D8" s="145" t="s">
        <v>133</v>
      </c>
      <c r="E8" s="39"/>
      <c r="F8" s="39"/>
      <c r="G8" s="39"/>
      <c r="H8" s="39"/>
      <c r="I8" s="147"/>
      <c r="J8" s="39"/>
      <c r="K8" s="39"/>
      <c r="L8" s="148"/>
      <c r="S8" s="39"/>
      <c r="T8" s="39"/>
      <c r="U8" s="39"/>
      <c r="V8" s="39"/>
      <c r="W8" s="39"/>
      <c r="X8" s="39"/>
      <c r="Y8" s="39"/>
      <c r="Z8" s="39"/>
      <c r="AA8" s="39"/>
      <c r="AB8" s="39"/>
      <c r="AC8" s="39"/>
      <c r="AD8" s="39"/>
      <c r="AE8" s="39"/>
    </row>
    <row r="9" hidden="1" s="2" customFormat="1" ht="16.5" customHeight="1">
      <c r="A9" s="39"/>
      <c r="B9" s="45"/>
      <c r="C9" s="39"/>
      <c r="D9" s="39"/>
      <c r="E9" s="149" t="s">
        <v>895</v>
      </c>
      <c r="F9" s="39"/>
      <c r="G9" s="39"/>
      <c r="H9" s="39"/>
      <c r="I9" s="147"/>
      <c r="J9" s="39"/>
      <c r="K9" s="39"/>
      <c r="L9" s="148"/>
      <c r="S9" s="39"/>
      <c r="T9" s="39"/>
      <c r="U9" s="39"/>
      <c r="V9" s="39"/>
      <c r="W9" s="39"/>
      <c r="X9" s="39"/>
      <c r="Y9" s="39"/>
      <c r="Z9" s="39"/>
      <c r="AA9" s="39"/>
      <c r="AB9" s="39"/>
      <c r="AC9" s="39"/>
      <c r="AD9" s="39"/>
      <c r="AE9" s="39"/>
    </row>
    <row r="10" hidden="1" s="2" customFormat="1">
      <c r="A10" s="39"/>
      <c r="B10" s="45"/>
      <c r="C10" s="39"/>
      <c r="D10" s="39"/>
      <c r="E10" s="39"/>
      <c r="F10" s="39"/>
      <c r="G10" s="39"/>
      <c r="H10" s="39"/>
      <c r="I10" s="147"/>
      <c r="J10" s="39"/>
      <c r="K10" s="39"/>
      <c r="L10" s="148"/>
      <c r="S10" s="39"/>
      <c r="T10" s="39"/>
      <c r="U10" s="39"/>
      <c r="V10" s="39"/>
      <c r="W10" s="39"/>
      <c r="X10" s="39"/>
      <c r="Y10" s="39"/>
      <c r="Z10" s="39"/>
      <c r="AA10" s="39"/>
      <c r="AB10" s="39"/>
      <c r="AC10" s="39"/>
      <c r="AD10" s="39"/>
      <c r="AE10" s="39"/>
    </row>
    <row r="11" hidden="1" s="2" customFormat="1" ht="12" customHeight="1">
      <c r="A11" s="39"/>
      <c r="B11" s="45"/>
      <c r="C11" s="39"/>
      <c r="D11" s="145" t="s">
        <v>18</v>
      </c>
      <c r="E11" s="39"/>
      <c r="F11" s="134" t="s">
        <v>79</v>
      </c>
      <c r="G11" s="39"/>
      <c r="H11" s="39"/>
      <c r="I11" s="150" t="s">
        <v>20</v>
      </c>
      <c r="J11" s="134" t="s">
        <v>79</v>
      </c>
      <c r="K11" s="39"/>
      <c r="L11" s="148"/>
      <c r="S11" s="39"/>
      <c r="T11" s="39"/>
      <c r="U11" s="39"/>
      <c r="V11" s="39"/>
      <c r="W11" s="39"/>
      <c r="X11" s="39"/>
      <c r="Y11" s="39"/>
      <c r="Z11" s="39"/>
      <c r="AA11" s="39"/>
      <c r="AB11" s="39"/>
      <c r="AC11" s="39"/>
      <c r="AD11" s="39"/>
      <c r="AE11" s="39"/>
    </row>
    <row r="12" hidden="1" s="2" customFormat="1" ht="12" customHeight="1">
      <c r="A12" s="39"/>
      <c r="B12" s="45"/>
      <c r="C12" s="39"/>
      <c r="D12" s="145" t="s">
        <v>22</v>
      </c>
      <c r="E12" s="39"/>
      <c r="F12" s="134" t="s">
        <v>23</v>
      </c>
      <c r="G12" s="39"/>
      <c r="H12" s="39"/>
      <c r="I12" s="150" t="s">
        <v>24</v>
      </c>
      <c r="J12" s="151" t="str">
        <f>'Rekapitulace stavby'!AN8</f>
        <v>13. 11. 2019</v>
      </c>
      <c r="K12" s="39"/>
      <c r="L12" s="148"/>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147"/>
      <c r="J13" s="39"/>
      <c r="K13" s="39"/>
      <c r="L13" s="148"/>
      <c r="S13" s="39"/>
      <c r="T13" s="39"/>
      <c r="U13" s="39"/>
      <c r="V13" s="39"/>
      <c r="W13" s="39"/>
      <c r="X13" s="39"/>
      <c r="Y13" s="39"/>
      <c r="Z13" s="39"/>
      <c r="AA13" s="39"/>
      <c r="AB13" s="39"/>
      <c r="AC13" s="39"/>
      <c r="AD13" s="39"/>
      <c r="AE13" s="39"/>
    </row>
    <row r="14" hidden="1" s="2" customFormat="1" ht="12" customHeight="1">
      <c r="A14" s="39"/>
      <c r="B14" s="45"/>
      <c r="C14" s="39"/>
      <c r="D14" s="145" t="s">
        <v>30</v>
      </c>
      <c r="E14" s="39"/>
      <c r="F14" s="39"/>
      <c r="G14" s="39"/>
      <c r="H14" s="39"/>
      <c r="I14" s="150" t="s">
        <v>31</v>
      </c>
      <c r="J14" s="134" t="s">
        <v>32</v>
      </c>
      <c r="K14" s="39"/>
      <c r="L14" s="148"/>
      <c r="S14" s="39"/>
      <c r="T14" s="39"/>
      <c r="U14" s="39"/>
      <c r="V14" s="39"/>
      <c r="W14" s="39"/>
      <c r="X14" s="39"/>
      <c r="Y14" s="39"/>
      <c r="Z14" s="39"/>
      <c r="AA14" s="39"/>
      <c r="AB14" s="39"/>
      <c r="AC14" s="39"/>
      <c r="AD14" s="39"/>
      <c r="AE14" s="39"/>
    </row>
    <row r="15" hidden="1" s="2" customFormat="1" ht="18" customHeight="1">
      <c r="A15" s="39"/>
      <c r="B15" s="45"/>
      <c r="C15" s="39"/>
      <c r="D15" s="39"/>
      <c r="E15" s="134" t="s">
        <v>33</v>
      </c>
      <c r="F15" s="39"/>
      <c r="G15" s="39"/>
      <c r="H15" s="39"/>
      <c r="I15" s="150" t="s">
        <v>34</v>
      </c>
      <c r="J15" s="134" t="s">
        <v>35</v>
      </c>
      <c r="K15" s="39"/>
      <c r="L15" s="148"/>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147"/>
      <c r="J16" s="39"/>
      <c r="K16" s="39"/>
      <c r="L16" s="148"/>
      <c r="S16" s="39"/>
      <c r="T16" s="39"/>
      <c r="U16" s="39"/>
      <c r="V16" s="39"/>
      <c r="W16" s="39"/>
      <c r="X16" s="39"/>
      <c r="Y16" s="39"/>
      <c r="Z16" s="39"/>
      <c r="AA16" s="39"/>
      <c r="AB16" s="39"/>
      <c r="AC16" s="39"/>
      <c r="AD16" s="39"/>
      <c r="AE16" s="39"/>
    </row>
    <row r="17" hidden="1" s="2" customFormat="1" ht="12" customHeight="1">
      <c r="A17" s="39"/>
      <c r="B17" s="45"/>
      <c r="C17" s="39"/>
      <c r="D17" s="145" t="s">
        <v>36</v>
      </c>
      <c r="E17" s="39"/>
      <c r="F17" s="39"/>
      <c r="G17" s="39"/>
      <c r="H17" s="39"/>
      <c r="I17" s="150" t="s">
        <v>31</v>
      </c>
      <c r="J17" s="33" t="str">
        <f>'Rekapitulace stavby'!AN13</f>
        <v>Vyplň údaj</v>
      </c>
      <c r="K17" s="39"/>
      <c r="L17" s="148"/>
      <c r="S17" s="39"/>
      <c r="T17" s="39"/>
      <c r="U17" s="39"/>
      <c r="V17" s="39"/>
      <c r="W17" s="39"/>
      <c r="X17" s="39"/>
      <c r="Y17" s="39"/>
      <c r="Z17" s="39"/>
      <c r="AA17" s="39"/>
      <c r="AB17" s="39"/>
      <c r="AC17" s="39"/>
      <c r="AD17" s="39"/>
      <c r="AE17" s="39"/>
    </row>
    <row r="18" hidden="1" s="2" customFormat="1" ht="18" customHeight="1">
      <c r="A18" s="39"/>
      <c r="B18" s="45"/>
      <c r="C18" s="39"/>
      <c r="D18" s="39"/>
      <c r="E18" s="33" t="str">
        <f>'Rekapitulace stavby'!E14</f>
        <v>Vyplň údaj</v>
      </c>
      <c r="F18" s="134"/>
      <c r="G18" s="134"/>
      <c r="H18" s="134"/>
      <c r="I18" s="150" t="s">
        <v>34</v>
      </c>
      <c r="J18" s="33" t="str">
        <f>'Rekapitulace stavby'!AN14</f>
        <v>Vyplň údaj</v>
      </c>
      <c r="K18" s="39"/>
      <c r="L18" s="148"/>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147"/>
      <c r="J19" s="39"/>
      <c r="K19" s="39"/>
      <c r="L19" s="148"/>
      <c r="S19" s="39"/>
      <c r="T19" s="39"/>
      <c r="U19" s="39"/>
      <c r="V19" s="39"/>
      <c r="W19" s="39"/>
      <c r="X19" s="39"/>
      <c r="Y19" s="39"/>
      <c r="Z19" s="39"/>
      <c r="AA19" s="39"/>
      <c r="AB19" s="39"/>
      <c r="AC19" s="39"/>
      <c r="AD19" s="39"/>
      <c r="AE19" s="39"/>
    </row>
    <row r="20" hidden="1" s="2" customFormat="1" ht="12" customHeight="1">
      <c r="A20" s="39"/>
      <c r="B20" s="45"/>
      <c r="C20" s="39"/>
      <c r="D20" s="145" t="s">
        <v>38</v>
      </c>
      <c r="E20" s="39"/>
      <c r="F20" s="39"/>
      <c r="G20" s="39"/>
      <c r="H20" s="39"/>
      <c r="I20" s="150" t="s">
        <v>31</v>
      </c>
      <c r="J20" s="134" t="s">
        <v>39</v>
      </c>
      <c r="K20" s="39"/>
      <c r="L20" s="148"/>
      <c r="S20" s="39"/>
      <c r="T20" s="39"/>
      <c r="U20" s="39"/>
      <c r="V20" s="39"/>
      <c r="W20" s="39"/>
      <c r="X20" s="39"/>
      <c r="Y20" s="39"/>
      <c r="Z20" s="39"/>
      <c r="AA20" s="39"/>
      <c r="AB20" s="39"/>
      <c r="AC20" s="39"/>
      <c r="AD20" s="39"/>
      <c r="AE20" s="39"/>
    </row>
    <row r="21" hidden="1" s="2" customFormat="1" ht="18" customHeight="1">
      <c r="A21" s="39"/>
      <c r="B21" s="45"/>
      <c r="C21" s="39"/>
      <c r="D21" s="39"/>
      <c r="E21" s="134" t="s">
        <v>40</v>
      </c>
      <c r="F21" s="39"/>
      <c r="G21" s="39"/>
      <c r="H21" s="39"/>
      <c r="I21" s="150" t="s">
        <v>34</v>
      </c>
      <c r="J21" s="134" t="s">
        <v>41</v>
      </c>
      <c r="K21" s="39"/>
      <c r="L21" s="148"/>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147"/>
      <c r="J22" s="39"/>
      <c r="K22" s="39"/>
      <c r="L22" s="148"/>
      <c r="S22" s="39"/>
      <c r="T22" s="39"/>
      <c r="U22" s="39"/>
      <c r="V22" s="39"/>
      <c r="W22" s="39"/>
      <c r="X22" s="39"/>
      <c r="Y22" s="39"/>
      <c r="Z22" s="39"/>
      <c r="AA22" s="39"/>
      <c r="AB22" s="39"/>
      <c r="AC22" s="39"/>
      <c r="AD22" s="39"/>
      <c r="AE22" s="39"/>
    </row>
    <row r="23" hidden="1" s="2" customFormat="1" ht="12" customHeight="1">
      <c r="A23" s="39"/>
      <c r="B23" s="45"/>
      <c r="C23" s="39"/>
      <c r="D23" s="145" t="s">
        <v>43</v>
      </c>
      <c r="E23" s="39"/>
      <c r="F23" s="39"/>
      <c r="G23" s="39"/>
      <c r="H23" s="39"/>
      <c r="I23" s="150" t="s">
        <v>31</v>
      </c>
      <c r="J23" s="134" t="s">
        <v>79</v>
      </c>
      <c r="K23" s="39"/>
      <c r="L23" s="148"/>
      <c r="S23" s="39"/>
      <c r="T23" s="39"/>
      <c r="U23" s="39"/>
      <c r="V23" s="39"/>
      <c r="W23" s="39"/>
      <c r="X23" s="39"/>
      <c r="Y23" s="39"/>
      <c r="Z23" s="39"/>
      <c r="AA23" s="39"/>
      <c r="AB23" s="39"/>
      <c r="AC23" s="39"/>
      <c r="AD23" s="39"/>
      <c r="AE23" s="39"/>
    </row>
    <row r="24" hidden="1" s="2" customFormat="1" ht="18" customHeight="1">
      <c r="A24" s="39"/>
      <c r="B24" s="45"/>
      <c r="C24" s="39"/>
      <c r="D24" s="39"/>
      <c r="E24" s="134" t="s">
        <v>896</v>
      </c>
      <c r="F24" s="39"/>
      <c r="G24" s="39"/>
      <c r="H24" s="39"/>
      <c r="I24" s="150" t="s">
        <v>34</v>
      </c>
      <c r="J24" s="134" t="s">
        <v>79</v>
      </c>
      <c r="K24" s="39"/>
      <c r="L24" s="148"/>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147"/>
      <c r="J25" s="39"/>
      <c r="K25" s="39"/>
      <c r="L25" s="148"/>
      <c r="S25" s="39"/>
      <c r="T25" s="39"/>
      <c r="U25" s="39"/>
      <c r="V25" s="39"/>
      <c r="W25" s="39"/>
      <c r="X25" s="39"/>
      <c r="Y25" s="39"/>
      <c r="Z25" s="39"/>
      <c r="AA25" s="39"/>
      <c r="AB25" s="39"/>
      <c r="AC25" s="39"/>
      <c r="AD25" s="39"/>
      <c r="AE25" s="39"/>
    </row>
    <row r="26" hidden="1" s="2" customFormat="1" ht="12" customHeight="1">
      <c r="A26" s="39"/>
      <c r="B26" s="45"/>
      <c r="C26" s="39"/>
      <c r="D26" s="145" t="s">
        <v>44</v>
      </c>
      <c r="E26" s="39"/>
      <c r="F26" s="39"/>
      <c r="G26" s="39"/>
      <c r="H26" s="39"/>
      <c r="I26" s="147"/>
      <c r="J26" s="39"/>
      <c r="K26" s="39"/>
      <c r="L26" s="148"/>
      <c r="S26" s="39"/>
      <c r="T26" s="39"/>
      <c r="U26" s="39"/>
      <c r="V26" s="39"/>
      <c r="W26" s="39"/>
      <c r="X26" s="39"/>
      <c r="Y26" s="39"/>
      <c r="Z26" s="39"/>
      <c r="AA26" s="39"/>
      <c r="AB26" s="39"/>
      <c r="AC26" s="39"/>
      <c r="AD26" s="39"/>
      <c r="AE26" s="39"/>
    </row>
    <row r="27" hidden="1" s="8" customFormat="1" ht="51" customHeight="1">
      <c r="A27" s="152"/>
      <c r="B27" s="153"/>
      <c r="C27" s="152"/>
      <c r="D27" s="152"/>
      <c r="E27" s="154" t="s">
        <v>45</v>
      </c>
      <c r="F27" s="154"/>
      <c r="G27" s="154"/>
      <c r="H27" s="154"/>
      <c r="I27" s="155"/>
      <c r="J27" s="152"/>
      <c r="K27" s="152"/>
      <c r="L27" s="156"/>
      <c r="S27" s="152"/>
      <c r="T27" s="152"/>
      <c r="U27" s="152"/>
      <c r="V27" s="152"/>
      <c r="W27" s="152"/>
      <c r="X27" s="152"/>
      <c r="Y27" s="152"/>
      <c r="Z27" s="152"/>
      <c r="AA27" s="152"/>
      <c r="AB27" s="152"/>
      <c r="AC27" s="152"/>
      <c r="AD27" s="152"/>
      <c r="AE27" s="152"/>
    </row>
    <row r="28" hidden="1" s="2" customFormat="1" ht="6.96" customHeight="1">
      <c r="A28" s="39"/>
      <c r="B28" s="45"/>
      <c r="C28" s="39"/>
      <c r="D28" s="39"/>
      <c r="E28" s="39"/>
      <c r="F28" s="39"/>
      <c r="G28" s="39"/>
      <c r="H28" s="39"/>
      <c r="I28" s="147"/>
      <c r="J28" s="39"/>
      <c r="K28" s="39"/>
      <c r="L28" s="148"/>
      <c r="S28" s="39"/>
      <c r="T28" s="39"/>
      <c r="U28" s="39"/>
      <c r="V28" s="39"/>
      <c r="W28" s="39"/>
      <c r="X28" s="39"/>
      <c r="Y28" s="39"/>
      <c r="Z28" s="39"/>
      <c r="AA28" s="39"/>
      <c r="AB28" s="39"/>
      <c r="AC28" s="39"/>
      <c r="AD28" s="39"/>
      <c r="AE28" s="39"/>
    </row>
    <row r="29" hidden="1" s="2" customFormat="1" ht="6.96" customHeight="1">
      <c r="A29" s="39"/>
      <c r="B29" s="45"/>
      <c r="C29" s="39"/>
      <c r="D29" s="157"/>
      <c r="E29" s="157"/>
      <c r="F29" s="157"/>
      <c r="G29" s="157"/>
      <c r="H29" s="157"/>
      <c r="I29" s="158"/>
      <c r="J29" s="157"/>
      <c r="K29" s="157"/>
      <c r="L29" s="148"/>
      <c r="S29" s="39"/>
      <c r="T29" s="39"/>
      <c r="U29" s="39"/>
      <c r="V29" s="39"/>
      <c r="W29" s="39"/>
      <c r="X29" s="39"/>
      <c r="Y29" s="39"/>
      <c r="Z29" s="39"/>
      <c r="AA29" s="39"/>
      <c r="AB29" s="39"/>
      <c r="AC29" s="39"/>
      <c r="AD29" s="39"/>
      <c r="AE29" s="39"/>
    </row>
    <row r="30" hidden="1" s="2" customFormat="1" ht="25.44" customHeight="1">
      <c r="A30" s="39"/>
      <c r="B30" s="45"/>
      <c r="C30" s="39"/>
      <c r="D30" s="159" t="s">
        <v>46</v>
      </c>
      <c r="E30" s="39"/>
      <c r="F30" s="39"/>
      <c r="G30" s="39"/>
      <c r="H30" s="39"/>
      <c r="I30" s="147"/>
      <c r="J30" s="160">
        <f>ROUND(J86, 2)</f>
        <v>0</v>
      </c>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14.4" customHeight="1">
      <c r="A32" s="39"/>
      <c r="B32" s="45"/>
      <c r="C32" s="39"/>
      <c r="D32" s="39"/>
      <c r="E32" s="39"/>
      <c r="F32" s="161" t="s">
        <v>48</v>
      </c>
      <c r="G32" s="39"/>
      <c r="H32" s="39"/>
      <c r="I32" s="162" t="s">
        <v>47</v>
      </c>
      <c r="J32" s="161" t="s">
        <v>49</v>
      </c>
      <c r="K32" s="39"/>
      <c r="L32" s="148"/>
      <c r="S32" s="39"/>
      <c r="T32" s="39"/>
      <c r="U32" s="39"/>
      <c r="V32" s="39"/>
      <c r="W32" s="39"/>
      <c r="X32" s="39"/>
      <c r="Y32" s="39"/>
      <c r="Z32" s="39"/>
      <c r="AA32" s="39"/>
      <c r="AB32" s="39"/>
      <c r="AC32" s="39"/>
      <c r="AD32" s="39"/>
      <c r="AE32" s="39"/>
    </row>
    <row r="33" hidden="1" s="2" customFormat="1" ht="14.4" customHeight="1">
      <c r="A33" s="39"/>
      <c r="B33" s="45"/>
      <c r="C33" s="39"/>
      <c r="D33" s="163" t="s">
        <v>50</v>
      </c>
      <c r="E33" s="145" t="s">
        <v>51</v>
      </c>
      <c r="F33" s="164">
        <f>ROUND((SUM(BE86:BE238)),  2)</f>
        <v>0</v>
      </c>
      <c r="G33" s="39"/>
      <c r="H33" s="39"/>
      <c r="I33" s="165">
        <v>0.20999999999999999</v>
      </c>
      <c r="J33" s="164">
        <f>ROUND(((SUM(BE86:BE238))*I33),  2)</f>
        <v>0</v>
      </c>
      <c r="K33" s="39"/>
      <c r="L33" s="148"/>
      <c r="S33" s="39"/>
      <c r="T33" s="39"/>
      <c r="U33" s="39"/>
      <c r="V33" s="39"/>
      <c r="W33" s="39"/>
      <c r="X33" s="39"/>
      <c r="Y33" s="39"/>
      <c r="Z33" s="39"/>
      <c r="AA33" s="39"/>
      <c r="AB33" s="39"/>
      <c r="AC33" s="39"/>
      <c r="AD33" s="39"/>
      <c r="AE33" s="39"/>
    </row>
    <row r="34" hidden="1" s="2" customFormat="1" ht="14.4" customHeight="1">
      <c r="A34" s="39"/>
      <c r="B34" s="45"/>
      <c r="C34" s="39"/>
      <c r="D34" s="39"/>
      <c r="E34" s="145" t="s">
        <v>52</v>
      </c>
      <c r="F34" s="164">
        <f>ROUND((SUM(BF86:BF238)),  2)</f>
        <v>0</v>
      </c>
      <c r="G34" s="39"/>
      <c r="H34" s="39"/>
      <c r="I34" s="165">
        <v>0.14999999999999999</v>
      </c>
      <c r="J34" s="164">
        <f>ROUND(((SUM(BF86:BF238))*I34),  2)</f>
        <v>0</v>
      </c>
      <c r="K34" s="39"/>
      <c r="L34" s="148"/>
      <c r="S34" s="39"/>
      <c r="T34" s="39"/>
      <c r="U34" s="39"/>
      <c r="V34" s="39"/>
      <c r="W34" s="39"/>
      <c r="X34" s="39"/>
      <c r="Y34" s="39"/>
      <c r="Z34" s="39"/>
      <c r="AA34" s="39"/>
      <c r="AB34" s="39"/>
      <c r="AC34" s="39"/>
      <c r="AD34" s="39"/>
      <c r="AE34" s="39"/>
    </row>
    <row r="35" hidden="1" s="2" customFormat="1" ht="14.4" customHeight="1">
      <c r="A35" s="39"/>
      <c r="B35" s="45"/>
      <c r="C35" s="39"/>
      <c r="D35" s="39"/>
      <c r="E35" s="145" t="s">
        <v>53</v>
      </c>
      <c r="F35" s="164">
        <f>ROUND((SUM(BG86:BG238)),  2)</f>
        <v>0</v>
      </c>
      <c r="G35" s="39"/>
      <c r="H35" s="39"/>
      <c r="I35" s="165">
        <v>0.20999999999999999</v>
      </c>
      <c r="J35" s="164">
        <f>0</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54</v>
      </c>
      <c r="F36" s="164">
        <f>ROUND((SUM(BH86:BH238)),  2)</f>
        <v>0</v>
      </c>
      <c r="G36" s="39"/>
      <c r="H36" s="39"/>
      <c r="I36" s="165">
        <v>0.14999999999999999</v>
      </c>
      <c r="J36" s="164">
        <f>0</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55</v>
      </c>
      <c r="F37" s="164">
        <f>ROUND((SUM(BI86:BI238)),  2)</f>
        <v>0</v>
      </c>
      <c r="G37" s="39"/>
      <c r="H37" s="39"/>
      <c r="I37" s="165">
        <v>0</v>
      </c>
      <c r="J37" s="164">
        <f>0</f>
        <v>0</v>
      </c>
      <c r="K37" s="39"/>
      <c r="L37" s="148"/>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147"/>
      <c r="J38" s="39"/>
      <c r="K38" s="39"/>
      <c r="L38" s="148"/>
      <c r="S38" s="39"/>
      <c r="T38" s="39"/>
      <c r="U38" s="39"/>
      <c r="V38" s="39"/>
      <c r="W38" s="39"/>
      <c r="X38" s="39"/>
      <c r="Y38" s="39"/>
      <c r="Z38" s="39"/>
      <c r="AA38" s="39"/>
      <c r="AB38" s="39"/>
      <c r="AC38" s="39"/>
      <c r="AD38" s="39"/>
      <c r="AE38" s="39"/>
    </row>
    <row r="39" hidden="1" s="2" customFormat="1" ht="25.44" customHeight="1">
      <c r="A39" s="39"/>
      <c r="B39" s="45"/>
      <c r="C39" s="166"/>
      <c r="D39" s="167" t="s">
        <v>56</v>
      </c>
      <c r="E39" s="168"/>
      <c r="F39" s="168"/>
      <c r="G39" s="169" t="s">
        <v>57</v>
      </c>
      <c r="H39" s="170" t="s">
        <v>58</v>
      </c>
      <c r="I39" s="171"/>
      <c r="J39" s="172">
        <f>SUM(J30:J37)</f>
        <v>0</v>
      </c>
      <c r="K39" s="173"/>
      <c r="L39" s="148"/>
      <c r="S39" s="39"/>
      <c r="T39" s="39"/>
      <c r="U39" s="39"/>
      <c r="V39" s="39"/>
      <c r="W39" s="39"/>
      <c r="X39" s="39"/>
      <c r="Y39" s="39"/>
      <c r="Z39" s="39"/>
      <c r="AA39" s="39"/>
      <c r="AB39" s="39"/>
      <c r="AC39" s="39"/>
      <c r="AD39" s="39"/>
      <c r="AE39" s="39"/>
    </row>
    <row r="40" hidden="1" s="2" customFormat="1" ht="14.4" customHeight="1">
      <c r="A40" s="39"/>
      <c r="B40" s="174"/>
      <c r="C40" s="175"/>
      <c r="D40" s="175"/>
      <c r="E40" s="175"/>
      <c r="F40" s="175"/>
      <c r="G40" s="175"/>
      <c r="H40" s="175"/>
      <c r="I40" s="176"/>
      <c r="J40" s="175"/>
      <c r="K40" s="175"/>
      <c r="L40" s="148"/>
      <c r="S40" s="39"/>
      <c r="T40" s="39"/>
      <c r="U40" s="39"/>
      <c r="V40" s="39"/>
      <c r="W40" s="39"/>
      <c r="X40" s="39"/>
      <c r="Y40" s="39"/>
      <c r="Z40" s="39"/>
      <c r="AA40" s="39"/>
      <c r="AB40" s="39"/>
      <c r="AC40" s="39"/>
      <c r="AD40" s="39"/>
      <c r="AE40" s="39"/>
    </row>
    <row r="41" hidden="1"/>
    <row r="42" hidden="1"/>
    <row r="43" hidden="1"/>
    <row r="44" s="2" customFormat="1" ht="6.96" customHeight="1">
      <c r="A44" s="39"/>
      <c r="B44" s="177"/>
      <c r="C44" s="178"/>
      <c r="D44" s="178"/>
      <c r="E44" s="178"/>
      <c r="F44" s="178"/>
      <c r="G44" s="178"/>
      <c r="H44" s="178"/>
      <c r="I44" s="179"/>
      <c r="J44" s="178"/>
      <c r="K44" s="178"/>
      <c r="L44" s="148"/>
      <c r="S44" s="39"/>
      <c r="T44" s="39"/>
      <c r="U44" s="39"/>
      <c r="V44" s="39"/>
      <c r="W44" s="39"/>
      <c r="X44" s="39"/>
      <c r="Y44" s="39"/>
      <c r="Z44" s="39"/>
      <c r="AA44" s="39"/>
      <c r="AB44" s="39"/>
      <c r="AC44" s="39"/>
      <c r="AD44" s="39"/>
      <c r="AE44" s="39"/>
    </row>
    <row r="45" s="2" customFormat="1" ht="24.96" customHeight="1">
      <c r="A45" s="39"/>
      <c r="B45" s="40"/>
      <c r="C45" s="23" t="s">
        <v>135</v>
      </c>
      <c r="D45" s="41"/>
      <c r="E45" s="41"/>
      <c r="F45" s="41"/>
      <c r="G45" s="41"/>
      <c r="H45" s="41"/>
      <c r="I45" s="147"/>
      <c r="J45" s="41"/>
      <c r="K45" s="41"/>
      <c r="L45" s="148"/>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147"/>
      <c r="J46" s="41"/>
      <c r="K46" s="41"/>
      <c r="L46" s="148"/>
      <c r="S46" s="39"/>
      <c r="T46" s="39"/>
      <c r="U46" s="39"/>
      <c r="V46" s="39"/>
      <c r="W46" s="39"/>
      <c r="X46" s="39"/>
      <c r="Y46" s="39"/>
      <c r="Z46" s="39"/>
      <c r="AA46" s="39"/>
      <c r="AB46" s="39"/>
      <c r="AC46" s="39"/>
      <c r="AD46" s="39"/>
      <c r="AE46" s="39"/>
    </row>
    <row r="47" s="2" customFormat="1" ht="12" customHeight="1">
      <c r="A47" s="39"/>
      <c r="B47" s="40"/>
      <c r="C47" s="32" t="s">
        <v>16</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16.5" customHeight="1">
      <c r="A48" s="39"/>
      <c r="B48" s="40"/>
      <c r="C48" s="41"/>
      <c r="D48" s="41"/>
      <c r="E48" s="180" t="str">
        <f>E7</f>
        <v>PJD na ul. Výškovická - 2. úsek (ul. Pavlovova - ul. Čujkovova)</v>
      </c>
      <c r="F48" s="32"/>
      <c r="G48" s="32"/>
      <c r="H48" s="32"/>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133</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70" t="str">
        <f>E9</f>
        <v>SO 401 - Trakční vedení</v>
      </c>
      <c r="F50" s="41"/>
      <c r="G50" s="41"/>
      <c r="H50" s="41"/>
      <c r="I50" s="147"/>
      <c r="J50" s="41"/>
      <c r="K50" s="41"/>
      <c r="L50" s="148"/>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147"/>
      <c r="J51" s="41"/>
      <c r="K51" s="41"/>
      <c r="L51" s="148"/>
      <c r="S51" s="39"/>
      <c r="T51" s="39"/>
      <c r="U51" s="39"/>
      <c r="V51" s="39"/>
      <c r="W51" s="39"/>
      <c r="X51" s="39"/>
      <c r="Y51" s="39"/>
      <c r="Z51" s="39"/>
      <c r="AA51" s="39"/>
      <c r="AB51" s="39"/>
      <c r="AC51" s="39"/>
      <c r="AD51" s="39"/>
      <c r="AE51" s="39"/>
    </row>
    <row r="52" s="2" customFormat="1" ht="12" customHeight="1">
      <c r="A52" s="39"/>
      <c r="B52" s="40"/>
      <c r="C52" s="32" t="s">
        <v>22</v>
      </c>
      <c r="D52" s="41"/>
      <c r="E52" s="41"/>
      <c r="F52" s="27" t="str">
        <f>F12</f>
        <v>Ostrava</v>
      </c>
      <c r="G52" s="41"/>
      <c r="H52" s="41"/>
      <c r="I52" s="150" t="s">
        <v>24</v>
      </c>
      <c r="J52" s="73" t="str">
        <f>IF(J12="","",J12)</f>
        <v>13. 11. 2019</v>
      </c>
      <c r="K52" s="41"/>
      <c r="L52" s="148"/>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27.9" customHeight="1">
      <c r="A54" s="39"/>
      <c r="B54" s="40"/>
      <c r="C54" s="32" t="s">
        <v>30</v>
      </c>
      <c r="D54" s="41"/>
      <c r="E54" s="41"/>
      <c r="F54" s="27" t="str">
        <f>E15</f>
        <v>Dopravní podnik Ostrava a.s.</v>
      </c>
      <c r="G54" s="41"/>
      <c r="H54" s="41"/>
      <c r="I54" s="150" t="s">
        <v>38</v>
      </c>
      <c r="J54" s="37" t="str">
        <f>E21</f>
        <v>METROPROJEKT Praha a.s.</v>
      </c>
      <c r="K54" s="41"/>
      <c r="L54" s="148"/>
      <c r="S54" s="39"/>
      <c r="T54" s="39"/>
      <c r="U54" s="39"/>
      <c r="V54" s="39"/>
      <c r="W54" s="39"/>
      <c r="X54" s="39"/>
      <c r="Y54" s="39"/>
      <c r="Z54" s="39"/>
      <c r="AA54" s="39"/>
      <c r="AB54" s="39"/>
      <c r="AC54" s="39"/>
      <c r="AD54" s="39"/>
      <c r="AE54" s="39"/>
    </row>
    <row r="55" s="2" customFormat="1" ht="27.9" customHeight="1">
      <c r="A55" s="39"/>
      <c r="B55" s="40"/>
      <c r="C55" s="32" t="s">
        <v>36</v>
      </c>
      <c r="D55" s="41"/>
      <c r="E55" s="41"/>
      <c r="F55" s="27" t="str">
        <f>IF(E18="","",E18)</f>
        <v>Vyplň údaj</v>
      </c>
      <c r="G55" s="41"/>
      <c r="H55" s="41"/>
      <c r="I55" s="150" t="s">
        <v>43</v>
      </c>
      <c r="J55" s="37" t="str">
        <f>E24</f>
        <v xml:space="preserve">SUDOP BRNO, spol. s r.o. </v>
      </c>
      <c r="K55" s="41"/>
      <c r="L55" s="148"/>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147"/>
      <c r="J56" s="41"/>
      <c r="K56" s="41"/>
      <c r="L56" s="148"/>
      <c r="S56" s="39"/>
      <c r="T56" s="39"/>
      <c r="U56" s="39"/>
      <c r="V56" s="39"/>
      <c r="W56" s="39"/>
      <c r="X56" s="39"/>
      <c r="Y56" s="39"/>
      <c r="Z56" s="39"/>
      <c r="AA56" s="39"/>
      <c r="AB56" s="39"/>
      <c r="AC56" s="39"/>
      <c r="AD56" s="39"/>
      <c r="AE56" s="39"/>
    </row>
    <row r="57" s="2" customFormat="1" ht="29.28" customHeight="1">
      <c r="A57" s="39"/>
      <c r="B57" s="40"/>
      <c r="C57" s="181" t="s">
        <v>136</v>
      </c>
      <c r="D57" s="182"/>
      <c r="E57" s="182"/>
      <c r="F57" s="182"/>
      <c r="G57" s="182"/>
      <c r="H57" s="182"/>
      <c r="I57" s="183"/>
      <c r="J57" s="184" t="s">
        <v>137</v>
      </c>
      <c r="K57" s="182"/>
      <c r="L57" s="148"/>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147"/>
      <c r="J58" s="41"/>
      <c r="K58" s="41"/>
      <c r="L58" s="148"/>
      <c r="S58" s="39"/>
      <c r="T58" s="39"/>
      <c r="U58" s="39"/>
      <c r="V58" s="39"/>
      <c r="W58" s="39"/>
      <c r="X58" s="39"/>
      <c r="Y58" s="39"/>
      <c r="Z58" s="39"/>
      <c r="AA58" s="39"/>
      <c r="AB58" s="39"/>
      <c r="AC58" s="39"/>
      <c r="AD58" s="39"/>
      <c r="AE58" s="39"/>
    </row>
    <row r="59" s="2" customFormat="1" ht="22.8" customHeight="1">
      <c r="A59" s="39"/>
      <c r="B59" s="40"/>
      <c r="C59" s="185" t="s">
        <v>78</v>
      </c>
      <c r="D59" s="41"/>
      <c r="E59" s="41"/>
      <c r="F59" s="41"/>
      <c r="G59" s="41"/>
      <c r="H59" s="41"/>
      <c r="I59" s="147"/>
      <c r="J59" s="103">
        <f>J86</f>
        <v>0</v>
      </c>
      <c r="K59" s="41"/>
      <c r="L59" s="148"/>
      <c r="S59" s="39"/>
      <c r="T59" s="39"/>
      <c r="U59" s="39"/>
      <c r="V59" s="39"/>
      <c r="W59" s="39"/>
      <c r="X59" s="39"/>
      <c r="Y59" s="39"/>
      <c r="Z59" s="39"/>
      <c r="AA59" s="39"/>
      <c r="AB59" s="39"/>
      <c r="AC59" s="39"/>
      <c r="AD59" s="39"/>
      <c r="AE59" s="39"/>
      <c r="AU59" s="17" t="s">
        <v>138</v>
      </c>
    </row>
    <row r="60" s="9" customFormat="1" ht="24.96" customHeight="1">
      <c r="A60" s="9"/>
      <c r="B60" s="186"/>
      <c r="C60" s="187"/>
      <c r="D60" s="188" t="s">
        <v>897</v>
      </c>
      <c r="E60" s="189"/>
      <c r="F60" s="189"/>
      <c r="G60" s="189"/>
      <c r="H60" s="189"/>
      <c r="I60" s="190"/>
      <c r="J60" s="191">
        <f>J87</f>
        <v>0</v>
      </c>
      <c r="K60" s="187"/>
      <c r="L60" s="192"/>
      <c r="S60" s="9"/>
      <c r="T60" s="9"/>
      <c r="U60" s="9"/>
      <c r="V60" s="9"/>
      <c r="W60" s="9"/>
      <c r="X60" s="9"/>
      <c r="Y60" s="9"/>
      <c r="Z60" s="9"/>
      <c r="AA60" s="9"/>
      <c r="AB60" s="9"/>
      <c r="AC60" s="9"/>
      <c r="AD60" s="9"/>
      <c r="AE60" s="9"/>
    </row>
    <row r="61" s="10" customFormat="1" ht="19.92" customHeight="1">
      <c r="A61" s="10"/>
      <c r="B61" s="193"/>
      <c r="C61" s="126"/>
      <c r="D61" s="194" t="s">
        <v>898</v>
      </c>
      <c r="E61" s="195"/>
      <c r="F61" s="195"/>
      <c r="G61" s="195"/>
      <c r="H61" s="195"/>
      <c r="I61" s="196"/>
      <c r="J61" s="197">
        <f>J88</f>
        <v>0</v>
      </c>
      <c r="K61" s="126"/>
      <c r="L61" s="198"/>
      <c r="S61" s="10"/>
      <c r="T61" s="10"/>
      <c r="U61" s="10"/>
      <c r="V61" s="10"/>
      <c r="W61" s="10"/>
      <c r="X61" s="10"/>
      <c r="Y61" s="10"/>
      <c r="Z61" s="10"/>
      <c r="AA61" s="10"/>
      <c r="AB61" s="10"/>
      <c r="AC61" s="10"/>
      <c r="AD61" s="10"/>
      <c r="AE61" s="10"/>
    </row>
    <row r="62" s="10" customFormat="1" ht="19.92" customHeight="1">
      <c r="A62" s="10"/>
      <c r="B62" s="193"/>
      <c r="C62" s="126"/>
      <c r="D62" s="194" t="s">
        <v>899</v>
      </c>
      <c r="E62" s="195"/>
      <c r="F62" s="195"/>
      <c r="G62" s="195"/>
      <c r="H62" s="195"/>
      <c r="I62" s="196"/>
      <c r="J62" s="197">
        <f>J108</f>
        <v>0</v>
      </c>
      <c r="K62" s="126"/>
      <c r="L62" s="198"/>
      <c r="S62" s="10"/>
      <c r="T62" s="10"/>
      <c r="U62" s="10"/>
      <c r="V62" s="10"/>
      <c r="W62" s="10"/>
      <c r="X62" s="10"/>
      <c r="Y62" s="10"/>
      <c r="Z62" s="10"/>
      <c r="AA62" s="10"/>
      <c r="AB62" s="10"/>
      <c r="AC62" s="10"/>
      <c r="AD62" s="10"/>
      <c r="AE62" s="10"/>
    </row>
    <row r="63" s="10" customFormat="1" ht="19.92" customHeight="1">
      <c r="A63" s="10"/>
      <c r="B63" s="193"/>
      <c r="C63" s="126"/>
      <c r="D63" s="194" t="s">
        <v>900</v>
      </c>
      <c r="E63" s="195"/>
      <c r="F63" s="195"/>
      <c r="G63" s="195"/>
      <c r="H63" s="195"/>
      <c r="I63" s="196"/>
      <c r="J63" s="197">
        <f>J115</f>
        <v>0</v>
      </c>
      <c r="K63" s="126"/>
      <c r="L63" s="198"/>
      <c r="S63" s="10"/>
      <c r="T63" s="10"/>
      <c r="U63" s="10"/>
      <c r="V63" s="10"/>
      <c r="W63" s="10"/>
      <c r="X63" s="10"/>
      <c r="Y63" s="10"/>
      <c r="Z63" s="10"/>
      <c r="AA63" s="10"/>
      <c r="AB63" s="10"/>
      <c r="AC63" s="10"/>
      <c r="AD63" s="10"/>
      <c r="AE63" s="10"/>
    </row>
    <row r="64" s="10" customFormat="1" ht="19.92" customHeight="1">
      <c r="A64" s="10"/>
      <c r="B64" s="193"/>
      <c r="C64" s="126"/>
      <c r="D64" s="194" t="s">
        <v>901</v>
      </c>
      <c r="E64" s="195"/>
      <c r="F64" s="195"/>
      <c r="G64" s="195"/>
      <c r="H64" s="195"/>
      <c r="I64" s="196"/>
      <c r="J64" s="197">
        <f>J188</f>
        <v>0</v>
      </c>
      <c r="K64" s="126"/>
      <c r="L64" s="198"/>
      <c r="S64" s="10"/>
      <c r="T64" s="10"/>
      <c r="U64" s="10"/>
      <c r="V64" s="10"/>
      <c r="W64" s="10"/>
      <c r="X64" s="10"/>
      <c r="Y64" s="10"/>
      <c r="Z64" s="10"/>
      <c r="AA64" s="10"/>
      <c r="AB64" s="10"/>
      <c r="AC64" s="10"/>
      <c r="AD64" s="10"/>
      <c r="AE64" s="10"/>
    </row>
    <row r="65" s="10" customFormat="1" ht="19.92" customHeight="1">
      <c r="A65" s="10"/>
      <c r="B65" s="193"/>
      <c r="C65" s="126"/>
      <c r="D65" s="194" t="s">
        <v>902</v>
      </c>
      <c r="E65" s="195"/>
      <c r="F65" s="195"/>
      <c r="G65" s="195"/>
      <c r="H65" s="195"/>
      <c r="I65" s="196"/>
      <c r="J65" s="197">
        <f>J219</f>
        <v>0</v>
      </c>
      <c r="K65" s="126"/>
      <c r="L65" s="198"/>
      <c r="S65" s="10"/>
      <c r="T65" s="10"/>
      <c r="U65" s="10"/>
      <c r="V65" s="10"/>
      <c r="W65" s="10"/>
      <c r="X65" s="10"/>
      <c r="Y65" s="10"/>
      <c r="Z65" s="10"/>
      <c r="AA65" s="10"/>
      <c r="AB65" s="10"/>
      <c r="AC65" s="10"/>
      <c r="AD65" s="10"/>
      <c r="AE65" s="10"/>
    </row>
    <row r="66" s="10" customFormat="1" ht="19.92" customHeight="1">
      <c r="A66" s="10"/>
      <c r="B66" s="193"/>
      <c r="C66" s="126"/>
      <c r="D66" s="194" t="s">
        <v>903</v>
      </c>
      <c r="E66" s="195"/>
      <c r="F66" s="195"/>
      <c r="G66" s="195"/>
      <c r="H66" s="195"/>
      <c r="I66" s="196"/>
      <c r="J66" s="197">
        <f>J226</f>
        <v>0</v>
      </c>
      <c r="K66" s="126"/>
      <c r="L66" s="198"/>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133</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70" t="str">
        <f>E9</f>
        <v>SO 401 - Trakční vedení</v>
      </c>
      <c r="F78" s="41"/>
      <c r="G78" s="41"/>
      <c r="H78" s="41"/>
      <c r="I78" s="147"/>
      <c r="J78" s="41"/>
      <c r="K78" s="41"/>
      <c r="L78" s="148"/>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2" customHeight="1">
      <c r="A80" s="39"/>
      <c r="B80" s="40"/>
      <c r="C80" s="32" t="s">
        <v>22</v>
      </c>
      <c r="D80" s="41"/>
      <c r="E80" s="41"/>
      <c r="F80" s="27" t="str">
        <f>F12</f>
        <v>Ostrava</v>
      </c>
      <c r="G80" s="41"/>
      <c r="H80" s="41"/>
      <c r="I80" s="150" t="s">
        <v>24</v>
      </c>
      <c r="J80" s="73" t="str">
        <f>IF(J12="","",J12)</f>
        <v>13. 11. 2019</v>
      </c>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27.9" customHeight="1">
      <c r="A82" s="39"/>
      <c r="B82" s="40"/>
      <c r="C82" s="32" t="s">
        <v>30</v>
      </c>
      <c r="D82" s="41"/>
      <c r="E82" s="41"/>
      <c r="F82" s="27" t="str">
        <f>E15</f>
        <v>Dopravní podnik Ostrava a.s.</v>
      </c>
      <c r="G82" s="41"/>
      <c r="H82" s="41"/>
      <c r="I82" s="150" t="s">
        <v>38</v>
      </c>
      <c r="J82" s="37" t="str">
        <f>E21</f>
        <v>METROPROJEKT Praha a.s.</v>
      </c>
      <c r="K82" s="41"/>
      <c r="L82" s="148"/>
      <c r="S82" s="39"/>
      <c r="T82" s="39"/>
      <c r="U82" s="39"/>
      <c r="V82" s="39"/>
      <c r="W82" s="39"/>
      <c r="X82" s="39"/>
      <c r="Y82" s="39"/>
      <c r="Z82" s="39"/>
      <c r="AA82" s="39"/>
      <c r="AB82" s="39"/>
      <c r="AC82" s="39"/>
      <c r="AD82" s="39"/>
      <c r="AE82" s="39"/>
    </row>
    <row r="83" s="2" customFormat="1" ht="27.9" customHeight="1">
      <c r="A83" s="39"/>
      <c r="B83" s="40"/>
      <c r="C83" s="32" t="s">
        <v>36</v>
      </c>
      <c r="D83" s="41"/>
      <c r="E83" s="41"/>
      <c r="F83" s="27" t="str">
        <f>IF(E18="","",E18)</f>
        <v>Vyplň údaj</v>
      </c>
      <c r="G83" s="41"/>
      <c r="H83" s="41"/>
      <c r="I83" s="150" t="s">
        <v>43</v>
      </c>
      <c r="J83" s="37" t="str">
        <f>E24</f>
        <v xml:space="preserve">SUDOP BRNO, spol. s r.o. </v>
      </c>
      <c r="K83" s="41"/>
      <c r="L83" s="148"/>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147"/>
      <c r="J84" s="41"/>
      <c r="K84" s="41"/>
      <c r="L84" s="148"/>
      <c r="S84" s="39"/>
      <c r="T84" s="39"/>
      <c r="U84" s="39"/>
      <c r="V84" s="39"/>
      <c r="W84" s="39"/>
      <c r="X84" s="39"/>
      <c r="Y84" s="39"/>
      <c r="Z84" s="39"/>
      <c r="AA84" s="39"/>
      <c r="AB84" s="39"/>
      <c r="AC84" s="39"/>
      <c r="AD84" s="39"/>
      <c r="AE84" s="39"/>
    </row>
    <row r="85" s="11" customFormat="1" ht="29.28" customHeight="1">
      <c r="A85" s="199"/>
      <c r="B85" s="200"/>
      <c r="C85" s="201" t="s">
        <v>147</v>
      </c>
      <c r="D85" s="202" t="s">
        <v>65</v>
      </c>
      <c r="E85" s="202" t="s">
        <v>61</v>
      </c>
      <c r="F85" s="202" t="s">
        <v>62</v>
      </c>
      <c r="G85" s="202" t="s">
        <v>148</v>
      </c>
      <c r="H85" s="202" t="s">
        <v>149</v>
      </c>
      <c r="I85" s="203" t="s">
        <v>150</v>
      </c>
      <c r="J85" s="202" t="s">
        <v>137</v>
      </c>
      <c r="K85" s="204" t="s">
        <v>151</v>
      </c>
      <c r="L85" s="205"/>
      <c r="M85" s="93" t="s">
        <v>79</v>
      </c>
      <c r="N85" s="94" t="s">
        <v>50</v>
      </c>
      <c r="O85" s="94" t="s">
        <v>152</v>
      </c>
      <c r="P85" s="94" t="s">
        <v>153</v>
      </c>
      <c r="Q85" s="94" t="s">
        <v>154</v>
      </c>
      <c r="R85" s="94" t="s">
        <v>155</v>
      </c>
      <c r="S85" s="94" t="s">
        <v>156</v>
      </c>
      <c r="T85" s="95" t="s">
        <v>157</v>
      </c>
      <c r="U85" s="199"/>
      <c r="V85" s="199"/>
      <c r="W85" s="199"/>
      <c r="X85" s="199"/>
      <c r="Y85" s="199"/>
      <c r="Z85" s="199"/>
      <c r="AA85" s="199"/>
      <c r="AB85" s="199"/>
      <c r="AC85" s="199"/>
      <c r="AD85" s="199"/>
      <c r="AE85" s="199"/>
    </row>
    <row r="86" s="2" customFormat="1" ht="22.8" customHeight="1">
      <c r="A86" s="39"/>
      <c r="B86" s="40"/>
      <c r="C86" s="100" t="s">
        <v>158</v>
      </c>
      <c r="D86" s="41"/>
      <c r="E86" s="41"/>
      <c r="F86" s="41"/>
      <c r="G86" s="41"/>
      <c r="H86" s="41"/>
      <c r="I86" s="147"/>
      <c r="J86" s="206">
        <f>BK86</f>
        <v>0</v>
      </c>
      <c r="K86" s="41"/>
      <c r="L86" s="45"/>
      <c r="M86" s="96"/>
      <c r="N86" s="207"/>
      <c r="O86" s="97"/>
      <c r="P86" s="208">
        <f>P87</f>
        <v>0</v>
      </c>
      <c r="Q86" s="97"/>
      <c r="R86" s="208">
        <f>R87</f>
        <v>0</v>
      </c>
      <c r="S86" s="97"/>
      <c r="T86" s="209">
        <f>T87</f>
        <v>0</v>
      </c>
      <c r="U86" s="39"/>
      <c r="V86" s="39"/>
      <c r="W86" s="39"/>
      <c r="X86" s="39"/>
      <c r="Y86" s="39"/>
      <c r="Z86" s="39"/>
      <c r="AA86" s="39"/>
      <c r="AB86" s="39"/>
      <c r="AC86" s="39"/>
      <c r="AD86" s="39"/>
      <c r="AE86" s="39"/>
      <c r="AT86" s="17" t="s">
        <v>80</v>
      </c>
      <c r="AU86" s="17" t="s">
        <v>138</v>
      </c>
      <c r="BK86" s="210">
        <f>BK87</f>
        <v>0</v>
      </c>
    </row>
    <row r="87" s="12" customFormat="1" ht="25.92" customHeight="1">
      <c r="A87" s="12"/>
      <c r="B87" s="211"/>
      <c r="C87" s="212"/>
      <c r="D87" s="213" t="s">
        <v>80</v>
      </c>
      <c r="E87" s="214" t="s">
        <v>159</v>
      </c>
      <c r="F87" s="214" t="s">
        <v>904</v>
      </c>
      <c r="G87" s="212"/>
      <c r="H87" s="212"/>
      <c r="I87" s="215"/>
      <c r="J87" s="216">
        <f>BK87</f>
        <v>0</v>
      </c>
      <c r="K87" s="212"/>
      <c r="L87" s="217"/>
      <c r="M87" s="218"/>
      <c r="N87" s="219"/>
      <c r="O87" s="219"/>
      <c r="P87" s="220">
        <f>P88+P108+P115+P188+P219+P226</f>
        <v>0</v>
      </c>
      <c r="Q87" s="219"/>
      <c r="R87" s="220">
        <f>R88+R108+R115+R188+R219+R226</f>
        <v>0</v>
      </c>
      <c r="S87" s="219"/>
      <c r="T87" s="221">
        <f>T88+T108+T115+T188+T219+T226</f>
        <v>0</v>
      </c>
      <c r="U87" s="12"/>
      <c r="V87" s="12"/>
      <c r="W87" s="12"/>
      <c r="X87" s="12"/>
      <c r="Y87" s="12"/>
      <c r="Z87" s="12"/>
      <c r="AA87" s="12"/>
      <c r="AB87" s="12"/>
      <c r="AC87" s="12"/>
      <c r="AD87" s="12"/>
      <c r="AE87" s="12"/>
      <c r="AR87" s="222" t="s">
        <v>89</v>
      </c>
      <c r="AT87" s="223" t="s">
        <v>80</v>
      </c>
      <c r="AU87" s="223" t="s">
        <v>81</v>
      </c>
      <c r="AY87" s="222" t="s">
        <v>161</v>
      </c>
      <c r="BK87" s="224">
        <f>BK88+BK108+BK115+BK188+BK219+BK226</f>
        <v>0</v>
      </c>
    </row>
    <row r="88" s="12" customFormat="1" ht="22.8" customHeight="1">
      <c r="A88" s="12"/>
      <c r="B88" s="211"/>
      <c r="C88" s="212"/>
      <c r="D88" s="213" t="s">
        <v>80</v>
      </c>
      <c r="E88" s="225" t="s">
        <v>905</v>
      </c>
      <c r="F88" s="225" t="s">
        <v>906</v>
      </c>
      <c r="G88" s="212"/>
      <c r="H88" s="212"/>
      <c r="I88" s="215"/>
      <c r="J88" s="226">
        <f>BK88</f>
        <v>0</v>
      </c>
      <c r="K88" s="212"/>
      <c r="L88" s="217"/>
      <c r="M88" s="218"/>
      <c r="N88" s="219"/>
      <c r="O88" s="219"/>
      <c r="P88" s="220">
        <f>SUM(P89:P107)</f>
        <v>0</v>
      </c>
      <c r="Q88" s="219"/>
      <c r="R88" s="220">
        <f>SUM(R89:R107)</f>
        <v>0</v>
      </c>
      <c r="S88" s="219"/>
      <c r="T88" s="221">
        <f>SUM(T89:T107)</f>
        <v>0</v>
      </c>
      <c r="U88" s="12"/>
      <c r="V88" s="12"/>
      <c r="W88" s="12"/>
      <c r="X88" s="12"/>
      <c r="Y88" s="12"/>
      <c r="Z88" s="12"/>
      <c r="AA88" s="12"/>
      <c r="AB88" s="12"/>
      <c r="AC88" s="12"/>
      <c r="AD88" s="12"/>
      <c r="AE88" s="12"/>
      <c r="AR88" s="222" t="s">
        <v>89</v>
      </c>
      <c r="AT88" s="223" t="s">
        <v>80</v>
      </c>
      <c r="AU88" s="223" t="s">
        <v>89</v>
      </c>
      <c r="AY88" s="222" t="s">
        <v>161</v>
      </c>
      <c r="BK88" s="224">
        <f>SUM(BK89:BK107)</f>
        <v>0</v>
      </c>
    </row>
    <row r="89" s="2" customFormat="1" ht="16.5" customHeight="1">
      <c r="A89" s="39"/>
      <c r="B89" s="40"/>
      <c r="C89" s="227" t="s">
        <v>89</v>
      </c>
      <c r="D89" s="227" t="s">
        <v>163</v>
      </c>
      <c r="E89" s="228" t="s">
        <v>907</v>
      </c>
      <c r="F89" s="229" t="s">
        <v>908</v>
      </c>
      <c r="G89" s="230" t="s">
        <v>909</v>
      </c>
      <c r="H89" s="231">
        <v>15</v>
      </c>
      <c r="I89" s="232"/>
      <c r="J89" s="233">
        <f>ROUND(I89*H89,2)</f>
        <v>0</v>
      </c>
      <c r="K89" s="229" t="s">
        <v>910</v>
      </c>
      <c r="L89" s="45"/>
      <c r="M89" s="234" t="s">
        <v>79</v>
      </c>
      <c r="N89" s="235" t="s">
        <v>51</v>
      </c>
      <c r="O89" s="85"/>
      <c r="P89" s="236">
        <f>O89*H89</f>
        <v>0</v>
      </c>
      <c r="Q89" s="236">
        <v>0</v>
      </c>
      <c r="R89" s="236">
        <f>Q89*H89</f>
        <v>0</v>
      </c>
      <c r="S89" s="236">
        <v>0</v>
      </c>
      <c r="T89" s="237">
        <f>S89*H89</f>
        <v>0</v>
      </c>
      <c r="U89" s="39"/>
      <c r="V89" s="39"/>
      <c r="W89" s="39"/>
      <c r="X89" s="39"/>
      <c r="Y89" s="39"/>
      <c r="Z89" s="39"/>
      <c r="AA89" s="39"/>
      <c r="AB89" s="39"/>
      <c r="AC89" s="39"/>
      <c r="AD89" s="39"/>
      <c r="AE89" s="39"/>
      <c r="AR89" s="238" t="s">
        <v>168</v>
      </c>
      <c r="AT89" s="238" t="s">
        <v>163</v>
      </c>
      <c r="AU89" s="238" t="s">
        <v>91</v>
      </c>
      <c r="AY89" s="17" t="s">
        <v>161</v>
      </c>
      <c r="BE89" s="239">
        <f>IF(N89="základní",J89,0)</f>
        <v>0</v>
      </c>
      <c r="BF89" s="239">
        <f>IF(N89="snížená",J89,0)</f>
        <v>0</v>
      </c>
      <c r="BG89" s="239">
        <f>IF(N89="zákl. přenesená",J89,0)</f>
        <v>0</v>
      </c>
      <c r="BH89" s="239">
        <f>IF(N89="sníž. přenesená",J89,0)</f>
        <v>0</v>
      </c>
      <c r="BI89" s="239">
        <f>IF(N89="nulová",J89,0)</f>
        <v>0</v>
      </c>
      <c r="BJ89" s="17" t="s">
        <v>89</v>
      </c>
      <c r="BK89" s="239">
        <f>ROUND(I89*H89,2)</f>
        <v>0</v>
      </c>
      <c r="BL89" s="17" t="s">
        <v>168</v>
      </c>
      <c r="BM89" s="238" t="s">
        <v>91</v>
      </c>
    </row>
    <row r="90" s="2" customFormat="1">
      <c r="A90" s="39"/>
      <c r="B90" s="40"/>
      <c r="C90" s="41"/>
      <c r="D90" s="242" t="s">
        <v>397</v>
      </c>
      <c r="E90" s="41"/>
      <c r="F90" s="288" t="s">
        <v>911</v>
      </c>
      <c r="G90" s="41"/>
      <c r="H90" s="41"/>
      <c r="I90" s="147"/>
      <c r="J90" s="41"/>
      <c r="K90" s="41"/>
      <c r="L90" s="45"/>
      <c r="M90" s="289"/>
      <c r="N90" s="290"/>
      <c r="O90" s="85"/>
      <c r="P90" s="85"/>
      <c r="Q90" s="85"/>
      <c r="R90" s="85"/>
      <c r="S90" s="85"/>
      <c r="T90" s="86"/>
      <c r="U90" s="39"/>
      <c r="V90" s="39"/>
      <c r="W90" s="39"/>
      <c r="X90" s="39"/>
      <c r="Y90" s="39"/>
      <c r="Z90" s="39"/>
      <c r="AA90" s="39"/>
      <c r="AB90" s="39"/>
      <c r="AC90" s="39"/>
      <c r="AD90" s="39"/>
      <c r="AE90" s="39"/>
      <c r="AT90" s="17" t="s">
        <v>397</v>
      </c>
      <c r="AU90" s="17" t="s">
        <v>91</v>
      </c>
    </row>
    <row r="91" s="13" customFormat="1">
      <c r="A91" s="13"/>
      <c r="B91" s="240"/>
      <c r="C91" s="241"/>
      <c r="D91" s="242" t="s">
        <v>170</v>
      </c>
      <c r="E91" s="243" t="s">
        <v>79</v>
      </c>
      <c r="F91" s="244" t="s">
        <v>912</v>
      </c>
      <c r="G91" s="241"/>
      <c r="H91" s="245">
        <v>15</v>
      </c>
      <c r="I91" s="246"/>
      <c r="J91" s="241"/>
      <c r="K91" s="241"/>
      <c r="L91" s="247"/>
      <c r="M91" s="248"/>
      <c r="N91" s="249"/>
      <c r="O91" s="249"/>
      <c r="P91" s="249"/>
      <c r="Q91" s="249"/>
      <c r="R91" s="249"/>
      <c r="S91" s="249"/>
      <c r="T91" s="250"/>
      <c r="U91" s="13"/>
      <c r="V91" s="13"/>
      <c r="W91" s="13"/>
      <c r="X91" s="13"/>
      <c r="Y91" s="13"/>
      <c r="Z91" s="13"/>
      <c r="AA91" s="13"/>
      <c r="AB91" s="13"/>
      <c r="AC91" s="13"/>
      <c r="AD91" s="13"/>
      <c r="AE91" s="13"/>
      <c r="AT91" s="251" t="s">
        <v>170</v>
      </c>
      <c r="AU91" s="251" t="s">
        <v>91</v>
      </c>
      <c r="AV91" s="13" t="s">
        <v>91</v>
      </c>
      <c r="AW91" s="13" t="s">
        <v>42</v>
      </c>
      <c r="AX91" s="13" t="s">
        <v>89</v>
      </c>
      <c r="AY91" s="251" t="s">
        <v>161</v>
      </c>
    </row>
    <row r="92" s="2" customFormat="1" ht="16.5" customHeight="1">
      <c r="A92" s="39"/>
      <c r="B92" s="40"/>
      <c r="C92" s="227" t="s">
        <v>91</v>
      </c>
      <c r="D92" s="227" t="s">
        <v>163</v>
      </c>
      <c r="E92" s="228" t="s">
        <v>913</v>
      </c>
      <c r="F92" s="229" t="s">
        <v>914</v>
      </c>
      <c r="G92" s="230" t="s">
        <v>909</v>
      </c>
      <c r="H92" s="231">
        <v>18.431999999999999</v>
      </c>
      <c r="I92" s="232"/>
      <c r="J92" s="233">
        <f>ROUND(I92*H92,2)</f>
        <v>0</v>
      </c>
      <c r="K92" s="229" t="s">
        <v>910</v>
      </c>
      <c r="L92" s="45"/>
      <c r="M92" s="234" t="s">
        <v>79</v>
      </c>
      <c r="N92" s="235" t="s">
        <v>51</v>
      </c>
      <c r="O92" s="85"/>
      <c r="P92" s="236">
        <f>O92*H92</f>
        <v>0</v>
      </c>
      <c r="Q92" s="236">
        <v>0</v>
      </c>
      <c r="R92" s="236">
        <f>Q92*H92</f>
        <v>0</v>
      </c>
      <c r="S92" s="236">
        <v>0</v>
      </c>
      <c r="T92" s="237">
        <f>S92*H92</f>
        <v>0</v>
      </c>
      <c r="U92" s="39"/>
      <c r="V92" s="39"/>
      <c r="W92" s="39"/>
      <c r="X92" s="39"/>
      <c r="Y92" s="39"/>
      <c r="Z92" s="39"/>
      <c r="AA92" s="39"/>
      <c r="AB92" s="39"/>
      <c r="AC92" s="39"/>
      <c r="AD92" s="39"/>
      <c r="AE92" s="39"/>
      <c r="AR92" s="238" t="s">
        <v>168</v>
      </c>
      <c r="AT92" s="238" t="s">
        <v>163</v>
      </c>
      <c r="AU92" s="238" t="s">
        <v>91</v>
      </c>
      <c r="AY92" s="17" t="s">
        <v>161</v>
      </c>
      <c r="BE92" s="239">
        <f>IF(N92="základní",J92,0)</f>
        <v>0</v>
      </c>
      <c r="BF92" s="239">
        <f>IF(N92="snížená",J92,0)</f>
        <v>0</v>
      </c>
      <c r="BG92" s="239">
        <f>IF(N92="zákl. přenesená",J92,0)</f>
        <v>0</v>
      </c>
      <c r="BH92" s="239">
        <f>IF(N92="sníž. přenesená",J92,0)</f>
        <v>0</v>
      </c>
      <c r="BI92" s="239">
        <f>IF(N92="nulová",J92,0)</f>
        <v>0</v>
      </c>
      <c r="BJ92" s="17" t="s">
        <v>89</v>
      </c>
      <c r="BK92" s="239">
        <f>ROUND(I92*H92,2)</f>
        <v>0</v>
      </c>
      <c r="BL92" s="17" t="s">
        <v>168</v>
      </c>
      <c r="BM92" s="238" t="s">
        <v>168</v>
      </c>
    </row>
    <row r="93" s="2" customFormat="1">
      <c r="A93" s="39"/>
      <c r="B93" s="40"/>
      <c r="C93" s="41"/>
      <c r="D93" s="242" t="s">
        <v>397</v>
      </c>
      <c r="E93" s="41"/>
      <c r="F93" s="288" t="s">
        <v>911</v>
      </c>
      <c r="G93" s="41"/>
      <c r="H93" s="41"/>
      <c r="I93" s="147"/>
      <c r="J93" s="41"/>
      <c r="K93" s="41"/>
      <c r="L93" s="45"/>
      <c r="M93" s="289"/>
      <c r="N93" s="290"/>
      <c r="O93" s="85"/>
      <c r="P93" s="85"/>
      <c r="Q93" s="85"/>
      <c r="R93" s="85"/>
      <c r="S93" s="85"/>
      <c r="T93" s="86"/>
      <c r="U93" s="39"/>
      <c r="V93" s="39"/>
      <c r="W93" s="39"/>
      <c r="X93" s="39"/>
      <c r="Y93" s="39"/>
      <c r="Z93" s="39"/>
      <c r="AA93" s="39"/>
      <c r="AB93" s="39"/>
      <c r="AC93" s="39"/>
      <c r="AD93" s="39"/>
      <c r="AE93" s="39"/>
      <c r="AT93" s="17" t="s">
        <v>397</v>
      </c>
      <c r="AU93" s="17" t="s">
        <v>91</v>
      </c>
    </row>
    <row r="94" s="14" customFormat="1">
      <c r="A94" s="14"/>
      <c r="B94" s="267"/>
      <c r="C94" s="268"/>
      <c r="D94" s="242" t="s">
        <v>170</v>
      </c>
      <c r="E94" s="269" t="s">
        <v>79</v>
      </c>
      <c r="F94" s="270" t="s">
        <v>915</v>
      </c>
      <c r="G94" s="268"/>
      <c r="H94" s="269" t="s">
        <v>79</v>
      </c>
      <c r="I94" s="271"/>
      <c r="J94" s="268"/>
      <c r="K94" s="268"/>
      <c r="L94" s="272"/>
      <c r="M94" s="273"/>
      <c r="N94" s="274"/>
      <c r="O94" s="274"/>
      <c r="P94" s="274"/>
      <c r="Q94" s="274"/>
      <c r="R94" s="274"/>
      <c r="S94" s="274"/>
      <c r="T94" s="275"/>
      <c r="U94" s="14"/>
      <c r="V94" s="14"/>
      <c r="W94" s="14"/>
      <c r="X94" s="14"/>
      <c r="Y94" s="14"/>
      <c r="Z94" s="14"/>
      <c r="AA94" s="14"/>
      <c r="AB94" s="14"/>
      <c r="AC94" s="14"/>
      <c r="AD94" s="14"/>
      <c r="AE94" s="14"/>
      <c r="AT94" s="276" t="s">
        <v>170</v>
      </c>
      <c r="AU94" s="276" t="s">
        <v>91</v>
      </c>
      <c r="AV94" s="14" t="s">
        <v>89</v>
      </c>
      <c r="AW94" s="14" t="s">
        <v>42</v>
      </c>
      <c r="AX94" s="14" t="s">
        <v>81</v>
      </c>
      <c r="AY94" s="276" t="s">
        <v>161</v>
      </c>
    </row>
    <row r="95" s="14" customFormat="1">
      <c r="A95" s="14"/>
      <c r="B95" s="267"/>
      <c r="C95" s="268"/>
      <c r="D95" s="242" t="s">
        <v>170</v>
      </c>
      <c r="E95" s="269" t="s">
        <v>79</v>
      </c>
      <c r="F95" s="270" t="s">
        <v>916</v>
      </c>
      <c r="G95" s="268"/>
      <c r="H95" s="269" t="s">
        <v>79</v>
      </c>
      <c r="I95" s="271"/>
      <c r="J95" s="268"/>
      <c r="K95" s="268"/>
      <c r="L95" s="272"/>
      <c r="M95" s="273"/>
      <c r="N95" s="274"/>
      <c r="O95" s="274"/>
      <c r="P95" s="274"/>
      <c r="Q95" s="274"/>
      <c r="R95" s="274"/>
      <c r="S95" s="274"/>
      <c r="T95" s="275"/>
      <c r="U95" s="14"/>
      <c r="V95" s="14"/>
      <c r="W95" s="14"/>
      <c r="X95" s="14"/>
      <c r="Y95" s="14"/>
      <c r="Z95" s="14"/>
      <c r="AA95" s="14"/>
      <c r="AB95" s="14"/>
      <c r="AC95" s="14"/>
      <c r="AD95" s="14"/>
      <c r="AE95" s="14"/>
      <c r="AT95" s="276" t="s">
        <v>170</v>
      </c>
      <c r="AU95" s="276" t="s">
        <v>91</v>
      </c>
      <c r="AV95" s="14" t="s">
        <v>89</v>
      </c>
      <c r="AW95" s="14" t="s">
        <v>42</v>
      </c>
      <c r="AX95" s="14" t="s">
        <v>81</v>
      </c>
      <c r="AY95" s="276" t="s">
        <v>161</v>
      </c>
    </row>
    <row r="96" s="13" customFormat="1">
      <c r="A96" s="13"/>
      <c r="B96" s="240"/>
      <c r="C96" s="241"/>
      <c r="D96" s="242" t="s">
        <v>170</v>
      </c>
      <c r="E96" s="243" t="s">
        <v>79</v>
      </c>
      <c r="F96" s="244" t="s">
        <v>917</v>
      </c>
      <c r="G96" s="241"/>
      <c r="H96" s="245">
        <v>18.431999999999999</v>
      </c>
      <c r="I96" s="246"/>
      <c r="J96" s="241"/>
      <c r="K96" s="241"/>
      <c r="L96" s="247"/>
      <c r="M96" s="248"/>
      <c r="N96" s="249"/>
      <c r="O96" s="249"/>
      <c r="P96" s="249"/>
      <c r="Q96" s="249"/>
      <c r="R96" s="249"/>
      <c r="S96" s="249"/>
      <c r="T96" s="250"/>
      <c r="U96" s="13"/>
      <c r="V96" s="13"/>
      <c r="W96" s="13"/>
      <c r="X96" s="13"/>
      <c r="Y96" s="13"/>
      <c r="Z96" s="13"/>
      <c r="AA96" s="13"/>
      <c r="AB96" s="13"/>
      <c r="AC96" s="13"/>
      <c r="AD96" s="13"/>
      <c r="AE96" s="13"/>
      <c r="AT96" s="251" t="s">
        <v>170</v>
      </c>
      <c r="AU96" s="251" t="s">
        <v>91</v>
      </c>
      <c r="AV96" s="13" t="s">
        <v>91</v>
      </c>
      <c r="AW96" s="13" t="s">
        <v>42</v>
      </c>
      <c r="AX96" s="13" t="s">
        <v>89</v>
      </c>
      <c r="AY96" s="251" t="s">
        <v>161</v>
      </c>
    </row>
    <row r="97" s="2" customFormat="1" ht="16.5" customHeight="1">
      <c r="A97" s="39"/>
      <c r="B97" s="40"/>
      <c r="C97" s="227" t="s">
        <v>177</v>
      </c>
      <c r="D97" s="227" t="s">
        <v>163</v>
      </c>
      <c r="E97" s="228" t="s">
        <v>918</v>
      </c>
      <c r="F97" s="229" t="s">
        <v>919</v>
      </c>
      <c r="G97" s="230" t="s">
        <v>909</v>
      </c>
      <c r="H97" s="231">
        <v>1.5389999999999999</v>
      </c>
      <c r="I97" s="232"/>
      <c r="J97" s="233">
        <f>ROUND(I97*H97,2)</f>
        <v>0</v>
      </c>
      <c r="K97" s="229" t="s">
        <v>910</v>
      </c>
      <c r="L97" s="45"/>
      <c r="M97" s="234" t="s">
        <v>79</v>
      </c>
      <c r="N97" s="235" t="s">
        <v>51</v>
      </c>
      <c r="O97" s="85"/>
      <c r="P97" s="236">
        <f>O97*H97</f>
        <v>0</v>
      </c>
      <c r="Q97" s="236">
        <v>0</v>
      </c>
      <c r="R97" s="236">
        <f>Q97*H97</f>
        <v>0</v>
      </c>
      <c r="S97" s="236">
        <v>0</v>
      </c>
      <c r="T97" s="237">
        <f>S97*H97</f>
        <v>0</v>
      </c>
      <c r="U97" s="39"/>
      <c r="V97" s="39"/>
      <c r="W97" s="39"/>
      <c r="X97" s="39"/>
      <c r="Y97" s="39"/>
      <c r="Z97" s="39"/>
      <c r="AA97" s="39"/>
      <c r="AB97" s="39"/>
      <c r="AC97" s="39"/>
      <c r="AD97" s="39"/>
      <c r="AE97" s="39"/>
      <c r="AR97" s="238" t="s">
        <v>168</v>
      </c>
      <c r="AT97" s="238" t="s">
        <v>163</v>
      </c>
      <c r="AU97" s="238" t="s">
        <v>91</v>
      </c>
      <c r="AY97" s="17" t="s">
        <v>161</v>
      </c>
      <c r="BE97" s="239">
        <f>IF(N97="základní",J97,0)</f>
        <v>0</v>
      </c>
      <c r="BF97" s="239">
        <f>IF(N97="snížená",J97,0)</f>
        <v>0</v>
      </c>
      <c r="BG97" s="239">
        <f>IF(N97="zákl. přenesená",J97,0)</f>
        <v>0</v>
      </c>
      <c r="BH97" s="239">
        <f>IF(N97="sníž. přenesená",J97,0)</f>
        <v>0</v>
      </c>
      <c r="BI97" s="239">
        <f>IF(N97="nulová",J97,0)</f>
        <v>0</v>
      </c>
      <c r="BJ97" s="17" t="s">
        <v>89</v>
      </c>
      <c r="BK97" s="239">
        <f>ROUND(I97*H97,2)</f>
        <v>0</v>
      </c>
      <c r="BL97" s="17" t="s">
        <v>168</v>
      </c>
      <c r="BM97" s="238" t="s">
        <v>192</v>
      </c>
    </row>
    <row r="98" s="2" customFormat="1">
      <c r="A98" s="39"/>
      <c r="B98" s="40"/>
      <c r="C98" s="41"/>
      <c r="D98" s="242" t="s">
        <v>397</v>
      </c>
      <c r="E98" s="41"/>
      <c r="F98" s="288" t="s">
        <v>911</v>
      </c>
      <c r="G98" s="41"/>
      <c r="H98" s="41"/>
      <c r="I98" s="147"/>
      <c r="J98" s="41"/>
      <c r="K98" s="41"/>
      <c r="L98" s="45"/>
      <c r="M98" s="289"/>
      <c r="N98" s="290"/>
      <c r="O98" s="85"/>
      <c r="P98" s="85"/>
      <c r="Q98" s="85"/>
      <c r="R98" s="85"/>
      <c r="S98" s="85"/>
      <c r="T98" s="86"/>
      <c r="U98" s="39"/>
      <c r="V98" s="39"/>
      <c r="W98" s="39"/>
      <c r="X98" s="39"/>
      <c r="Y98" s="39"/>
      <c r="Z98" s="39"/>
      <c r="AA98" s="39"/>
      <c r="AB98" s="39"/>
      <c r="AC98" s="39"/>
      <c r="AD98" s="39"/>
      <c r="AE98" s="39"/>
      <c r="AT98" s="17" t="s">
        <v>397</v>
      </c>
      <c r="AU98" s="17" t="s">
        <v>91</v>
      </c>
    </row>
    <row r="99" s="14" customFormat="1">
      <c r="A99" s="14"/>
      <c r="B99" s="267"/>
      <c r="C99" s="268"/>
      <c r="D99" s="242" t="s">
        <v>170</v>
      </c>
      <c r="E99" s="269" t="s">
        <v>79</v>
      </c>
      <c r="F99" s="270" t="s">
        <v>915</v>
      </c>
      <c r="G99" s="268"/>
      <c r="H99" s="269" t="s">
        <v>79</v>
      </c>
      <c r="I99" s="271"/>
      <c r="J99" s="268"/>
      <c r="K99" s="268"/>
      <c r="L99" s="272"/>
      <c r="M99" s="273"/>
      <c r="N99" s="274"/>
      <c r="O99" s="274"/>
      <c r="P99" s="274"/>
      <c r="Q99" s="274"/>
      <c r="R99" s="274"/>
      <c r="S99" s="274"/>
      <c r="T99" s="275"/>
      <c r="U99" s="14"/>
      <c r="V99" s="14"/>
      <c r="W99" s="14"/>
      <c r="X99" s="14"/>
      <c r="Y99" s="14"/>
      <c r="Z99" s="14"/>
      <c r="AA99" s="14"/>
      <c r="AB99" s="14"/>
      <c r="AC99" s="14"/>
      <c r="AD99" s="14"/>
      <c r="AE99" s="14"/>
      <c r="AT99" s="276" t="s">
        <v>170</v>
      </c>
      <c r="AU99" s="276" t="s">
        <v>91</v>
      </c>
      <c r="AV99" s="14" t="s">
        <v>89</v>
      </c>
      <c r="AW99" s="14" t="s">
        <v>42</v>
      </c>
      <c r="AX99" s="14" t="s">
        <v>81</v>
      </c>
      <c r="AY99" s="276" t="s">
        <v>161</v>
      </c>
    </row>
    <row r="100" s="14" customFormat="1">
      <c r="A100" s="14"/>
      <c r="B100" s="267"/>
      <c r="C100" s="268"/>
      <c r="D100" s="242" t="s">
        <v>170</v>
      </c>
      <c r="E100" s="269" t="s">
        <v>79</v>
      </c>
      <c r="F100" s="270" t="s">
        <v>920</v>
      </c>
      <c r="G100" s="268"/>
      <c r="H100" s="269" t="s">
        <v>79</v>
      </c>
      <c r="I100" s="271"/>
      <c r="J100" s="268"/>
      <c r="K100" s="268"/>
      <c r="L100" s="272"/>
      <c r="M100" s="273"/>
      <c r="N100" s="274"/>
      <c r="O100" s="274"/>
      <c r="P100" s="274"/>
      <c r="Q100" s="274"/>
      <c r="R100" s="274"/>
      <c r="S100" s="274"/>
      <c r="T100" s="275"/>
      <c r="U100" s="14"/>
      <c r="V100" s="14"/>
      <c r="W100" s="14"/>
      <c r="X100" s="14"/>
      <c r="Y100" s="14"/>
      <c r="Z100" s="14"/>
      <c r="AA100" s="14"/>
      <c r="AB100" s="14"/>
      <c r="AC100" s="14"/>
      <c r="AD100" s="14"/>
      <c r="AE100" s="14"/>
      <c r="AT100" s="276" t="s">
        <v>170</v>
      </c>
      <c r="AU100" s="276" t="s">
        <v>91</v>
      </c>
      <c r="AV100" s="14" t="s">
        <v>89</v>
      </c>
      <c r="AW100" s="14" t="s">
        <v>42</v>
      </c>
      <c r="AX100" s="14" t="s">
        <v>81</v>
      </c>
      <c r="AY100" s="276" t="s">
        <v>161</v>
      </c>
    </row>
    <row r="101" s="13" customFormat="1">
      <c r="A101" s="13"/>
      <c r="B101" s="240"/>
      <c r="C101" s="241"/>
      <c r="D101" s="242" t="s">
        <v>170</v>
      </c>
      <c r="E101" s="243" t="s">
        <v>79</v>
      </c>
      <c r="F101" s="244" t="s">
        <v>921</v>
      </c>
      <c r="G101" s="241"/>
      <c r="H101" s="245">
        <v>1.5389999999999999</v>
      </c>
      <c r="I101" s="246"/>
      <c r="J101" s="241"/>
      <c r="K101" s="241"/>
      <c r="L101" s="247"/>
      <c r="M101" s="248"/>
      <c r="N101" s="249"/>
      <c r="O101" s="249"/>
      <c r="P101" s="249"/>
      <c r="Q101" s="249"/>
      <c r="R101" s="249"/>
      <c r="S101" s="249"/>
      <c r="T101" s="250"/>
      <c r="U101" s="13"/>
      <c r="V101" s="13"/>
      <c r="W101" s="13"/>
      <c r="X101" s="13"/>
      <c r="Y101" s="13"/>
      <c r="Z101" s="13"/>
      <c r="AA101" s="13"/>
      <c r="AB101" s="13"/>
      <c r="AC101" s="13"/>
      <c r="AD101" s="13"/>
      <c r="AE101" s="13"/>
      <c r="AT101" s="251" t="s">
        <v>170</v>
      </c>
      <c r="AU101" s="251" t="s">
        <v>91</v>
      </c>
      <c r="AV101" s="13" t="s">
        <v>91</v>
      </c>
      <c r="AW101" s="13" t="s">
        <v>42</v>
      </c>
      <c r="AX101" s="13" t="s">
        <v>89</v>
      </c>
      <c r="AY101" s="251" t="s">
        <v>161</v>
      </c>
    </row>
    <row r="102" s="2" customFormat="1" ht="16.5" customHeight="1">
      <c r="A102" s="39"/>
      <c r="B102" s="40"/>
      <c r="C102" s="227" t="s">
        <v>168</v>
      </c>
      <c r="D102" s="227" t="s">
        <v>163</v>
      </c>
      <c r="E102" s="228" t="s">
        <v>922</v>
      </c>
      <c r="F102" s="229" t="s">
        <v>923</v>
      </c>
      <c r="G102" s="230" t="s">
        <v>924</v>
      </c>
      <c r="H102" s="231">
        <v>450</v>
      </c>
      <c r="I102" s="232"/>
      <c r="J102" s="233">
        <f>ROUND(I102*H102,2)</f>
        <v>0</v>
      </c>
      <c r="K102" s="229" t="s">
        <v>910</v>
      </c>
      <c r="L102" s="45"/>
      <c r="M102" s="234" t="s">
        <v>79</v>
      </c>
      <c r="N102" s="235" t="s">
        <v>51</v>
      </c>
      <c r="O102" s="85"/>
      <c r="P102" s="236">
        <f>O102*H102</f>
        <v>0</v>
      </c>
      <c r="Q102" s="236">
        <v>0</v>
      </c>
      <c r="R102" s="236">
        <f>Q102*H102</f>
        <v>0</v>
      </c>
      <c r="S102" s="236">
        <v>0</v>
      </c>
      <c r="T102" s="237">
        <f>S102*H102</f>
        <v>0</v>
      </c>
      <c r="U102" s="39"/>
      <c r="V102" s="39"/>
      <c r="W102" s="39"/>
      <c r="X102" s="39"/>
      <c r="Y102" s="39"/>
      <c r="Z102" s="39"/>
      <c r="AA102" s="39"/>
      <c r="AB102" s="39"/>
      <c r="AC102" s="39"/>
      <c r="AD102" s="39"/>
      <c r="AE102" s="39"/>
      <c r="AR102" s="238" t="s">
        <v>168</v>
      </c>
      <c r="AT102" s="238" t="s">
        <v>163</v>
      </c>
      <c r="AU102" s="238" t="s">
        <v>91</v>
      </c>
      <c r="AY102" s="17" t="s">
        <v>161</v>
      </c>
      <c r="BE102" s="239">
        <f>IF(N102="základní",J102,0)</f>
        <v>0</v>
      </c>
      <c r="BF102" s="239">
        <f>IF(N102="snížená",J102,0)</f>
        <v>0</v>
      </c>
      <c r="BG102" s="239">
        <f>IF(N102="zákl. přenesená",J102,0)</f>
        <v>0</v>
      </c>
      <c r="BH102" s="239">
        <f>IF(N102="sníž. přenesená",J102,0)</f>
        <v>0</v>
      </c>
      <c r="BI102" s="239">
        <f>IF(N102="nulová",J102,0)</f>
        <v>0</v>
      </c>
      <c r="BJ102" s="17" t="s">
        <v>89</v>
      </c>
      <c r="BK102" s="239">
        <f>ROUND(I102*H102,2)</f>
        <v>0</v>
      </c>
      <c r="BL102" s="17" t="s">
        <v>168</v>
      </c>
      <c r="BM102" s="238" t="s">
        <v>197</v>
      </c>
    </row>
    <row r="103" s="2" customFormat="1">
      <c r="A103" s="39"/>
      <c r="B103" s="40"/>
      <c r="C103" s="41"/>
      <c r="D103" s="242" t="s">
        <v>397</v>
      </c>
      <c r="E103" s="41"/>
      <c r="F103" s="288" t="s">
        <v>911</v>
      </c>
      <c r="G103" s="41"/>
      <c r="H103" s="41"/>
      <c r="I103" s="147"/>
      <c r="J103" s="41"/>
      <c r="K103" s="41"/>
      <c r="L103" s="45"/>
      <c r="M103" s="289"/>
      <c r="N103" s="290"/>
      <c r="O103" s="85"/>
      <c r="P103" s="85"/>
      <c r="Q103" s="85"/>
      <c r="R103" s="85"/>
      <c r="S103" s="85"/>
      <c r="T103" s="86"/>
      <c r="U103" s="39"/>
      <c r="V103" s="39"/>
      <c r="W103" s="39"/>
      <c r="X103" s="39"/>
      <c r="Y103" s="39"/>
      <c r="Z103" s="39"/>
      <c r="AA103" s="39"/>
      <c r="AB103" s="39"/>
      <c r="AC103" s="39"/>
      <c r="AD103" s="39"/>
      <c r="AE103" s="39"/>
      <c r="AT103" s="17" t="s">
        <v>397</v>
      </c>
      <c r="AU103" s="17" t="s">
        <v>91</v>
      </c>
    </row>
    <row r="104" s="13" customFormat="1">
      <c r="A104" s="13"/>
      <c r="B104" s="240"/>
      <c r="C104" s="241"/>
      <c r="D104" s="242" t="s">
        <v>170</v>
      </c>
      <c r="E104" s="243" t="s">
        <v>79</v>
      </c>
      <c r="F104" s="244" t="s">
        <v>925</v>
      </c>
      <c r="G104" s="241"/>
      <c r="H104" s="245">
        <v>450</v>
      </c>
      <c r="I104" s="246"/>
      <c r="J104" s="241"/>
      <c r="K104" s="241"/>
      <c r="L104" s="247"/>
      <c r="M104" s="248"/>
      <c r="N104" s="249"/>
      <c r="O104" s="249"/>
      <c r="P104" s="249"/>
      <c r="Q104" s="249"/>
      <c r="R104" s="249"/>
      <c r="S104" s="249"/>
      <c r="T104" s="250"/>
      <c r="U104" s="13"/>
      <c r="V104" s="13"/>
      <c r="W104" s="13"/>
      <c r="X104" s="13"/>
      <c r="Y104" s="13"/>
      <c r="Z104" s="13"/>
      <c r="AA104" s="13"/>
      <c r="AB104" s="13"/>
      <c r="AC104" s="13"/>
      <c r="AD104" s="13"/>
      <c r="AE104" s="13"/>
      <c r="AT104" s="251" t="s">
        <v>170</v>
      </c>
      <c r="AU104" s="251" t="s">
        <v>91</v>
      </c>
      <c r="AV104" s="13" t="s">
        <v>91</v>
      </c>
      <c r="AW104" s="13" t="s">
        <v>42</v>
      </c>
      <c r="AX104" s="13" t="s">
        <v>89</v>
      </c>
      <c r="AY104" s="251" t="s">
        <v>161</v>
      </c>
    </row>
    <row r="105" s="2" customFormat="1" ht="16.5" customHeight="1">
      <c r="A105" s="39"/>
      <c r="B105" s="40"/>
      <c r="C105" s="227" t="s">
        <v>187</v>
      </c>
      <c r="D105" s="227" t="s">
        <v>163</v>
      </c>
      <c r="E105" s="228" t="s">
        <v>926</v>
      </c>
      <c r="F105" s="229" t="s">
        <v>927</v>
      </c>
      <c r="G105" s="230" t="s">
        <v>928</v>
      </c>
      <c r="H105" s="231">
        <v>10</v>
      </c>
      <c r="I105" s="232"/>
      <c r="J105" s="233">
        <f>ROUND(I105*H105,2)</f>
        <v>0</v>
      </c>
      <c r="K105" s="229" t="s">
        <v>910</v>
      </c>
      <c r="L105" s="45"/>
      <c r="M105" s="234" t="s">
        <v>79</v>
      </c>
      <c r="N105" s="235" t="s">
        <v>51</v>
      </c>
      <c r="O105" s="85"/>
      <c r="P105" s="236">
        <f>O105*H105</f>
        <v>0</v>
      </c>
      <c r="Q105" s="236">
        <v>0</v>
      </c>
      <c r="R105" s="236">
        <f>Q105*H105</f>
        <v>0</v>
      </c>
      <c r="S105" s="236">
        <v>0</v>
      </c>
      <c r="T105" s="237">
        <f>S105*H105</f>
        <v>0</v>
      </c>
      <c r="U105" s="39"/>
      <c r="V105" s="39"/>
      <c r="W105" s="39"/>
      <c r="X105" s="39"/>
      <c r="Y105" s="39"/>
      <c r="Z105" s="39"/>
      <c r="AA105" s="39"/>
      <c r="AB105" s="39"/>
      <c r="AC105" s="39"/>
      <c r="AD105" s="39"/>
      <c r="AE105" s="39"/>
      <c r="AR105" s="238" t="s">
        <v>168</v>
      </c>
      <c r="AT105" s="238" t="s">
        <v>163</v>
      </c>
      <c r="AU105" s="238" t="s">
        <v>91</v>
      </c>
      <c r="AY105" s="17" t="s">
        <v>161</v>
      </c>
      <c r="BE105" s="239">
        <f>IF(N105="základní",J105,0)</f>
        <v>0</v>
      </c>
      <c r="BF105" s="239">
        <f>IF(N105="snížená",J105,0)</f>
        <v>0</v>
      </c>
      <c r="BG105" s="239">
        <f>IF(N105="zákl. přenesená",J105,0)</f>
        <v>0</v>
      </c>
      <c r="BH105" s="239">
        <f>IF(N105="sníž. přenesená",J105,0)</f>
        <v>0</v>
      </c>
      <c r="BI105" s="239">
        <f>IF(N105="nulová",J105,0)</f>
        <v>0</v>
      </c>
      <c r="BJ105" s="17" t="s">
        <v>89</v>
      </c>
      <c r="BK105" s="239">
        <f>ROUND(I105*H105,2)</f>
        <v>0</v>
      </c>
      <c r="BL105" s="17" t="s">
        <v>168</v>
      </c>
      <c r="BM105" s="238" t="s">
        <v>214</v>
      </c>
    </row>
    <row r="106" s="2" customFormat="1">
      <c r="A106" s="39"/>
      <c r="B106" s="40"/>
      <c r="C106" s="41"/>
      <c r="D106" s="242" t="s">
        <v>397</v>
      </c>
      <c r="E106" s="41"/>
      <c r="F106" s="288" t="s">
        <v>911</v>
      </c>
      <c r="G106" s="41"/>
      <c r="H106" s="41"/>
      <c r="I106" s="147"/>
      <c r="J106" s="41"/>
      <c r="K106" s="41"/>
      <c r="L106" s="45"/>
      <c r="M106" s="289"/>
      <c r="N106" s="290"/>
      <c r="O106" s="85"/>
      <c r="P106" s="85"/>
      <c r="Q106" s="85"/>
      <c r="R106" s="85"/>
      <c r="S106" s="85"/>
      <c r="T106" s="86"/>
      <c r="U106" s="39"/>
      <c r="V106" s="39"/>
      <c r="W106" s="39"/>
      <c r="X106" s="39"/>
      <c r="Y106" s="39"/>
      <c r="Z106" s="39"/>
      <c r="AA106" s="39"/>
      <c r="AB106" s="39"/>
      <c r="AC106" s="39"/>
      <c r="AD106" s="39"/>
      <c r="AE106" s="39"/>
      <c r="AT106" s="17" t="s">
        <v>397</v>
      </c>
      <c r="AU106" s="17" t="s">
        <v>91</v>
      </c>
    </row>
    <row r="107" s="13" customFormat="1">
      <c r="A107" s="13"/>
      <c r="B107" s="240"/>
      <c r="C107" s="241"/>
      <c r="D107" s="242" t="s">
        <v>170</v>
      </c>
      <c r="E107" s="243" t="s">
        <v>79</v>
      </c>
      <c r="F107" s="244" t="s">
        <v>929</v>
      </c>
      <c r="G107" s="241"/>
      <c r="H107" s="245">
        <v>10</v>
      </c>
      <c r="I107" s="246"/>
      <c r="J107" s="241"/>
      <c r="K107" s="241"/>
      <c r="L107" s="247"/>
      <c r="M107" s="248"/>
      <c r="N107" s="249"/>
      <c r="O107" s="249"/>
      <c r="P107" s="249"/>
      <c r="Q107" s="249"/>
      <c r="R107" s="249"/>
      <c r="S107" s="249"/>
      <c r="T107" s="250"/>
      <c r="U107" s="13"/>
      <c r="V107" s="13"/>
      <c r="W107" s="13"/>
      <c r="X107" s="13"/>
      <c r="Y107" s="13"/>
      <c r="Z107" s="13"/>
      <c r="AA107" s="13"/>
      <c r="AB107" s="13"/>
      <c r="AC107" s="13"/>
      <c r="AD107" s="13"/>
      <c r="AE107" s="13"/>
      <c r="AT107" s="251" t="s">
        <v>170</v>
      </c>
      <c r="AU107" s="251" t="s">
        <v>91</v>
      </c>
      <c r="AV107" s="13" t="s">
        <v>91</v>
      </c>
      <c r="AW107" s="13" t="s">
        <v>42</v>
      </c>
      <c r="AX107" s="13" t="s">
        <v>89</v>
      </c>
      <c r="AY107" s="251" t="s">
        <v>161</v>
      </c>
    </row>
    <row r="108" s="12" customFormat="1" ht="22.8" customHeight="1">
      <c r="A108" s="12"/>
      <c r="B108" s="211"/>
      <c r="C108" s="212"/>
      <c r="D108" s="213" t="s">
        <v>80</v>
      </c>
      <c r="E108" s="225" t="s">
        <v>930</v>
      </c>
      <c r="F108" s="225" t="s">
        <v>931</v>
      </c>
      <c r="G108" s="212"/>
      <c r="H108" s="212"/>
      <c r="I108" s="215"/>
      <c r="J108" s="226">
        <f>BK108</f>
        <v>0</v>
      </c>
      <c r="K108" s="212"/>
      <c r="L108" s="217"/>
      <c r="M108" s="218"/>
      <c r="N108" s="219"/>
      <c r="O108" s="219"/>
      <c r="P108" s="220">
        <f>SUM(P109:P114)</f>
        <v>0</v>
      </c>
      <c r="Q108" s="219"/>
      <c r="R108" s="220">
        <f>SUM(R109:R114)</f>
        <v>0</v>
      </c>
      <c r="S108" s="219"/>
      <c r="T108" s="221">
        <f>SUM(T109:T114)</f>
        <v>0</v>
      </c>
      <c r="U108" s="12"/>
      <c r="V108" s="12"/>
      <c r="W108" s="12"/>
      <c r="X108" s="12"/>
      <c r="Y108" s="12"/>
      <c r="Z108" s="12"/>
      <c r="AA108" s="12"/>
      <c r="AB108" s="12"/>
      <c r="AC108" s="12"/>
      <c r="AD108" s="12"/>
      <c r="AE108" s="12"/>
      <c r="AR108" s="222" t="s">
        <v>89</v>
      </c>
      <c r="AT108" s="223" t="s">
        <v>80</v>
      </c>
      <c r="AU108" s="223" t="s">
        <v>89</v>
      </c>
      <c r="AY108" s="222" t="s">
        <v>161</v>
      </c>
      <c r="BK108" s="224">
        <f>SUM(BK109:BK114)</f>
        <v>0</v>
      </c>
    </row>
    <row r="109" s="2" customFormat="1" ht="24" customHeight="1">
      <c r="A109" s="39"/>
      <c r="B109" s="40"/>
      <c r="C109" s="227" t="s">
        <v>192</v>
      </c>
      <c r="D109" s="227" t="s">
        <v>163</v>
      </c>
      <c r="E109" s="228" t="s">
        <v>932</v>
      </c>
      <c r="F109" s="229" t="s">
        <v>933</v>
      </c>
      <c r="G109" s="230" t="s">
        <v>928</v>
      </c>
      <c r="H109" s="231">
        <v>2</v>
      </c>
      <c r="I109" s="232"/>
      <c r="J109" s="233">
        <f>ROUND(I109*H109,2)</f>
        <v>0</v>
      </c>
      <c r="K109" s="229" t="s">
        <v>910</v>
      </c>
      <c r="L109" s="45"/>
      <c r="M109" s="234" t="s">
        <v>79</v>
      </c>
      <c r="N109" s="235" t="s">
        <v>51</v>
      </c>
      <c r="O109" s="85"/>
      <c r="P109" s="236">
        <f>O109*H109</f>
        <v>0</v>
      </c>
      <c r="Q109" s="236">
        <v>0</v>
      </c>
      <c r="R109" s="236">
        <f>Q109*H109</f>
        <v>0</v>
      </c>
      <c r="S109" s="236">
        <v>0</v>
      </c>
      <c r="T109" s="237">
        <f>S109*H109</f>
        <v>0</v>
      </c>
      <c r="U109" s="39"/>
      <c r="V109" s="39"/>
      <c r="W109" s="39"/>
      <c r="X109" s="39"/>
      <c r="Y109" s="39"/>
      <c r="Z109" s="39"/>
      <c r="AA109" s="39"/>
      <c r="AB109" s="39"/>
      <c r="AC109" s="39"/>
      <c r="AD109" s="39"/>
      <c r="AE109" s="39"/>
      <c r="AR109" s="238" t="s">
        <v>168</v>
      </c>
      <c r="AT109" s="238" t="s">
        <v>163</v>
      </c>
      <c r="AU109" s="238" t="s">
        <v>91</v>
      </c>
      <c r="AY109" s="17" t="s">
        <v>161</v>
      </c>
      <c r="BE109" s="239">
        <f>IF(N109="základní",J109,0)</f>
        <v>0</v>
      </c>
      <c r="BF109" s="239">
        <f>IF(N109="snížená",J109,0)</f>
        <v>0</v>
      </c>
      <c r="BG109" s="239">
        <f>IF(N109="zákl. přenesená",J109,0)</f>
        <v>0</v>
      </c>
      <c r="BH109" s="239">
        <f>IF(N109="sníž. přenesená",J109,0)</f>
        <v>0</v>
      </c>
      <c r="BI109" s="239">
        <f>IF(N109="nulová",J109,0)</f>
        <v>0</v>
      </c>
      <c r="BJ109" s="17" t="s">
        <v>89</v>
      </c>
      <c r="BK109" s="239">
        <f>ROUND(I109*H109,2)</f>
        <v>0</v>
      </c>
      <c r="BL109" s="17" t="s">
        <v>168</v>
      </c>
      <c r="BM109" s="238" t="s">
        <v>225</v>
      </c>
    </row>
    <row r="110" s="2" customFormat="1">
      <c r="A110" s="39"/>
      <c r="B110" s="40"/>
      <c r="C110" s="41"/>
      <c r="D110" s="242" t="s">
        <v>397</v>
      </c>
      <c r="E110" s="41"/>
      <c r="F110" s="288" t="s">
        <v>911</v>
      </c>
      <c r="G110" s="41"/>
      <c r="H110" s="41"/>
      <c r="I110" s="147"/>
      <c r="J110" s="41"/>
      <c r="K110" s="41"/>
      <c r="L110" s="45"/>
      <c r="M110" s="289"/>
      <c r="N110" s="290"/>
      <c r="O110" s="85"/>
      <c r="P110" s="85"/>
      <c r="Q110" s="85"/>
      <c r="R110" s="85"/>
      <c r="S110" s="85"/>
      <c r="T110" s="86"/>
      <c r="U110" s="39"/>
      <c r="V110" s="39"/>
      <c r="W110" s="39"/>
      <c r="X110" s="39"/>
      <c r="Y110" s="39"/>
      <c r="Z110" s="39"/>
      <c r="AA110" s="39"/>
      <c r="AB110" s="39"/>
      <c r="AC110" s="39"/>
      <c r="AD110" s="39"/>
      <c r="AE110" s="39"/>
      <c r="AT110" s="17" t="s">
        <v>397</v>
      </c>
      <c r="AU110" s="17" t="s">
        <v>91</v>
      </c>
    </row>
    <row r="111" s="13" customFormat="1">
      <c r="A111" s="13"/>
      <c r="B111" s="240"/>
      <c r="C111" s="241"/>
      <c r="D111" s="242" t="s">
        <v>170</v>
      </c>
      <c r="E111" s="243" t="s">
        <v>79</v>
      </c>
      <c r="F111" s="244" t="s">
        <v>934</v>
      </c>
      <c r="G111" s="241"/>
      <c r="H111" s="245">
        <v>2</v>
      </c>
      <c r="I111" s="246"/>
      <c r="J111" s="241"/>
      <c r="K111" s="241"/>
      <c r="L111" s="247"/>
      <c r="M111" s="248"/>
      <c r="N111" s="249"/>
      <c r="O111" s="249"/>
      <c r="P111" s="249"/>
      <c r="Q111" s="249"/>
      <c r="R111" s="249"/>
      <c r="S111" s="249"/>
      <c r="T111" s="250"/>
      <c r="U111" s="13"/>
      <c r="V111" s="13"/>
      <c r="W111" s="13"/>
      <c r="X111" s="13"/>
      <c r="Y111" s="13"/>
      <c r="Z111" s="13"/>
      <c r="AA111" s="13"/>
      <c r="AB111" s="13"/>
      <c r="AC111" s="13"/>
      <c r="AD111" s="13"/>
      <c r="AE111" s="13"/>
      <c r="AT111" s="251" t="s">
        <v>170</v>
      </c>
      <c r="AU111" s="251" t="s">
        <v>91</v>
      </c>
      <c r="AV111" s="13" t="s">
        <v>91</v>
      </c>
      <c r="AW111" s="13" t="s">
        <v>42</v>
      </c>
      <c r="AX111" s="13" t="s">
        <v>89</v>
      </c>
      <c r="AY111" s="251" t="s">
        <v>161</v>
      </c>
    </row>
    <row r="112" s="2" customFormat="1" ht="16.5" customHeight="1">
      <c r="A112" s="39"/>
      <c r="B112" s="40"/>
      <c r="C112" s="227" t="s">
        <v>200</v>
      </c>
      <c r="D112" s="227" t="s">
        <v>163</v>
      </c>
      <c r="E112" s="228" t="s">
        <v>935</v>
      </c>
      <c r="F112" s="229" t="s">
        <v>936</v>
      </c>
      <c r="G112" s="230" t="s">
        <v>937</v>
      </c>
      <c r="H112" s="231">
        <v>216</v>
      </c>
      <c r="I112" s="232"/>
      <c r="J112" s="233">
        <f>ROUND(I112*H112,2)</f>
        <v>0</v>
      </c>
      <c r="K112" s="229" t="s">
        <v>910</v>
      </c>
      <c r="L112" s="45"/>
      <c r="M112" s="234" t="s">
        <v>79</v>
      </c>
      <c r="N112" s="235" t="s">
        <v>51</v>
      </c>
      <c r="O112" s="85"/>
      <c r="P112" s="236">
        <f>O112*H112</f>
        <v>0</v>
      </c>
      <c r="Q112" s="236">
        <v>0</v>
      </c>
      <c r="R112" s="236">
        <f>Q112*H112</f>
        <v>0</v>
      </c>
      <c r="S112" s="236">
        <v>0</v>
      </c>
      <c r="T112" s="237">
        <f>S112*H112</f>
        <v>0</v>
      </c>
      <c r="U112" s="39"/>
      <c r="V112" s="39"/>
      <c r="W112" s="39"/>
      <c r="X112" s="39"/>
      <c r="Y112" s="39"/>
      <c r="Z112" s="39"/>
      <c r="AA112" s="39"/>
      <c r="AB112" s="39"/>
      <c r="AC112" s="39"/>
      <c r="AD112" s="39"/>
      <c r="AE112" s="39"/>
      <c r="AR112" s="238" t="s">
        <v>168</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168</v>
      </c>
      <c r="BM112" s="238" t="s">
        <v>236</v>
      </c>
    </row>
    <row r="113" s="2" customFormat="1">
      <c r="A113" s="39"/>
      <c r="B113" s="40"/>
      <c r="C113" s="41"/>
      <c r="D113" s="242" t="s">
        <v>397</v>
      </c>
      <c r="E113" s="41"/>
      <c r="F113" s="288" t="s">
        <v>911</v>
      </c>
      <c r="G113" s="41"/>
      <c r="H113" s="41"/>
      <c r="I113" s="147"/>
      <c r="J113" s="41"/>
      <c r="K113" s="41"/>
      <c r="L113" s="45"/>
      <c r="M113" s="289"/>
      <c r="N113" s="290"/>
      <c r="O113" s="85"/>
      <c r="P113" s="85"/>
      <c r="Q113" s="85"/>
      <c r="R113" s="85"/>
      <c r="S113" s="85"/>
      <c r="T113" s="86"/>
      <c r="U113" s="39"/>
      <c r="V113" s="39"/>
      <c r="W113" s="39"/>
      <c r="X113" s="39"/>
      <c r="Y113" s="39"/>
      <c r="Z113" s="39"/>
      <c r="AA113" s="39"/>
      <c r="AB113" s="39"/>
      <c r="AC113" s="39"/>
      <c r="AD113" s="39"/>
      <c r="AE113" s="39"/>
      <c r="AT113" s="17" t="s">
        <v>397</v>
      </c>
      <c r="AU113" s="17" t="s">
        <v>91</v>
      </c>
    </row>
    <row r="114" s="13" customFormat="1">
      <c r="A114" s="13"/>
      <c r="B114" s="240"/>
      <c r="C114" s="241"/>
      <c r="D114" s="242" t="s">
        <v>170</v>
      </c>
      <c r="E114" s="243" t="s">
        <v>79</v>
      </c>
      <c r="F114" s="244" t="s">
        <v>938</v>
      </c>
      <c r="G114" s="241"/>
      <c r="H114" s="245">
        <v>216</v>
      </c>
      <c r="I114" s="246"/>
      <c r="J114" s="241"/>
      <c r="K114" s="241"/>
      <c r="L114" s="247"/>
      <c r="M114" s="248"/>
      <c r="N114" s="249"/>
      <c r="O114" s="249"/>
      <c r="P114" s="249"/>
      <c r="Q114" s="249"/>
      <c r="R114" s="249"/>
      <c r="S114" s="249"/>
      <c r="T114" s="250"/>
      <c r="U114" s="13"/>
      <c r="V114" s="13"/>
      <c r="W114" s="13"/>
      <c r="X114" s="13"/>
      <c r="Y114" s="13"/>
      <c r="Z114" s="13"/>
      <c r="AA114" s="13"/>
      <c r="AB114" s="13"/>
      <c r="AC114" s="13"/>
      <c r="AD114" s="13"/>
      <c r="AE114" s="13"/>
      <c r="AT114" s="251" t="s">
        <v>170</v>
      </c>
      <c r="AU114" s="251" t="s">
        <v>91</v>
      </c>
      <c r="AV114" s="13" t="s">
        <v>91</v>
      </c>
      <c r="AW114" s="13" t="s">
        <v>42</v>
      </c>
      <c r="AX114" s="13" t="s">
        <v>89</v>
      </c>
      <c r="AY114" s="251" t="s">
        <v>161</v>
      </c>
    </row>
    <row r="115" s="12" customFormat="1" ht="22.8" customHeight="1">
      <c r="A115" s="12"/>
      <c r="B115" s="211"/>
      <c r="C115" s="212"/>
      <c r="D115" s="213" t="s">
        <v>80</v>
      </c>
      <c r="E115" s="225" t="s">
        <v>939</v>
      </c>
      <c r="F115" s="225" t="s">
        <v>940</v>
      </c>
      <c r="G115" s="212"/>
      <c r="H115" s="212"/>
      <c r="I115" s="215"/>
      <c r="J115" s="226">
        <f>BK115</f>
        <v>0</v>
      </c>
      <c r="K115" s="212"/>
      <c r="L115" s="217"/>
      <c r="M115" s="218"/>
      <c r="N115" s="219"/>
      <c r="O115" s="219"/>
      <c r="P115" s="220">
        <f>SUM(P116:P187)</f>
        <v>0</v>
      </c>
      <c r="Q115" s="219"/>
      <c r="R115" s="220">
        <f>SUM(R116:R187)</f>
        <v>0</v>
      </c>
      <c r="S115" s="219"/>
      <c r="T115" s="221">
        <f>SUM(T116:T187)</f>
        <v>0</v>
      </c>
      <c r="U115" s="12"/>
      <c r="V115" s="12"/>
      <c r="W115" s="12"/>
      <c r="X115" s="12"/>
      <c r="Y115" s="12"/>
      <c r="Z115" s="12"/>
      <c r="AA115" s="12"/>
      <c r="AB115" s="12"/>
      <c r="AC115" s="12"/>
      <c r="AD115" s="12"/>
      <c r="AE115" s="12"/>
      <c r="AR115" s="222" t="s">
        <v>89</v>
      </c>
      <c r="AT115" s="223" t="s">
        <v>80</v>
      </c>
      <c r="AU115" s="223" t="s">
        <v>89</v>
      </c>
      <c r="AY115" s="222" t="s">
        <v>161</v>
      </c>
      <c r="BK115" s="224">
        <f>SUM(BK116:BK187)</f>
        <v>0</v>
      </c>
    </row>
    <row r="116" s="2" customFormat="1" ht="16.5" customHeight="1">
      <c r="A116" s="39"/>
      <c r="B116" s="40"/>
      <c r="C116" s="227" t="s">
        <v>197</v>
      </c>
      <c r="D116" s="227" t="s">
        <v>163</v>
      </c>
      <c r="E116" s="228" t="s">
        <v>941</v>
      </c>
      <c r="F116" s="229" t="s">
        <v>942</v>
      </c>
      <c r="G116" s="230" t="s">
        <v>928</v>
      </c>
      <c r="H116" s="231">
        <v>18</v>
      </c>
      <c r="I116" s="232"/>
      <c r="J116" s="233">
        <f>ROUND(I116*H116,2)</f>
        <v>0</v>
      </c>
      <c r="K116" s="229" t="s">
        <v>943</v>
      </c>
      <c r="L116" s="45"/>
      <c r="M116" s="234" t="s">
        <v>79</v>
      </c>
      <c r="N116" s="235" t="s">
        <v>51</v>
      </c>
      <c r="O116" s="85"/>
      <c r="P116" s="236">
        <f>O116*H116</f>
        <v>0</v>
      </c>
      <c r="Q116" s="236">
        <v>0</v>
      </c>
      <c r="R116" s="236">
        <f>Q116*H116</f>
        <v>0</v>
      </c>
      <c r="S116" s="236">
        <v>0</v>
      </c>
      <c r="T116" s="237">
        <f>S116*H116</f>
        <v>0</v>
      </c>
      <c r="U116" s="39"/>
      <c r="V116" s="39"/>
      <c r="W116" s="39"/>
      <c r="X116" s="39"/>
      <c r="Y116" s="39"/>
      <c r="Z116" s="39"/>
      <c r="AA116" s="39"/>
      <c r="AB116" s="39"/>
      <c r="AC116" s="39"/>
      <c r="AD116" s="39"/>
      <c r="AE116" s="39"/>
      <c r="AR116" s="238" t="s">
        <v>168</v>
      </c>
      <c r="AT116" s="238" t="s">
        <v>163</v>
      </c>
      <c r="AU116" s="238" t="s">
        <v>91</v>
      </c>
      <c r="AY116" s="17" t="s">
        <v>161</v>
      </c>
      <c r="BE116" s="239">
        <f>IF(N116="základní",J116,0)</f>
        <v>0</v>
      </c>
      <c r="BF116" s="239">
        <f>IF(N116="snížená",J116,0)</f>
        <v>0</v>
      </c>
      <c r="BG116" s="239">
        <f>IF(N116="zákl. přenesená",J116,0)</f>
        <v>0</v>
      </c>
      <c r="BH116" s="239">
        <f>IF(N116="sníž. přenesená",J116,0)</f>
        <v>0</v>
      </c>
      <c r="BI116" s="239">
        <f>IF(N116="nulová",J116,0)</f>
        <v>0</v>
      </c>
      <c r="BJ116" s="17" t="s">
        <v>89</v>
      </c>
      <c r="BK116" s="239">
        <f>ROUND(I116*H116,2)</f>
        <v>0</v>
      </c>
      <c r="BL116" s="17" t="s">
        <v>168</v>
      </c>
      <c r="BM116" s="238" t="s">
        <v>244</v>
      </c>
    </row>
    <row r="117" s="2" customFormat="1">
      <c r="A117" s="39"/>
      <c r="B117" s="40"/>
      <c r="C117" s="41"/>
      <c r="D117" s="242" t="s">
        <v>397</v>
      </c>
      <c r="E117" s="41"/>
      <c r="F117" s="288" t="s">
        <v>944</v>
      </c>
      <c r="G117" s="41"/>
      <c r="H117" s="41"/>
      <c r="I117" s="147"/>
      <c r="J117" s="41"/>
      <c r="K117" s="41"/>
      <c r="L117" s="45"/>
      <c r="M117" s="289"/>
      <c r="N117" s="290"/>
      <c r="O117" s="85"/>
      <c r="P117" s="85"/>
      <c r="Q117" s="85"/>
      <c r="R117" s="85"/>
      <c r="S117" s="85"/>
      <c r="T117" s="86"/>
      <c r="U117" s="39"/>
      <c r="V117" s="39"/>
      <c r="W117" s="39"/>
      <c r="X117" s="39"/>
      <c r="Y117" s="39"/>
      <c r="Z117" s="39"/>
      <c r="AA117" s="39"/>
      <c r="AB117" s="39"/>
      <c r="AC117" s="39"/>
      <c r="AD117" s="39"/>
      <c r="AE117" s="39"/>
      <c r="AT117" s="17" t="s">
        <v>397</v>
      </c>
      <c r="AU117" s="17" t="s">
        <v>91</v>
      </c>
    </row>
    <row r="118" s="13" customFormat="1">
      <c r="A118" s="13"/>
      <c r="B118" s="240"/>
      <c r="C118" s="241"/>
      <c r="D118" s="242" t="s">
        <v>170</v>
      </c>
      <c r="E118" s="243" t="s">
        <v>79</v>
      </c>
      <c r="F118" s="244" t="s">
        <v>945</v>
      </c>
      <c r="G118" s="241"/>
      <c r="H118" s="245">
        <v>18</v>
      </c>
      <c r="I118" s="246"/>
      <c r="J118" s="241"/>
      <c r="K118" s="241"/>
      <c r="L118" s="247"/>
      <c r="M118" s="248"/>
      <c r="N118" s="249"/>
      <c r="O118" s="249"/>
      <c r="P118" s="249"/>
      <c r="Q118" s="249"/>
      <c r="R118" s="249"/>
      <c r="S118" s="249"/>
      <c r="T118" s="250"/>
      <c r="U118" s="13"/>
      <c r="V118" s="13"/>
      <c r="W118" s="13"/>
      <c r="X118" s="13"/>
      <c r="Y118" s="13"/>
      <c r="Z118" s="13"/>
      <c r="AA118" s="13"/>
      <c r="AB118" s="13"/>
      <c r="AC118" s="13"/>
      <c r="AD118" s="13"/>
      <c r="AE118" s="13"/>
      <c r="AT118" s="251" t="s">
        <v>170</v>
      </c>
      <c r="AU118" s="251" t="s">
        <v>91</v>
      </c>
      <c r="AV118" s="13" t="s">
        <v>91</v>
      </c>
      <c r="AW118" s="13" t="s">
        <v>42</v>
      </c>
      <c r="AX118" s="13" t="s">
        <v>89</v>
      </c>
      <c r="AY118" s="251" t="s">
        <v>161</v>
      </c>
    </row>
    <row r="119" s="2" customFormat="1" ht="16.5" customHeight="1">
      <c r="A119" s="39"/>
      <c r="B119" s="40"/>
      <c r="C119" s="227" t="s">
        <v>208</v>
      </c>
      <c r="D119" s="227" t="s">
        <v>163</v>
      </c>
      <c r="E119" s="228" t="s">
        <v>946</v>
      </c>
      <c r="F119" s="229" t="s">
        <v>947</v>
      </c>
      <c r="G119" s="230" t="s">
        <v>928</v>
      </c>
      <c r="H119" s="231">
        <v>28</v>
      </c>
      <c r="I119" s="232"/>
      <c r="J119" s="233">
        <f>ROUND(I119*H119,2)</f>
        <v>0</v>
      </c>
      <c r="K119" s="229" t="s">
        <v>943</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168</v>
      </c>
      <c r="AT119" s="238" t="s">
        <v>163</v>
      </c>
      <c r="AU119" s="238" t="s">
        <v>91</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168</v>
      </c>
      <c r="BM119" s="238" t="s">
        <v>253</v>
      </c>
    </row>
    <row r="120" s="2" customFormat="1">
      <c r="A120" s="39"/>
      <c r="B120" s="40"/>
      <c r="C120" s="41"/>
      <c r="D120" s="242" t="s">
        <v>397</v>
      </c>
      <c r="E120" s="41"/>
      <c r="F120" s="288" t="s">
        <v>944</v>
      </c>
      <c r="G120" s="41"/>
      <c r="H120" s="41"/>
      <c r="I120" s="147"/>
      <c r="J120" s="41"/>
      <c r="K120" s="41"/>
      <c r="L120" s="45"/>
      <c r="M120" s="289"/>
      <c r="N120" s="290"/>
      <c r="O120" s="85"/>
      <c r="P120" s="85"/>
      <c r="Q120" s="85"/>
      <c r="R120" s="85"/>
      <c r="S120" s="85"/>
      <c r="T120" s="86"/>
      <c r="U120" s="39"/>
      <c r="V120" s="39"/>
      <c r="W120" s="39"/>
      <c r="X120" s="39"/>
      <c r="Y120" s="39"/>
      <c r="Z120" s="39"/>
      <c r="AA120" s="39"/>
      <c r="AB120" s="39"/>
      <c r="AC120" s="39"/>
      <c r="AD120" s="39"/>
      <c r="AE120" s="39"/>
      <c r="AT120" s="17" t="s">
        <v>397</v>
      </c>
      <c r="AU120" s="17" t="s">
        <v>91</v>
      </c>
    </row>
    <row r="121" s="13" customFormat="1">
      <c r="A121" s="13"/>
      <c r="B121" s="240"/>
      <c r="C121" s="241"/>
      <c r="D121" s="242" t="s">
        <v>170</v>
      </c>
      <c r="E121" s="243" t="s">
        <v>79</v>
      </c>
      <c r="F121" s="244" t="s">
        <v>948</v>
      </c>
      <c r="G121" s="241"/>
      <c r="H121" s="245">
        <v>28</v>
      </c>
      <c r="I121" s="246"/>
      <c r="J121" s="241"/>
      <c r="K121" s="241"/>
      <c r="L121" s="247"/>
      <c r="M121" s="248"/>
      <c r="N121" s="249"/>
      <c r="O121" s="249"/>
      <c r="P121" s="249"/>
      <c r="Q121" s="249"/>
      <c r="R121" s="249"/>
      <c r="S121" s="249"/>
      <c r="T121" s="250"/>
      <c r="U121" s="13"/>
      <c r="V121" s="13"/>
      <c r="W121" s="13"/>
      <c r="X121" s="13"/>
      <c r="Y121" s="13"/>
      <c r="Z121" s="13"/>
      <c r="AA121" s="13"/>
      <c r="AB121" s="13"/>
      <c r="AC121" s="13"/>
      <c r="AD121" s="13"/>
      <c r="AE121" s="13"/>
      <c r="AT121" s="251" t="s">
        <v>170</v>
      </c>
      <c r="AU121" s="251" t="s">
        <v>91</v>
      </c>
      <c r="AV121" s="13" t="s">
        <v>91</v>
      </c>
      <c r="AW121" s="13" t="s">
        <v>42</v>
      </c>
      <c r="AX121" s="13" t="s">
        <v>89</v>
      </c>
      <c r="AY121" s="251" t="s">
        <v>161</v>
      </c>
    </row>
    <row r="122" s="2" customFormat="1" ht="16.5" customHeight="1">
      <c r="A122" s="39"/>
      <c r="B122" s="40"/>
      <c r="C122" s="227" t="s">
        <v>214</v>
      </c>
      <c r="D122" s="227" t="s">
        <v>163</v>
      </c>
      <c r="E122" s="228" t="s">
        <v>949</v>
      </c>
      <c r="F122" s="229" t="s">
        <v>950</v>
      </c>
      <c r="G122" s="230" t="s">
        <v>928</v>
      </c>
      <c r="H122" s="231">
        <v>42</v>
      </c>
      <c r="I122" s="232"/>
      <c r="J122" s="233">
        <f>ROUND(I122*H122,2)</f>
        <v>0</v>
      </c>
      <c r="K122" s="229" t="s">
        <v>943</v>
      </c>
      <c r="L122" s="45"/>
      <c r="M122" s="234" t="s">
        <v>79</v>
      </c>
      <c r="N122" s="235" t="s">
        <v>51</v>
      </c>
      <c r="O122" s="85"/>
      <c r="P122" s="236">
        <f>O122*H122</f>
        <v>0</v>
      </c>
      <c r="Q122" s="236">
        <v>0</v>
      </c>
      <c r="R122" s="236">
        <f>Q122*H122</f>
        <v>0</v>
      </c>
      <c r="S122" s="236">
        <v>0</v>
      </c>
      <c r="T122" s="237">
        <f>S122*H122</f>
        <v>0</v>
      </c>
      <c r="U122" s="39"/>
      <c r="V122" s="39"/>
      <c r="W122" s="39"/>
      <c r="X122" s="39"/>
      <c r="Y122" s="39"/>
      <c r="Z122" s="39"/>
      <c r="AA122" s="39"/>
      <c r="AB122" s="39"/>
      <c r="AC122" s="39"/>
      <c r="AD122" s="39"/>
      <c r="AE122" s="39"/>
      <c r="AR122" s="238" t="s">
        <v>168</v>
      </c>
      <c r="AT122" s="238" t="s">
        <v>163</v>
      </c>
      <c r="AU122" s="238" t="s">
        <v>91</v>
      </c>
      <c r="AY122" s="17" t="s">
        <v>161</v>
      </c>
      <c r="BE122" s="239">
        <f>IF(N122="základní",J122,0)</f>
        <v>0</v>
      </c>
      <c r="BF122" s="239">
        <f>IF(N122="snížená",J122,0)</f>
        <v>0</v>
      </c>
      <c r="BG122" s="239">
        <f>IF(N122="zákl. přenesená",J122,0)</f>
        <v>0</v>
      </c>
      <c r="BH122" s="239">
        <f>IF(N122="sníž. přenesená",J122,0)</f>
        <v>0</v>
      </c>
      <c r="BI122" s="239">
        <f>IF(N122="nulová",J122,0)</f>
        <v>0</v>
      </c>
      <c r="BJ122" s="17" t="s">
        <v>89</v>
      </c>
      <c r="BK122" s="239">
        <f>ROUND(I122*H122,2)</f>
        <v>0</v>
      </c>
      <c r="BL122" s="17" t="s">
        <v>168</v>
      </c>
      <c r="BM122" s="238" t="s">
        <v>263</v>
      </c>
    </row>
    <row r="123" s="2" customFormat="1">
      <c r="A123" s="39"/>
      <c r="B123" s="40"/>
      <c r="C123" s="41"/>
      <c r="D123" s="242" t="s">
        <v>397</v>
      </c>
      <c r="E123" s="41"/>
      <c r="F123" s="288" t="s">
        <v>944</v>
      </c>
      <c r="G123" s="41"/>
      <c r="H123" s="41"/>
      <c r="I123" s="147"/>
      <c r="J123" s="41"/>
      <c r="K123" s="41"/>
      <c r="L123" s="45"/>
      <c r="M123" s="289"/>
      <c r="N123" s="290"/>
      <c r="O123" s="85"/>
      <c r="P123" s="85"/>
      <c r="Q123" s="85"/>
      <c r="R123" s="85"/>
      <c r="S123" s="85"/>
      <c r="T123" s="86"/>
      <c r="U123" s="39"/>
      <c r="V123" s="39"/>
      <c r="W123" s="39"/>
      <c r="X123" s="39"/>
      <c r="Y123" s="39"/>
      <c r="Z123" s="39"/>
      <c r="AA123" s="39"/>
      <c r="AB123" s="39"/>
      <c r="AC123" s="39"/>
      <c r="AD123" s="39"/>
      <c r="AE123" s="39"/>
      <c r="AT123" s="17" t="s">
        <v>397</v>
      </c>
      <c r="AU123" s="17" t="s">
        <v>91</v>
      </c>
    </row>
    <row r="124" s="13" customFormat="1">
      <c r="A124" s="13"/>
      <c r="B124" s="240"/>
      <c r="C124" s="241"/>
      <c r="D124" s="242" t="s">
        <v>170</v>
      </c>
      <c r="E124" s="243" t="s">
        <v>79</v>
      </c>
      <c r="F124" s="244" t="s">
        <v>951</v>
      </c>
      <c r="G124" s="241"/>
      <c r="H124" s="245">
        <v>42</v>
      </c>
      <c r="I124" s="246"/>
      <c r="J124" s="241"/>
      <c r="K124" s="241"/>
      <c r="L124" s="247"/>
      <c r="M124" s="248"/>
      <c r="N124" s="249"/>
      <c r="O124" s="249"/>
      <c r="P124" s="249"/>
      <c r="Q124" s="249"/>
      <c r="R124" s="249"/>
      <c r="S124" s="249"/>
      <c r="T124" s="250"/>
      <c r="U124" s="13"/>
      <c r="V124" s="13"/>
      <c r="W124" s="13"/>
      <c r="X124" s="13"/>
      <c r="Y124" s="13"/>
      <c r="Z124" s="13"/>
      <c r="AA124" s="13"/>
      <c r="AB124" s="13"/>
      <c r="AC124" s="13"/>
      <c r="AD124" s="13"/>
      <c r="AE124" s="13"/>
      <c r="AT124" s="251" t="s">
        <v>170</v>
      </c>
      <c r="AU124" s="251" t="s">
        <v>91</v>
      </c>
      <c r="AV124" s="13" t="s">
        <v>91</v>
      </c>
      <c r="AW124" s="13" t="s">
        <v>42</v>
      </c>
      <c r="AX124" s="13" t="s">
        <v>89</v>
      </c>
      <c r="AY124" s="251" t="s">
        <v>161</v>
      </c>
    </row>
    <row r="125" s="2" customFormat="1" ht="16.5" customHeight="1">
      <c r="A125" s="39"/>
      <c r="B125" s="40"/>
      <c r="C125" s="227" t="s">
        <v>219</v>
      </c>
      <c r="D125" s="227" t="s">
        <v>163</v>
      </c>
      <c r="E125" s="228" t="s">
        <v>952</v>
      </c>
      <c r="F125" s="229" t="s">
        <v>953</v>
      </c>
      <c r="G125" s="230" t="s">
        <v>928</v>
      </c>
      <c r="H125" s="231">
        <v>14</v>
      </c>
      <c r="I125" s="232"/>
      <c r="J125" s="233">
        <f>ROUND(I125*H125,2)</f>
        <v>0</v>
      </c>
      <c r="K125" s="229" t="s">
        <v>943</v>
      </c>
      <c r="L125" s="45"/>
      <c r="M125" s="234" t="s">
        <v>79</v>
      </c>
      <c r="N125" s="235" t="s">
        <v>51</v>
      </c>
      <c r="O125" s="85"/>
      <c r="P125" s="236">
        <f>O125*H125</f>
        <v>0</v>
      </c>
      <c r="Q125" s="236">
        <v>0</v>
      </c>
      <c r="R125" s="236">
        <f>Q125*H125</f>
        <v>0</v>
      </c>
      <c r="S125" s="236">
        <v>0</v>
      </c>
      <c r="T125" s="237">
        <f>S125*H125</f>
        <v>0</v>
      </c>
      <c r="U125" s="39"/>
      <c r="V125" s="39"/>
      <c r="W125" s="39"/>
      <c r="X125" s="39"/>
      <c r="Y125" s="39"/>
      <c r="Z125" s="39"/>
      <c r="AA125" s="39"/>
      <c r="AB125" s="39"/>
      <c r="AC125" s="39"/>
      <c r="AD125" s="39"/>
      <c r="AE125" s="39"/>
      <c r="AR125" s="238" t="s">
        <v>168</v>
      </c>
      <c r="AT125" s="238" t="s">
        <v>163</v>
      </c>
      <c r="AU125" s="238" t="s">
        <v>91</v>
      </c>
      <c r="AY125" s="17" t="s">
        <v>161</v>
      </c>
      <c r="BE125" s="239">
        <f>IF(N125="základní",J125,0)</f>
        <v>0</v>
      </c>
      <c r="BF125" s="239">
        <f>IF(N125="snížená",J125,0)</f>
        <v>0</v>
      </c>
      <c r="BG125" s="239">
        <f>IF(N125="zákl. přenesená",J125,0)</f>
        <v>0</v>
      </c>
      <c r="BH125" s="239">
        <f>IF(N125="sníž. přenesená",J125,0)</f>
        <v>0</v>
      </c>
      <c r="BI125" s="239">
        <f>IF(N125="nulová",J125,0)</f>
        <v>0</v>
      </c>
      <c r="BJ125" s="17" t="s">
        <v>89</v>
      </c>
      <c r="BK125" s="239">
        <f>ROUND(I125*H125,2)</f>
        <v>0</v>
      </c>
      <c r="BL125" s="17" t="s">
        <v>168</v>
      </c>
      <c r="BM125" s="238" t="s">
        <v>271</v>
      </c>
    </row>
    <row r="126" s="2" customFormat="1">
      <c r="A126" s="39"/>
      <c r="B126" s="40"/>
      <c r="C126" s="41"/>
      <c r="D126" s="242" t="s">
        <v>397</v>
      </c>
      <c r="E126" s="41"/>
      <c r="F126" s="288" t="s">
        <v>944</v>
      </c>
      <c r="G126" s="41"/>
      <c r="H126" s="41"/>
      <c r="I126" s="147"/>
      <c r="J126" s="41"/>
      <c r="K126" s="41"/>
      <c r="L126" s="45"/>
      <c r="M126" s="289"/>
      <c r="N126" s="290"/>
      <c r="O126" s="85"/>
      <c r="P126" s="85"/>
      <c r="Q126" s="85"/>
      <c r="R126" s="85"/>
      <c r="S126" s="85"/>
      <c r="T126" s="86"/>
      <c r="U126" s="39"/>
      <c r="V126" s="39"/>
      <c r="W126" s="39"/>
      <c r="X126" s="39"/>
      <c r="Y126" s="39"/>
      <c r="Z126" s="39"/>
      <c r="AA126" s="39"/>
      <c r="AB126" s="39"/>
      <c r="AC126" s="39"/>
      <c r="AD126" s="39"/>
      <c r="AE126" s="39"/>
      <c r="AT126" s="17" t="s">
        <v>397</v>
      </c>
      <c r="AU126" s="17" t="s">
        <v>91</v>
      </c>
    </row>
    <row r="127" s="13" customFormat="1">
      <c r="A127" s="13"/>
      <c r="B127" s="240"/>
      <c r="C127" s="241"/>
      <c r="D127" s="242" t="s">
        <v>170</v>
      </c>
      <c r="E127" s="243" t="s">
        <v>79</v>
      </c>
      <c r="F127" s="244" t="s">
        <v>954</v>
      </c>
      <c r="G127" s="241"/>
      <c r="H127" s="245">
        <v>14</v>
      </c>
      <c r="I127" s="246"/>
      <c r="J127" s="241"/>
      <c r="K127" s="241"/>
      <c r="L127" s="247"/>
      <c r="M127" s="248"/>
      <c r="N127" s="249"/>
      <c r="O127" s="249"/>
      <c r="P127" s="249"/>
      <c r="Q127" s="249"/>
      <c r="R127" s="249"/>
      <c r="S127" s="249"/>
      <c r="T127" s="250"/>
      <c r="U127" s="13"/>
      <c r="V127" s="13"/>
      <c r="W127" s="13"/>
      <c r="X127" s="13"/>
      <c r="Y127" s="13"/>
      <c r="Z127" s="13"/>
      <c r="AA127" s="13"/>
      <c r="AB127" s="13"/>
      <c r="AC127" s="13"/>
      <c r="AD127" s="13"/>
      <c r="AE127" s="13"/>
      <c r="AT127" s="251" t="s">
        <v>170</v>
      </c>
      <c r="AU127" s="251" t="s">
        <v>91</v>
      </c>
      <c r="AV127" s="13" t="s">
        <v>91</v>
      </c>
      <c r="AW127" s="13" t="s">
        <v>42</v>
      </c>
      <c r="AX127" s="13" t="s">
        <v>89</v>
      </c>
      <c r="AY127" s="251" t="s">
        <v>161</v>
      </c>
    </row>
    <row r="128" s="2" customFormat="1" ht="16.5" customHeight="1">
      <c r="A128" s="39"/>
      <c r="B128" s="40"/>
      <c r="C128" s="227" t="s">
        <v>225</v>
      </c>
      <c r="D128" s="227" t="s">
        <v>163</v>
      </c>
      <c r="E128" s="228" t="s">
        <v>955</v>
      </c>
      <c r="F128" s="229" t="s">
        <v>956</v>
      </c>
      <c r="G128" s="230" t="s">
        <v>193</v>
      </c>
      <c r="H128" s="231">
        <v>190</v>
      </c>
      <c r="I128" s="232"/>
      <c r="J128" s="233">
        <f>ROUND(I128*H128,2)</f>
        <v>0</v>
      </c>
      <c r="K128" s="229" t="s">
        <v>943</v>
      </c>
      <c r="L128" s="45"/>
      <c r="M128" s="234" t="s">
        <v>79</v>
      </c>
      <c r="N128" s="235" t="s">
        <v>51</v>
      </c>
      <c r="O128" s="85"/>
      <c r="P128" s="236">
        <f>O128*H128</f>
        <v>0</v>
      </c>
      <c r="Q128" s="236">
        <v>0</v>
      </c>
      <c r="R128" s="236">
        <f>Q128*H128</f>
        <v>0</v>
      </c>
      <c r="S128" s="236">
        <v>0</v>
      </c>
      <c r="T128" s="237">
        <f>S128*H128</f>
        <v>0</v>
      </c>
      <c r="U128" s="39"/>
      <c r="V128" s="39"/>
      <c r="W128" s="39"/>
      <c r="X128" s="39"/>
      <c r="Y128" s="39"/>
      <c r="Z128" s="39"/>
      <c r="AA128" s="39"/>
      <c r="AB128" s="39"/>
      <c r="AC128" s="39"/>
      <c r="AD128" s="39"/>
      <c r="AE128" s="39"/>
      <c r="AR128" s="238" t="s">
        <v>168</v>
      </c>
      <c r="AT128" s="238" t="s">
        <v>163</v>
      </c>
      <c r="AU128" s="238" t="s">
        <v>91</v>
      </c>
      <c r="AY128" s="17" t="s">
        <v>161</v>
      </c>
      <c r="BE128" s="239">
        <f>IF(N128="základní",J128,0)</f>
        <v>0</v>
      </c>
      <c r="BF128" s="239">
        <f>IF(N128="snížená",J128,0)</f>
        <v>0</v>
      </c>
      <c r="BG128" s="239">
        <f>IF(N128="zákl. přenesená",J128,0)</f>
        <v>0</v>
      </c>
      <c r="BH128" s="239">
        <f>IF(N128="sníž. přenesená",J128,0)</f>
        <v>0</v>
      </c>
      <c r="BI128" s="239">
        <f>IF(N128="nulová",J128,0)</f>
        <v>0</v>
      </c>
      <c r="BJ128" s="17" t="s">
        <v>89</v>
      </c>
      <c r="BK128" s="239">
        <f>ROUND(I128*H128,2)</f>
        <v>0</v>
      </c>
      <c r="BL128" s="17" t="s">
        <v>168</v>
      </c>
      <c r="BM128" s="238" t="s">
        <v>280</v>
      </c>
    </row>
    <row r="129" s="2" customFormat="1">
      <c r="A129" s="39"/>
      <c r="B129" s="40"/>
      <c r="C129" s="41"/>
      <c r="D129" s="242" t="s">
        <v>397</v>
      </c>
      <c r="E129" s="41"/>
      <c r="F129" s="288" t="s">
        <v>944</v>
      </c>
      <c r="G129" s="41"/>
      <c r="H129" s="41"/>
      <c r="I129" s="147"/>
      <c r="J129" s="41"/>
      <c r="K129" s="41"/>
      <c r="L129" s="45"/>
      <c r="M129" s="289"/>
      <c r="N129" s="290"/>
      <c r="O129" s="85"/>
      <c r="P129" s="85"/>
      <c r="Q129" s="85"/>
      <c r="R129" s="85"/>
      <c r="S129" s="85"/>
      <c r="T129" s="86"/>
      <c r="U129" s="39"/>
      <c r="V129" s="39"/>
      <c r="W129" s="39"/>
      <c r="X129" s="39"/>
      <c r="Y129" s="39"/>
      <c r="Z129" s="39"/>
      <c r="AA129" s="39"/>
      <c r="AB129" s="39"/>
      <c r="AC129" s="39"/>
      <c r="AD129" s="39"/>
      <c r="AE129" s="39"/>
      <c r="AT129" s="17" t="s">
        <v>397</v>
      </c>
      <c r="AU129" s="17" t="s">
        <v>91</v>
      </c>
    </row>
    <row r="130" s="13" customFormat="1">
      <c r="A130" s="13"/>
      <c r="B130" s="240"/>
      <c r="C130" s="241"/>
      <c r="D130" s="242" t="s">
        <v>170</v>
      </c>
      <c r="E130" s="243" t="s">
        <v>79</v>
      </c>
      <c r="F130" s="244" t="s">
        <v>957</v>
      </c>
      <c r="G130" s="241"/>
      <c r="H130" s="245">
        <v>190</v>
      </c>
      <c r="I130" s="246"/>
      <c r="J130" s="241"/>
      <c r="K130" s="241"/>
      <c r="L130" s="247"/>
      <c r="M130" s="248"/>
      <c r="N130" s="249"/>
      <c r="O130" s="249"/>
      <c r="P130" s="249"/>
      <c r="Q130" s="249"/>
      <c r="R130" s="249"/>
      <c r="S130" s="249"/>
      <c r="T130" s="250"/>
      <c r="U130" s="13"/>
      <c r="V130" s="13"/>
      <c r="W130" s="13"/>
      <c r="X130" s="13"/>
      <c r="Y130" s="13"/>
      <c r="Z130" s="13"/>
      <c r="AA130" s="13"/>
      <c r="AB130" s="13"/>
      <c r="AC130" s="13"/>
      <c r="AD130" s="13"/>
      <c r="AE130" s="13"/>
      <c r="AT130" s="251" t="s">
        <v>170</v>
      </c>
      <c r="AU130" s="251" t="s">
        <v>91</v>
      </c>
      <c r="AV130" s="13" t="s">
        <v>91</v>
      </c>
      <c r="AW130" s="13" t="s">
        <v>42</v>
      </c>
      <c r="AX130" s="13" t="s">
        <v>89</v>
      </c>
      <c r="AY130" s="251" t="s">
        <v>161</v>
      </c>
    </row>
    <row r="131" s="2" customFormat="1" ht="16.5" customHeight="1">
      <c r="A131" s="39"/>
      <c r="B131" s="40"/>
      <c r="C131" s="227" t="s">
        <v>230</v>
      </c>
      <c r="D131" s="227" t="s">
        <v>163</v>
      </c>
      <c r="E131" s="228" t="s">
        <v>958</v>
      </c>
      <c r="F131" s="229" t="s">
        <v>959</v>
      </c>
      <c r="G131" s="230" t="s">
        <v>193</v>
      </c>
      <c r="H131" s="231">
        <v>1020</v>
      </c>
      <c r="I131" s="232"/>
      <c r="J131" s="233">
        <f>ROUND(I131*H131,2)</f>
        <v>0</v>
      </c>
      <c r="K131" s="229" t="s">
        <v>910</v>
      </c>
      <c r="L131" s="45"/>
      <c r="M131" s="234" t="s">
        <v>79</v>
      </c>
      <c r="N131" s="235" t="s">
        <v>51</v>
      </c>
      <c r="O131" s="85"/>
      <c r="P131" s="236">
        <f>O131*H131</f>
        <v>0</v>
      </c>
      <c r="Q131" s="236">
        <v>0</v>
      </c>
      <c r="R131" s="236">
        <f>Q131*H131</f>
        <v>0</v>
      </c>
      <c r="S131" s="236">
        <v>0</v>
      </c>
      <c r="T131" s="237">
        <f>S131*H131</f>
        <v>0</v>
      </c>
      <c r="U131" s="39"/>
      <c r="V131" s="39"/>
      <c r="W131" s="39"/>
      <c r="X131" s="39"/>
      <c r="Y131" s="39"/>
      <c r="Z131" s="39"/>
      <c r="AA131" s="39"/>
      <c r="AB131" s="39"/>
      <c r="AC131" s="39"/>
      <c r="AD131" s="39"/>
      <c r="AE131" s="39"/>
      <c r="AR131" s="238" t="s">
        <v>168</v>
      </c>
      <c r="AT131" s="238" t="s">
        <v>163</v>
      </c>
      <c r="AU131" s="238" t="s">
        <v>91</v>
      </c>
      <c r="AY131" s="17" t="s">
        <v>161</v>
      </c>
      <c r="BE131" s="239">
        <f>IF(N131="základní",J131,0)</f>
        <v>0</v>
      </c>
      <c r="BF131" s="239">
        <f>IF(N131="snížená",J131,0)</f>
        <v>0</v>
      </c>
      <c r="BG131" s="239">
        <f>IF(N131="zákl. přenesená",J131,0)</f>
        <v>0</v>
      </c>
      <c r="BH131" s="239">
        <f>IF(N131="sníž. přenesená",J131,0)</f>
        <v>0</v>
      </c>
      <c r="BI131" s="239">
        <f>IF(N131="nulová",J131,0)</f>
        <v>0</v>
      </c>
      <c r="BJ131" s="17" t="s">
        <v>89</v>
      </c>
      <c r="BK131" s="239">
        <f>ROUND(I131*H131,2)</f>
        <v>0</v>
      </c>
      <c r="BL131" s="17" t="s">
        <v>168</v>
      </c>
      <c r="BM131" s="238" t="s">
        <v>960</v>
      </c>
    </row>
    <row r="132" s="2" customFormat="1">
      <c r="A132" s="39"/>
      <c r="B132" s="40"/>
      <c r="C132" s="41"/>
      <c r="D132" s="242" t="s">
        <v>397</v>
      </c>
      <c r="E132" s="41"/>
      <c r="F132" s="288" t="s">
        <v>961</v>
      </c>
      <c r="G132" s="41"/>
      <c r="H132" s="41"/>
      <c r="I132" s="147"/>
      <c r="J132" s="41"/>
      <c r="K132" s="41"/>
      <c r="L132" s="45"/>
      <c r="M132" s="289"/>
      <c r="N132" s="290"/>
      <c r="O132" s="85"/>
      <c r="P132" s="85"/>
      <c r="Q132" s="85"/>
      <c r="R132" s="85"/>
      <c r="S132" s="85"/>
      <c r="T132" s="86"/>
      <c r="U132" s="39"/>
      <c r="V132" s="39"/>
      <c r="W132" s="39"/>
      <c r="X132" s="39"/>
      <c r="Y132" s="39"/>
      <c r="Z132" s="39"/>
      <c r="AA132" s="39"/>
      <c r="AB132" s="39"/>
      <c r="AC132" s="39"/>
      <c r="AD132" s="39"/>
      <c r="AE132" s="39"/>
      <c r="AT132" s="17" t="s">
        <v>397</v>
      </c>
      <c r="AU132" s="17" t="s">
        <v>91</v>
      </c>
    </row>
    <row r="133" s="13" customFormat="1">
      <c r="A133" s="13"/>
      <c r="B133" s="240"/>
      <c r="C133" s="241"/>
      <c r="D133" s="242" t="s">
        <v>170</v>
      </c>
      <c r="E133" s="243" t="s">
        <v>79</v>
      </c>
      <c r="F133" s="244" t="s">
        <v>962</v>
      </c>
      <c r="G133" s="241"/>
      <c r="H133" s="245">
        <v>1020</v>
      </c>
      <c r="I133" s="246"/>
      <c r="J133" s="241"/>
      <c r="K133" s="241"/>
      <c r="L133" s="247"/>
      <c r="M133" s="248"/>
      <c r="N133" s="249"/>
      <c r="O133" s="249"/>
      <c r="P133" s="249"/>
      <c r="Q133" s="249"/>
      <c r="R133" s="249"/>
      <c r="S133" s="249"/>
      <c r="T133" s="250"/>
      <c r="U133" s="13"/>
      <c r="V133" s="13"/>
      <c r="W133" s="13"/>
      <c r="X133" s="13"/>
      <c r="Y133" s="13"/>
      <c r="Z133" s="13"/>
      <c r="AA133" s="13"/>
      <c r="AB133" s="13"/>
      <c r="AC133" s="13"/>
      <c r="AD133" s="13"/>
      <c r="AE133" s="13"/>
      <c r="AT133" s="251" t="s">
        <v>170</v>
      </c>
      <c r="AU133" s="251" t="s">
        <v>91</v>
      </c>
      <c r="AV133" s="13" t="s">
        <v>91</v>
      </c>
      <c r="AW133" s="13" t="s">
        <v>42</v>
      </c>
      <c r="AX133" s="13" t="s">
        <v>89</v>
      </c>
      <c r="AY133" s="251" t="s">
        <v>161</v>
      </c>
    </row>
    <row r="134" s="2" customFormat="1" ht="16.5" customHeight="1">
      <c r="A134" s="39"/>
      <c r="B134" s="40"/>
      <c r="C134" s="227" t="s">
        <v>236</v>
      </c>
      <c r="D134" s="227" t="s">
        <v>163</v>
      </c>
      <c r="E134" s="228" t="s">
        <v>963</v>
      </c>
      <c r="F134" s="229" t="s">
        <v>964</v>
      </c>
      <c r="G134" s="230" t="s">
        <v>928</v>
      </c>
      <c r="H134" s="231">
        <v>16</v>
      </c>
      <c r="I134" s="232"/>
      <c r="J134" s="233">
        <f>ROUND(I134*H134,2)</f>
        <v>0</v>
      </c>
      <c r="K134" s="229" t="s">
        <v>943</v>
      </c>
      <c r="L134" s="45"/>
      <c r="M134" s="234" t="s">
        <v>79</v>
      </c>
      <c r="N134" s="235" t="s">
        <v>51</v>
      </c>
      <c r="O134" s="85"/>
      <c r="P134" s="236">
        <f>O134*H134</f>
        <v>0</v>
      </c>
      <c r="Q134" s="236">
        <v>0</v>
      </c>
      <c r="R134" s="236">
        <f>Q134*H134</f>
        <v>0</v>
      </c>
      <c r="S134" s="236">
        <v>0</v>
      </c>
      <c r="T134" s="237">
        <f>S134*H134</f>
        <v>0</v>
      </c>
      <c r="U134" s="39"/>
      <c r="V134" s="39"/>
      <c r="W134" s="39"/>
      <c r="X134" s="39"/>
      <c r="Y134" s="39"/>
      <c r="Z134" s="39"/>
      <c r="AA134" s="39"/>
      <c r="AB134" s="39"/>
      <c r="AC134" s="39"/>
      <c r="AD134" s="39"/>
      <c r="AE134" s="39"/>
      <c r="AR134" s="238" t="s">
        <v>168</v>
      </c>
      <c r="AT134" s="238" t="s">
        <v>163</v>
      </c>
      <c r="AU134" s="238" t="s">
        <v>91</v>
      </c>
      <c r="AY134" s="17" t="s">
        <v>161</v>
      </c>
      <c r="BE134" s="239">
        <f>IF(N134="základní",J134,0)</f>
        <v>0</v>
      </c>
      <c r="BF134" s="239">
        <f>IF(N134="snížená",J134,0)</f>
        <v>0</v>
      </c>
      <c r="BG134" s="239">
        <f>IF(N134="zákl. přenesená",J134,0)</f>
        <v>0</v>
      </c>
      <c r="BH134" s="239">
        <f>IF(N134="sníž. přenesená",J134,0)</f>
        <v>0</v>
      </c>
      <c r="BI134" s="239">
        <f>IF(N134="nulová",J134,0)</f>
        <v>0</v>
      </c>
      <c r="BJ134" s="17" t="s">
        <v>89</v>
      </c>
      <c r="BK134" s="239">
        <f>ROUND(I134*H134,2)</f>
        <v>0</v>
      </c>
      <c r="BL134" s="17" t="s">
        <v>168</v>
      </c>
      <c r="BM134" s="238" t="s">
        <v>290</v>
      </c>
    </row>
    <row r="135" s="2" customFormat="1">
      <c r="A135" s="39"/>
      <c r="B135" s="40"/>
      <c r="C135" s="41"/>
      <c r="D135" s="242" t="s">
        <v>397</v>
      </c>
      <c r="E135" s="41"/>
      <c r="F135" s="288" t="s">
        <v>944</v>
      </c>
      <c r="G135" s="41"/>
      <c r="H135" s="41"/>
      <c r="I135" s="147"/>
      <c r="J135" s="41"/>
      <c r="K135" s="41"/>
      <c r="L135" s="45"/>
      <c r="M135" s="289"/>
      <c r="N135" s="290"/>
      <c r="O135" s="85"/>
      <c r="P135" s="85"/>
      <c r="Q135" s="85"/>
      <c r="R135" s="85"/>
      <c r="S135" s="85"/>
      <c r="T135" s="86"/>
      <c r="U135" s="39"/>
      <c r="V135" s="39"/>
      <c r="W135" s="39"/>
      <c r="X135" s="39"/>
      <c r="Y135" s="39"/>
      <c r="Z135" s="39"/>
      <c r="AA135" s="39"/>
      <c r="AB135" s="39"/>
      <c r="AC135" s="39"/>
      <c r="AD135" s="39"/>
      <c r="AE135" s="39"/>
      <c r="AT135" s="17" t="s">
        <v>397</v>
      </c>
      <c r="AU135" s="17" t="s">
        <v>91</v>
      </c>
    </row>
    <row r="136" s="13" customFormat="1">
      <c r="A136" s="13"/>
      <c r="B136" s="240"/>
      <c r="C136" s="241"/>
      <c r="D136" s="242" t="s">
        <v>170</v>
      </c>
      <c r="E136" s="243" t="s">
        <v>79</v>
      </c>
      <c r="F136" s="244" t="s">
        <v>965</v>
      </c>
      <c r="G136" s="241"/>
      <c r="H136" s="245">
        <v>16</v>
      </c>
      <c r="I136" s="246"/>
      <c r="J136" s="241"/>
      <c r="K136" s="241"/>
      <c r="L136" s="247"/>
      <c r="M136" s="248"/>
      <c r="N136" s="249"/>
      <c r="O136" s="249"/>
      <c r="P136" s="249"/>
      <c r="Q136" s="249"/>
      <c r="R136" s="249"/>
      <c r="S136" s="249"/>
      <c r="T136" s="250"/>
      <c r="U136" s="13"/>
      <c r="V136" s="13"/>
      <c r="W136" s="13"/>
      <c r="X136" s="13"/>
      <c r="Y136" s="13"/>
      <c r="Z136" s="13"/>
      <c r="AA136" s="13"/>
      <c r="AB136" s="13"/>
      <c r="AC136" s="13"/>
      <c r="AD136" s="13"/>
      <c r="AE136" s="13"/>
      <c r="AT136" s="251" t="s">
        <v>170</v>
      </c>
      <c r="AU136" s="251" t="s">
        <v>91</v>
      </c>
      <c r="AV136" s="13" t="s">
        <v>91</v>
      </c>
      <c r="AW136" s="13" t="s">
        <v>42</v>
      </c>
      <c r="AX136" s="13" t="s">
        <v>89</v>
      </c>
      <c r="AY136" s="251" t="s">
        <v>161</v>
      </c>
    </row>
    <row r="137" s="2" customFormat="1" ht="16.5" customHeight="1">
      <c r="A137" s="39"/>
      <c r="B137" s="40"/>
      <c r="C137" s="227" t="s">
        <v>8</v>
      </c>
      <c r="D137" s="227" t="s">
        <v>163</v>
      </c>
      <c r="E137" s="228" t="s">
        <v>966</v>
      </c>
      <c r="F137" s="229" t="s">
        <v>967</v>
      </c>
      <c r="G137" s="230" t="s">
        <v>928</v>
      </c>
      <c r="H137" s="231">
        <v>4</v>
      </c>
      <c r="I137" s="232"/>
      <c r="J137" s="233">
        <f>ROUND(I137*H137,2)</f>
        <v>0</v>
      </c>
      <c r="K137" s="229" t="s">
        <v>943</v>
      </c>
      <c r="L137" s="45"/>
      <c r="M137" s="234" t="s">
        <v>79</v>
      </c>
      <c r="N137" s="235" t="s">
        <v>51</v>
      </c>
      <c r="O137" s="85"/>
      <c r="P137" s="236">
        <f>O137*H137</f>
        <v>0</v>
      </c>
      <c r="Q137" s="236">
        <v>0</v>
      </c>
      <c r="R137" s="236">
        <f>Q137*H137</f>
        <v>0</v>
      </c>
      <c r="S137" s="236">
        <v>0</v>
      </c>
      <c r="T137" s="237">
        <f>S137*H137</f>
        <v>0</v>
      </c>
      <c r="U137" s="39"/>
      <c r="V137" s="39"/>
      <c r="W137" s="39"/>
      <c r="X137" s="39"/>
      <c r="Y137" s="39"/>
      <c r="Z137" s="39"/>
      <c r="AA137" s="39"/>
      <c r="AB137" s="39"/>
      <c r="AC137" s="39"/>
      <c r="AD137" s="39"/>
      <c r="AE137" s="39"/>
      <c r="AR137" s="238" t="s">
        <v>168</v>
      </c>
      <c r="AT137" s="238" t="s">
        <v>163</v>
      </c>
      <c r="AU137" s="238" t="s">
        <v>91</v>
      </c>
      <c r="AY137" s="17" t="s">
        <v>161</v>
      </c>
      <c r="BE137" s="239">
        <f>IF(N137="základní",J137,0)</f>
        <v>0</v>
      </c>
      <c r="BF137" s="239">
        <f>IF(N137="snížená",J137,0)</f>
        <v>0</v>
      </c>
      <c r="BG137" s="239">
        <f>IF(N137="zákl. přenesená",J137,0)</f>
        <v>0</v>
      </c>
      <c r="BH137" s="239">
        <f>IF(N137="sníž. přenesená",J137,0)</f>
        <v>0</v>
      </c>
      <c r="BI137" s="239">
        <f>IF(N137="nulová",J137,0)</f>
        <v>0</v>
      </c>
      <c r="BJ137" s="17" t="s">
        <v>89</v>
      </c>
      <c r="BK137" s="239">
        <f>ROUND(I137*H137,2)</f>
        <v>0</v>
      </c>
      <c r="BL137" s="17" t="s">
        <v>168</v>
      </c>
      <c r="BM137" s="238" t="s">
        <v>301</v>
      </c>
    </row>
    <row r="138" s="2" customFormat="1">
      <c r="A138" s="39"/>
      <c r="B138" s="40"/>
      <c r="C138" s="41"/>
      <c r="D138" s="242" t="s">
        <v>397</v>
      </c>
      <c r="E138" s="41"/>
      <c r="F138" s="288" t="s">
        <v>944</v>
      </c>
      <c r="G138" s="41"/>
      <c r="H138" s="41"/>
      <c r="I138" s="147"/>
      <c r="J138" s="41"/>
      <c r="K138" s="41"/>
      <c r="L138" s="45"/>
      <c r="M138" s="289"/>
      <c r="N138" s="290"/>
      <c r="O138" s="85"/>
      <c r="P138" s="85"/>
      <c r="Q138" s="85"/>
      <c r="R138" s="85"/>
      <c r="S138" s="85"/>
      <c r="T138" s="86"/>
      <c r="U138" s="39"/>
      <c r="V138" s="39"/>
      <c r="W138" s="39"/>
      <c r="X138" s="39"/>
      <c r="Y138" s="39"/>
      <c r="Z138" s="39"/>
      <c r="AA138" s="39"/>
      <c r="AB138" s="39"/>
      <c r="AC138" s="39"/>
      <c r="AD138" s="39"/>
      <c r="AE138" s="39"/>
      <c r="AT138" s="17" t="s">
        <v>397</v>
      </c>
      <c r="AU138" s="17" t="s">
        <v>91</v>
      </c>
    </row>
    <row r="139" s="13" customFormat="1">
      <c r="A139" s="13"/>
      <c r="B139" s="240"/>
      <c r="C139" s="241"/>
      <c r="D139" s="242" t="s">
        <v>170</v>
      </c>
      <c r="E139" s="243" t="s">
        <v>79</v>
      </c>
      <c r="F139" s="244" t="s">
        <v>968</v>
      </c>
      <c r="G139" s="241"/>
      <c r="H139" s="245">
        <v>4</v>
      </c>
      <c r="I139" s="246"/>
      <c r="J139" s="241"/>
      <c r="K139" s="241"/>
      <c r="L139" s="247"/>
      <c r="M139" s="248"/>
      <c r="N139" s="249"/>
      <c r="O139" s="249"/>
      <c r="P139" s="249"/>
      <c r="Q139" s="249"/>
      <c r="R139" s="249"/>
      <c r="S139" s="249"/>
      <c r="T139" s="250"/>
      <c r="U139" s="13"/>
      <c r="V139" s="13"/>
      <c r="W139" s="13"/>
      <c r="X139" s="13"/>
      <c r="Y139" s="13"/>
      <c r="Z139" s="13"/>
      <c r="AA139" s="13"/>
      <c r="AB139" s="13"/>
      <c r="AC139" s="13"/>
      <c r="AD139" s="13"/>
      <c r="AE139" s="13"/>
      <c r="AT139" s="251" t="s">
        <v>170</v>
      </c>
      <c r="AU139" s="251" t="s">
        <v>91</v>
      </c>
      <c r="AV139" s="13" t="s">
        <v>91</v>
      </c>
      <c r="AW139" s="13" t="s">
        <v>42</v>
      </c>
      <c r="AX139" s="13" t="s">
        <v>89</v>
      </c>
      <c r="AY139" s="251" t="s">
        <v>161</v>
      </c>
    </row>
    <row r="140" s="2" customFormat="1" ht="16.5" customHeight="1">
      <c r="A140" s="39"/>
      <c r="B140" s="40"/>
      <c r="C140" s="227" t="s">
        <v>244</v>
      </c>
      <c r="D140" s="227" t="s">
        <v>163</v>
      </c>
      <c r="E140" s="228" t="s">
        <v>969</v>
      </c>
      <c r="F140" s="229" t="s">
        <v>970</v>
      </c>
      <c r="G140" s="230" t="s">
        <v>928</v>
      </c>
      <c r="H140" s="231">
        <v>4</v>
      </c>
      <c r="I140" s="232"/>
      <c r="J140" s="233">
        <f>ROUND(I140*H140,2)</f>
        <v>0</v>
      </c>
      <c r="K140" s="229" t="s">
        <v>943</v>
      </c>
      <c r="L140" s="45"/>
      <c r="M140" s="234" t="s">
        <v>79</v>
      </c>
      <c r="N140" s="235" t="s">
        <v>51</v>
      </c>
      <c r="O140" s="85"/>
      <c r="P140" s="236">
        <f>O140*H140</f>
        <v>0</v>
      </c>
      <c r="Q140" s="236">
        <v>0</v>
      </c>
      <c r="R140" s="236">
        <f>Q140*H140</f>
        <v>0</v>
      </c>
      <c r="S140" s="236">
        <v>0</v>
      </c>
      <c r="T140" s="237">
        <f>S140*H140</f>
        <v>0</v>
      </c>
      <c r="U140" s="39"/>
      <c r="V140" s="39"/>
      <c r="W140" s="39"/>
      <c r="X140" s="39"/>
      <c r="Y140" s="39"/>
      <c r="Z140" s="39"/>
      <c r="AA140" s="39"/>
      <c r="AB140" s="39"/>
      <c r="AC140" s="39"/>
      <c r="AD140" s="39"/>
      <c r="AE140" s="39"/>
      <c r="AR140" s="238" t="s">
        <v>168</v>
      </c>
      <c r="AT140" s="238" t="s">
        <v>163</v>
      </c>
      <c r="AU140" s="238" t="s">
        <v>91</v>
      </c>
      <c r="AY140" s="17" t="s">
        <v>161</v>
      </c>
      <c r="BE140" s="239">
        <f>IF(N140="základní",J140,0)</f>
        <v>0</v>
      </c>
      <c r="BF140" s="239">
        <f>IF(N140="snížená",J140,0)</f>
        <v>0</v>
      </c>
      <c r="BG140" s="239">
        <f>IF(N140="zákl. přenesená",J140,0)</f>
        <v>0</v>
      </c>
      <c r="BH140" s="239">
        <f>IF(N140="sníž. přenesená",J140,0)</f>
        <v>0</v>
      </c>
      <c r="BI140" s="239">
        <f>IF(N140="nulová",J140,0)</f>
        <v>0</v>
      </c>
      <c r="BJ140" s="17" t="s">
        <v>89</v>
      </c>
      <c r="BK140" s="239">
        <f>ROUND(I140*H140,2)</f>
        <v>0</v>
      </c>
      <c r="BL140" s="17" t="s">
        <v>168</v>
      </c>
      <c r="BM140" s="238" t="s">
        <v>310</v>
      </c>
    </row>
    <row r="141" s="2" customFormat="1">
      <c r="A141" s="39"/>
      <c r="B141" s="40"/>
      <c r="C141" s="41"/>
      <c r="D141" s="242" t="s">
        <v>397</v>
      </c>
      <c r="E141" s="41"/>
      <c r="F141" s="288" t="s">
        <v>944</v>
      </c>
      <c r="G141" s="41"/>
      <c r="H141" s="41"/>
      <c r="I141" s="147"/>
      <c r="J141" s="41"/>
      <c r="K141" s="41"/>
      <c r="L141" s="45"/>
      <c r="M141" s="289"/>
      <c r="N141" s="290"/>
      <c r="O141" s="85"/>
      <c r="P141" s="85"/>
      <c r="Q141" s="85"/>
      <c r="R141" s="85"/>
      <c r="S141" s="85"/>
      <c r="T141" s="86"/>
      <c r="U141" s="39"/>
      <c r="V141" s="39"/>
      <c r="W141" s="39"/>
      <c r="X141" s="39"/>
      <c r="Y141" s="39"/>
      <c r="Z141" s="39"/>
      <c r="AA141" s="39"/>
      <c r="AB141" s="39"/>
      <c r="AC141" s="39"/>
      <c r="AD141" s="39"/>
      <c r="AE141" s="39"/>
      <c r="AT141" s="17" t="s">
        <v>397</v>
      </c>
      <c r="AU141" s="17" t="s">
        <v>91</v>
      </c>
    </row>
    <row r="142" s="13" customFormat="1">
      <c r="A142" s="13"/>
      <c r="B142" s="240"/>
      <c r="C142" s="241"/>
      <c r="D142" s="242" t="s">
        <v>170</v>
      </c>
      <c r="E142" s="243" t="s">
        <v>79</v>
      </c>
      <c r="F142" s="244" t="s">
        <v>968</v>
      </c>
      <c r="G142" s="241"/>
      <c r="H142" s="245">
        <v>4</v>
      </c>
      <c r="I142" s="246"/>
      <c r="J142" s="241"/>
      <c r="K142" s="241"/>
      <c r="L142" s="247"/>
      <c r="M142" s="248"/>
      <c r="N142" s="249"/>
      <c r="O142" s="249"/>
      <c r="P142" s="249"/>
      <c r="Q142" s="249"/>
      <c r="R142" s="249"/>
      <c r="S142" s="249"/>
      <c r="T142" s="250"/>
      <c r="U142" s="13"/>
      <c r="V142" s="13"/>
      <c r="W142" s="13"/>
      <c r="X142" s="13"/>
      <c r="Y142" s="13"/>
      <c r="Z142" s="13"/>
      <c r="AA142" s="13"/>
      <c r="AB142" s="13"/>
      <c r="AC142" s="13"/>
      <c r="AD142" s="13"/>
      <c r="AE142" s="13"/>
      <c r="AT142" s="251" t="s">
        <v>170</v>
      </c>
      <c r="AU142" s="251" t="s">
        <v>91</v>
      </c>
      <c r="AV142" s="13" t="s">
        <v>91</v>
      </c>
      <c r="AW142" s="13" t="s">
        <v>42</v>
      </c>
      <c r="AX142" s="13" t="s">
        <v>89</v>
      </c>
      <c r="AY142" s="251" t="s">
        <v>161</v>
      </c>
    </row>
    <row r="143" s="2" customFormat="1" ht="16.5" customHeight="1">
      <c r="A143" s="39"/>
      <c r="B143" s="40"/>
      <c r="C143" s="227" t="s">
        <v>248</v>
      </c>
      <c r="D143" s="227" t="s">
        <v>163</v>
      </c>
      <c r="E143" s="228" t="s">
        <v>971</v>
      </c>
      <c r="F143" s="229" t="s">
        <v>972</v>
      </c>
      <c r="G143" s="230" t="s">
        <v>928</v>
      </c>
      <c r="H143" s="231">
        <v>2</v>
      </c>
      <c r="I143" s="232"/>
      <c r="J143" s="233">
        <f>ROUND(I143*H143,2)</f>
        <v>0</v>
      </c>
      <c r="K143" s="229" t="s">
        <v>943</v>
      </c>
      <c r="L143" s="45"/>
      <c r="M143" s="234" t="s">
        <v>79</v>
      </c>
      <c r="N143" s="235" t="s">
        <v>51</v>
      </c>
      <c r="O143" s="85"/>
      <c r="P143" s="236">
        <f>O143*H143</f>
        <v>0</v>
      </c>
      <c r="Q143" s="236">
        <v>0</v>
      </c>
      <c r="R143" s="236">
        <f>Q143*H143</f>
        <v>0</v>
      </c>
      <c r="S143" s="236">
        <v>0</v>
      </c>
      <c r="T143" s="237">
        <f>S143*H143</f>
        <v>0</v>
      </c>
      <c r="U143" s="39"/>
      <c r="V143" s="39"/>
      <c r="W143" s="39"/>
      <c r="X143" s="39"/>
      <c r="Y143" s="39"/>
      <c r="Z143" s="39"/>
      <c r="AA143" s="39"/>
      <c r="AB143" s="39"/>
      <c r="AC143" s="39"/>
      <c r="AD143" s="39"/>
      <c r="AE143" s="39"/>
      <c r="AR143" s="238" t="s">
        <v>168</v>
      </c>
      <c r="AT143" s="238" t="s">
        <v>163</v>
      </c>
      <c r="AU143" s="238" t="s">
        <v>91</v>
      </c>
      <c r="AY143" s="17" t="s">
        <v>161</v>
      </c>
      <c r="BE143" s="239">
        <f>IF(N143="základní",J143,0)</f>
        <v>0</v>
      </c>
      <c r="BF143" s="239">
        <f>IF(N143="snížená",J143,0)</f>
        <v>0</v>
      </c>
      <c r="BG143" s="239">
        <f>IF(N143="zákl. přenesená",J143,0)</f>
        <v>0</v>
      </c>
      <c r="BH143" s="239">
        <f>IF(N143="sníž. přenesená",J143,0)</f>
        <v>0</v>
      </c>
      <c r="BI143" s="239">
        <f>IF(N143="nulová",J143,0)</f>
        <v>0</v>
      </c>
      <c r="BJ143" s="17" t="s">
        <v>89</v>
      </c>
      <c r="BK143" s="239">
        <f>ROUND(I143*H143,2)</f>
        <v>0</v>
      </c>
      <c r="BL143" s="17" t="s">
        <v>168</v>
      </c>
      <c r="BM143" s="238" t="s">
        <v>454</v>
      </c>
    </row>
    <row r="144" s="2" customFormat="1">
      <c r="A144" s="39"/>
      <c r="B144" s="40"/>
      <c r="C144" s="41"/>
      <c r="D144" s="242" t="s">
        <v>397</v>
      </c>
      <c r="E144" s="41"/>
      <c r="F144" s="288" t="s">
        <v>944</v>
      </c>
      <c r="G144" s="41"/>
      <c r="H144" s="41"/>
      <c r="I144" s="147"/>
      <c r="J144" s="41"/>
      <c r="K144" s="41"/>
      <c r="L144" s="45"/>
      <c r="M144" s="289"/>
      <c r="N144" s="290"/>
      <c r="O144" s="85"/>
      <c r="P144" s="85"/>
      <c r="Q144" s="85"/>
      <c r="R144" s="85"/>
      <c r="S144" s="85"/>
      <c r="T144" s="86"/>
      <c r="U144" s="39"/>
      <c r="V144" s="39"/>
      <c r="W144" s="39"/>
      <c r="X144" s="39"/>
      <c r="Y144" s="39"/>
      <c r="Z144" s="39"/>
      <c r="AA144" s="39"/>
      <c r="AB144" s="39"/>
      <c r="AC144" s="39"/>
      <c r="AD144" s="39"/>
      <c r="AE144" s="39"/>
      <c r="AT144" s="17" t="s">
        <v>397</v>
      </c>
      <c r="AU144" s="17" t="s">
        <v>91</v>
      </c>
    </row>
    <row r="145" s="13" customFormat="1">
      <c r="A145" s="13"/>
      <c r="B145" s="240"/>
      <c r="C145" s="241"/>
      <c r="D145" s="242" t="s">
        <v>170</v>
      </c>
      <c r="E145" s="243" t="s">
        <v>79</v>
      </c>
      <c r="F145" s="244" t="s">
        <v>973</v>
      </c>
      <c r="G145" s="241"/>
      <c r="H145" s="245">
        <v>2</v>
      </c>
      <c r="I145" s="246"/>
      <c r="J145" s="241"/>
      <c r="K145" s="241"/>
      <c r="L145" s="247"/>
      <c r="M145" s="248"/>
      <c r="N145" s="249"/>
      <c r="O145" s="249"/>
      <c r="P145" s="249"/>
      <c r="Q145" s="249"/>
      <c r="R145" s="249"/>
      <c r="S145" s="249"/>
      <c r="T145" s="250"/>
      <c r="U145" s="13"/>
      <c r="V145" s="13"/>
      <c r="W145" s="13"/>
      <c r="X145" s="13"/>
      <c r="Y145" s="13"/>
      <c r="Z145" s="13"/>
      <c r="AA145" s="13"/>
      <c r="AB145" s="13"/>
      <c r="AC145" s="13"/>
      <c r="AD145" s="13"/>
      <c r="AE145" s="13"/>
      <c r="AT145" s="251" t="s">
        <v>170</v>
      </c>
      <c r="AU145" s="251" t="s">
        <v>91</v>
      </c>
      <c r="AV145" s="13" t="s">
        <v>91</v>
      </c>
      <c r="AW145" s="13" t="s">
        <v>42</v>
      </c>
      <c r="AX145" s="13" t="s">
        <v>89</v>
      </c>
      <c r="AY145" s="251" t="s">
        <v>161</v>
      </c>
    </row>
    <row r="146" s="2" customFormat="1" ht="16.5" customHeight="1">
      <c r="A146" s="39"/>
      <c r="B146" s="40"/>
      <c r="C146" s="227" t="s">
        <v>253</v>
      </c>
      <c r="D146" s="227" t="s">
        <v>163</v>
      </c>
      <c r="E146" s="228" t="s">
        <v>974</v>
      </c>
      <c r="F146" s="229" t="s">
        <v>975</v>
      </c>
      <c r="G146" s="230" t="s">
        <v>928</v>
      </c>
      <c r="H146" s="231">
        <v>1</v>
      </c>
      <c r="I146" s="232"/>
      <c r="J146" s="233">
        <f>ROUND(I146*H146,2)</f>
        <v>0</v>
      </c>
      <c r="K146" s="229" t="s">
        <v>943</v>
      </c>
      <c r="L146" s="45"/>
      <c r="M146" s="234" t="s">
        <v>79</v>
      </c>
      <c r="N146" s="235" t="s">
        <v>51</v>
      </c>
      <c r="O146" s="85"/>
      <c r="P146" s="236">
        <f>O146*H146</f>
        <v>0</v>
      </c>
      <c r="Q146" s="236">
        <v>0</v>
      </c>
      <c r="R146" s="236">
        <f>Q146*H146</f>
        <v>0</v>
      </c>
      <c r="S146" s="236">
        <v>0</v>
      </c>
      <c r="T146" s="237">
        <f>S146*H146</f>
        <v>0</v>
      </c>
      <c r="U146" s="39"/>
      <c r="V146" s="39"/>
      <c r="W146" s="39"/>
      <c r="X146" s="39"/>
      <c r="Y146" s="39"/>
      <c r="Z146" s="39"/>
      <c r="AA146" s="39"/>
      <c r="AB146" s="39"/>
      <c r="AC146" s="39"/>
      <c r="AD146" s="39"/>
      <c r="AE146" s="39"/>
      <c r="AR146" s="238" t="s">
        <v>168</v>
      </c>
      <c r="AT146" s="238" t="s">
        <v>163</v>
      </c>
      <c r="AU146" s="238" t="s">
        <v>91</v>
      </c>
      <c r="AY146" s="17" t="s">
        <v>161</v>
      </c>
      <c r="BE146" s="239">
        <f>IF(N146="základní",J146,0)</f>
        <v>0</v>
      </c>
      <c r="BF146" s="239">
        <f>IF(N146="snížená",J146,0)</f>
        <v>0</v>
      </c>
      <c r="BG146" s="239">
        <f>IF(N146="zákl. přenesená",J146,0)</f>
        <v>0</v>
      </c>
      <c r="BH146" s="239">
        <f>IF(N146="sníž. přenesená",J146,0)</f>
        <v>0</v>
      </c>
      <c r="BI146" s="239">
        <f>IF(N146="nulová",J146,0)</f>
        <v>0</v>
      </c>
      <c r="BJ146" s="17" t="s">
        <v>89</v>
      </c>
      <c r="BK146" s="239">
        <f>ROUND(I146*H146,2)</f>
        <v>0</v>
      </c>
      <c r="BL146" s="17" t="s">
        <v>168</v>
      </c>
      <c r="BM146" s="238" t="s">
        <v>462</v>
      </c>
    </row>
    <row r="147" s="2" customFormat="1">
      <c r="A147" s="39"/>
      <c r="B147" s="40"/>
      <c r="C147" s="41"/>
      <c r="D147" s="242" t="s">
        <v>397</v>
      </c>
      <c r="E147" s="41"/>
      <c r="F147" s="288" t="s">
        <v>944</v>
      </c>
      <c r="G147" s="41"/>
      <c r="H147" s="41"/>
      <c r="I147" s="147"/>
      <c r="J147" s="41"/>
      <c r="K147" s="41"/>
      <c r="L147" s="45"/>
      <c r="M147" s="289"/>
      <c r="N147" s="290"/>
      <c r="O147" s="85"/>
      <c r="P147" s="85"/>
      <c r="Q147" s="85"/>
      <c r="R147" s="85"/>
      <c r="S147" s="85"/>
      <c r="T147" s="86"/>
      <c r="U147" s="39"/>
      <c r="V147" s="39"/>
      <c r="W147" s="39"/>
      <c r="X147" s="39"/>
      <c r="Y147" s="39"/>
      <c r="Z147" s="39"/>
      <c r="AA147" s="39"/>
      <c r="AB147" s="39"/>
      <c r="AC147" s="39"/>
      <c r="AD147" s="39"/>
      <c r="AE147" s="39"/>
      <c r="AT147" s="17" t="s">
        <v>397</v>
      </c>
      <c r="AU147" s="17" t="s">
        <v>91</v>
      </c>
    </row>
    <row r="148" s="13" customFormat="1">
      <c r="A148" s="13"/>
      <c r="B148" s="240"/>
      <c r="C148" s="241"/>
      <c r="D148" s="242" t="s">
        <v>170</v>
      </c>
      <c r="E148" s="243" t="s">
        <v>79</v>
      </c>
      <c r="F148" s="244" t="s">
        <v>976</v>
      </c>
      <c r="G148" s="241"/>
      <c r="H148" s="245">
        <v>1</v>
      </c>
      <c r="I148" s="246"/>
      <c r="J148" s="241"/>
      <c r="K148" s="241"/>
      <c r="L148" s="247"/>
      <c r="M148" s="248"/>
      <c r="N148" s="249"/>
      <c r="O148" s="249"/>
      <c r="P148" s="249"/>
      <c r="Q148" s="249"/>
      <c r="R148" s="249"/>
      <c r="S148" s="249"/>
      <c r="T148" s="250"/>
      <c r="U148" s="13"/>
      <c r="V148" s="13"/>
      <c r="W148" s="13"/>
      <c r="X148" s="13"/>
      <c r="Y148" s="13"/>
      <c r="Z148" s="13"/>
      <c r="AA148" s="13"/>
      <c r="AB148" s="13"/>
      <c r="AC148" s="13"/>
      <c r="AD148" s="13"/>
      <c r="AE148" s="13"/>
      <c r="AT148" s="251" t="s">
        <v>170</v>
      </c>
      <c r="AU148" s="251" t="s">
        <v>91</v>
      </c>
      <c r="AV148" s="13" t="s">
        <v>91</v>
      </c>
      <c r="AW148" s="13" t="s">
        <v>42</v>
      </c>
      <c r="AX148" s="13" t="s">
        <v>89</v>
      </c>
      <c r="AY148" s="251" t="s">
        <v>161</v>
      </c>
    </row>
    <row r="149" s="2" customFormat="1" ht="16.5" customHeight="1">
      <c r="A149" s="39"/>
      <c r="B149" s="40"/>
      <c r="C149" s="227" t="s">
        <v>258</v>
      </c>
      <c r="D149" s="227" t="s">
        <v>163</v>
      </c>
      <c r="E149" s="228" t="s">
        <v>977</v>
      </c>
      <c r="F149" s="229" t="s">
        <v>978</v>
      </c>
      <c r="G149" s="230" t="s">
        <v>928</v>
      </c>
      <c r="H149" s="231">
        <v>1</v>
      </c>
      <c r="I149" s="232"/>
      <c r="J149" s="233">
        <f>ROUND(I149*H149,2)</f>
        <v>0</v>
      </c>
      <c r="K149" s="229" t="s">
        <v>943</v>
      </c>
      <c r="L149" s="45"/>
      <c r="M149" s="234" t="s">
        <v>79</v>
      </c>
      <c r="N149" s="235" t="s">
        <v>51</v>
      </c>
      <c r="O149" s="85"/>
      <c r="P149" s="236">
        <f>O149*H149</f>
        <v>0</v>
      </c>
      <c r="Q149" s="236">
        <v>0</v>
      </c>
      <c r="R149" s="236">
        <f>Q149*H149</f>
        <v>0</v>
      </c>
      <c r="S149" s="236">
        <v>0</v>
      </c>
      <c r="T149" s="237">
        <f>S149*H149</f>
        <v>0</v>
      </c>
      <c r="U149" s="39"/>
      <c r="V149" s="39"/>
      <c r="W149" s="39"/>
      <c r="X149" s="39"/>
      <c r="Y149" s="39"/>
      <c r="Z149" s="39"/>
      <c r="AA149" s="39"/>
      <c r="AB149" s="39"/>
      <c r="AC149" s="39"/>
      <c r="AD149" s="39"/>
      <c r="AE149" s="39"/>
      <c r="AR149" s="238" t="s">
        <v>168</v>
      </c>
      <c r="AT149" s="238" t="s">
        <v>163</v>
      </c>
      <c r="AU149" s="238" t="s">
        <v>91</v>
      </c>
      <c r="AY149" s="17" t="s">
        <v>161</v>
      </c>
      <c r="BE149" s="239">
        <f>IF(N149="základní",J149,0)</f>
        <v>0</v>
      </c>
      <c r="BF149" s="239">
        <f>IF(N149="snížená",J149,0)</f>
        <v>0</v>
      </c>
      <c r="BG149" s="239">
        <f>IF(N149="zákl. přenesená",J149,0)</f>
        <v>0</v>
      </c>
      <c r="BH149" s="239">
        <f>IF(N149="sníž. přenesená",J149,0)</f>
        <v>0</v>
      </c>
      <c r="BI149" s="239">
        <f>IF(N149="nulová",J149,0)</f>
        <v>0</v>
      </c>
      <c r="BJ149" s="17" t="s">
        <v>89</v>
      </c>
      <c r="BK149" s="239">
        <f>ROUND(I149*H149,2)</f>
        <v>0</v>
      </c>
      <c r="BL149" s="17" t="s">
        <v>168</v>
      </c>
      <c r="BM149" s="238" t="s">
        <v>472</v>
      </c>
    </row>
    <row r="150" s="2" customFormat="1">
      <c r="A150" s="39"/>
      <c r="B150" s="40"/>
      <c r="C150" s="41"/>
      <c r="D150" s="242" t="s">
        <v>397</v>
      </c>
      <c r="E150" s="41"/>
      <c r="F150" s="288" t="s">
        <v>944</v>
      </c>
      <c r="G150" s="41"/>
      <c r="H150" s="41"/>
      <c r="I150" s="147"/>
      <c r="J150" s="41"/>
      <c r="K150" s="41"/>
      <c r="L150" s="45"/>
      <c r="M150" s="289"/>
      <c r="N150" s="290"/>
      <c r="O150" s="85"/>
      <c r="P150" s="85"/>
      <c r="Q150" s="85"/>
      <c r="R150" s="85"/>
      <c r="S150" s="85"/>
      <c r="T150" s="86"/>
      <c r="U150" s="39"/>
      <c r="V150" s="39"/>
      <c r="W150" s="39"/>
      <c r="X150" s="39"/>
      <c r="Y150" s="39"/>
      <c r="Z150" s="39"/>
      <c r="AA150" s="39"/>
      <c r="AB150" s="39"/>
      <c r="AC150" s="39"/>
      <c r="AD150" s="39"/>
      <c r="AE150" s="39"/>
      <c r="AT150" s="17" t="s">
        <v>397</v>
      </c>
      <c r="AU150" s="17" t="s">
        <v>91</v>
      </c>
    </row>
    <row r="151" s="13" customFormat="1">
      <c r="A151" s="13"/>
      <c r="B151" s="240"/>
      <c r="C151" s="241"/>
      <c r="D151" s="242" t="s">
        <v>170</v>
      </c>
      <c r="E151" s="243" t="s">
        <v>79</v>
      </c>
      <c r="F151" s="244" t="s">
        <v>976</v>
      </c>
      <c r="G151" s="241"/>
      <c r="H151" s="245">
        <v>1</v>
      </c>
      <c r="I151" s="246"/>
      <c r="J151" s="241"/>
      <c r="K151" s="241"/>
      <c r="L151" s="247"/>
      <c r="M151" s="248"/>
      <c r="N151" s="249"/>
      <c r="O151" s="249"/>
      <c r="P151" s="249"/>
      <c r="Q151" s="249"/>
      <c r="R151" s="249"/>
      <c r="S151" s="249"/>
      <c r="T151" s="250"/>
      <c r="U151" s="13"/>
      <c r="V151" s="13"/>
      <c r="W151" s="13"/>
      <c r="X151" s="13"/>
      <c r="Y151" s="13"/>
      <c r="Z151" s="13"/>
      <c r="AA151" s="13"/>
      <c r="AB151" s="13"/>
      <c r="AC151" s="13"/>
      <c r="AD151" s="13"/>
      <c r="AE151" s="13"/>
      <c r="AT151" s="251" t="s">
        <v>170</v>
      </c>
      <c r="AU151" s="251" t="s">
        <v>91</v>
      </c>
      <c r="AV151" s="13" t="s">
        <v>91</v>
      </c>
      <c r="AW151" s="13" t="s">
        <v>42</v>
      </c>
      <c r="AX151" s="13" t="s">
        <v>89</v>
      </c>
      <c r="AY151" s="251" t="s">
        <v>161</v>
      </c>
    </row>
    <row r="152" s="2" customFormat="1" ht="16.5" customHeight="1">
      <c r="A152" s="39"/>
      <c r="B152" s="40"/>
      <c r="C152" s="227" t="s">
        <v>263</v>
      </c>
      <c r="D152" s="227" t="s">
        <v>163</v>
      </c>
      <c r="E152" s="228" t="s">
        <v>979</v>
      </c>
      <c r="F152" s="229" t="s">
        <v>980</v>
      </c>
      <c r="G152" s="230" t="s">
        <v>928</v>
      </c>
      <c r="H152" s="231">
        <v>1</v>
      </c>
      <c r="I152" s="232"/>
      <c r="J152" s="233">
        <f>ROUND(I152*H152,2)</f>
        <v>0</v>
      </c>
      <c r="K152" s="229" t="s">
        <v>943</v>
      </c>
      <c r="L152" s="45"/>
      <c r="M152" s="234" t="s">
        <v>79</v>
      </c>
      <c r="N152" s="235" t="s">
        <v>51</v>
      </c>
      <c r="O152" s="85"/>
      <c r="P152" s="236">
        <f>O152*H152</f>
        <v>0</v>
      </c>
      <c r="Q152" s="236">
        <v>0</v>
      </c>
      <c r="R152" s="236">
        <f>Q152*H152</f>
        <v>0</v>
      </c>
      <c r="S152" s="236">
        <v>0</v>
      </c>
      <c r="T152" s="237">
        <f>S152*H152</f>
        <v>0</v>
      </c>
      <c r="U152" s="39"/>
      <c r="V152" s="39"/>
      <c r="W152" s="39"/>
      <c r="X152" s="39"/>
      <c r="Y152" s="39"/>
      <c r="Z152" s="39"/>
      <c r="AA152" s="39"/>
      <c r="AB152" s="39"/>
      <c r="AC152" s="39"/>
      <c r="AD152" s="39"/>
      <c r="AE152" s="39"/>
      <c r="AR152" s="238" t="s">
        <v>168</v>
      </c>
      <c r="AT152" s="238" t="s">
        <v>163</v>
      </c>
      <c r="AU152" s="238" t="s">
        <v>91</v>
      </c>
      <c r="AY152" s="17" t="s">
        <v>161</v>
      </c>
      <c r="BE152" s="239">
        <f>IF(N152="základní",J152,0)</f>
        <v>0</v>
      </c>
      <c r="BF152" s="239">
        <f>IF(N152="snížená",J152,0)</f>
        <v>0</v>
      </c>
      <c r="BG152" s="239">
        <f>IF(N152="zákl. přenesená",J152,0)</f>
        <v>0</v>
      </c>
      <c r="BH152" s="239">
        <f>IF(N152="sníž. přenesená",J152,0)</f>
        <v>0</v>
      </c>
      <c r="BI152" s="239">
        <f>IF(N152="nulová",J152,0)</f>
        <v>0</v>
      </c>
      <c r="BJ152" s="17" t="s">
        <v>89</v>
      </c>
      <c r="BK152" s="239">
        <f>ROUND(I152*H152,2)</f>
        <v>0</v>
      </c>
      <c r="BL152" s="17" t="s">
        <v>168</v>
      </c>
      <c r="BM152" s="238" t="s">
        <v>484</v>
      </c>
    </row>
    <row r="153" s="2" customFormat="1">
      <c r="A153" s="39"/>
      <c r="B153" s="40"/>
      <c r="C153" s="41"/>
      <c r="D153" s="242" t="s">
        <v>397</v>
      </c>
      <c r="E153" s="41"/>
      <c r="F153" s="288" t="s">
        <v>944</v>
      </c>
      <c r="G153" s="41"/>
      <c r="H153" s="41"/>
      <c r="I153" s="147"/>
      <c r="J153" s="41"/>
      <c r="K153" s="41"/>
      <c r="L153" s="45"/>
      <c r="M153" s="289"/>
      <c r="N153" s="290"/>
      <c r="O153" s="85"/>
      <c r="P153" s="85"/>
      <c r="Q153" s="85"/>
      <c r="R153" s="85"/>
      <c r="S153" s="85"/>
      <c r="T153" s="86"/>
      <c r="U153" s="39"/>
      <c r="V153" s="39"/>
      <c r="W153" s="39"/>
      <c r="X153" s="39"/>
      <c r="Y153" s="39"/>
      <c r="Z153" s="39"/>
      <c r="AA153" s="39"/>
      <c r="AB153" s="39"/>
      <c r="AC153" s="39"/>
      <c r="AD153" s="39"/>
      <c r="AE153" s="39"/>
      <c r="AT153" s="17" t="s">
        <v>397</v>
      </c>
      <c r="AU153" s="17" t="s">
        <v>91</v>
      </c>
    </row>
    <row r="154" s="13" customFormat="1">
      <c r="A154" s="13"/>
      <c r="B154" s="240"/>
      <c r="C154" s="241"/>
      <c r="D154" s="242" t="s">
        <v>170</v>
      </c>
      <c r="E154" s="243" t="s">
        <v>79</v>
      </c>
      <c r="F154" s="244" t="s">
        <v>976</v>
      </c>
      <c r="G154" s="241"/>
      <c r="H154" s="245">
        <v>1</v>
      </c>
      <c r="I154" s="246"/>
      <c r="J154" s="241"/>
      <c r="K154" s="241"/>
      <c r="L154" s="247"/>
      <c r="M154" s="248"/>
      <c r="N154" s="249"/>
      <c r="O154" s="249"/>
      <c r="P154" s="249"/>
      <c r="Q154" s="249"/>
      <c r="R154" s="249"/>
      <c r="S154" s="249"/>
      <c r="T154" s="250"/>
      <c r="U154" s="13"/>
      <c r="V154" s="13"/>
      <c r="W154" s="13"/>
      <c r="X154" s="13"/>
      <c r="Y154" s="13"/>
      <c r="Z154" s="13"/>
      <c r="AA154" s="13"/>
      <c r="AB154" s="13"/>
      <c r="AC154" s="13"/>
      <c r="AD154" s="13"/>
      <c r="AE154" s="13"/>
      <c r="AT154" s="251" t="s">
        <v>170</v>
      </c>
      <c r="AU154" s="251" t="s">
        <v>91</v>
      </c>
      <c r="AV154" s="13" t="s">
        <v>91</v>
      </c>
      <c r="AW154" s="13" t="s">
        <v>42</v>
      </c>
      <c r="AX154" s="13" t="s">
        <v>89</v>
      </c>
      <c r="AY154" s="251" t="s">
        <v>161</v>
      </c>
    </row>
    <row r="155" s="2" customFormat="1" ht="16.5" customHeight="1">
      <c r="A155" s="39"/>
      <c r="B155" s="40"/>
      <c r="C155" s="227" t="s">
        <v>7</v>
      </c>
      <c r="D155" s="227" t="s">
        <v>163</v>
      </c>
      <c r="E155" s="228" t="s">
        <v>981</v>
      </c>
      <c r="F155" s="229" t="s">
        <v>982</v>
      </c>
      <c r="G155" s="230" t="s">
        <v>928</v>
      </c>
      <c r="H155" s="231">
        <v>1</v>
      </c>
      <c r="I155" s="232"/>
      <c r="J155" s="233">
        <f>ROUND(I155*H155,2)</f>
        <v>0</v>
      </c>
      <c r="K155" s="229" t="s">
        <v>910</v>
      </c>
      <c r="L155" s="45"/>
      <c r="M155" s="234" t="s">
        <v>79</v>
      </c>
      <c r="N155" s="235" t="s">
        <v>51</v>
      </c>
      <c r="O155" s="85"/>
      <c r="P155" s="236">
        <f>O155*H155</f>
        <v>0</v>
      </c>
      <c r="Q155" s="236">
        <v>0</v>
      </c>
      <c r="R155" s="236">
        <f>Q155*H155</f>
        <v>0</v>
      </c>
      <c r="S155" s="236">
        <v>0</v>
      </c>
      <c r="T155" s="237">
        <f>S155*H155</f>
        <v>0</v>
      </c>
      <c r="U155" s="39"/>
      <c r="V155" s="39"/>
      <c r="W155" s="39"/>
      <c r="X155" s="39"/>
      <c r="Y155" s="39"/>
      <c r="Z155" s="39"/>
      <c r="AA155" s="39"/>
      <c r="AB155" s="39"/>
      <c r="AC155" s="39"/>
      <c r="AD155" s="39"/>
      <c r="AE155" s="39"/>
      <c r="AR155" s="238" t="s">
        <v>168</v>
      </c>
      <c r="AT155" s="238" t="s">
        <v>163</v>
      </c>
      <c r="AU155" s="238" t="s">
        <v>91</v>
      </c>
      <c r="AY155" s="17" t="s">
        <v>161</v>
      </c>
      <c r="BE155" s="239">
        <f>IF(N155="základní",J155,0)</f>
        <v>0</v>
      </c>
      <c r="BF155" s="239">
        <f>IF(N155="snížená",J155,0)</f>
        <v>0</v>
      </c>
      <c r="BG155" s="239">
        <f>IF(N155="zákl. přenesená",J155,0)</f>
        <v>0</v>
      </c>
      <c r="BH155" s="239">
        <f>IF(N155="sníž. přenesená",J155,0)</f>
        <v>0</v>
      </c>
      <c r="BI155" s="239">
        <f>IF(N155="nulová",J155,0)</f>
        <v>0</v>
      </c>
      <c r="BJ155" s="17" t="s">
        <v>89</v>
      </c>
      <c r="BK155" s="239">
        <f>ROUND(I155*H155,2)</f>
        <v>0</v>
      </c>
      <c r="BL155" s="17" t="s">
        <v>168</v>
      </c>
      <c r="BM155" s="238" t="s">
        <v>492</v>
      </c>
    </row>
    <row r="156" s="2" customFormat="1">
      <c r="A156" s="39"/>
      <c r="B156" s="40"/>
      <c r="C156" s="41"/>
      <c r="D156" s="242" t="s">
        <v>397</v>
      </c>
      <c r="E156" s="41"/>
      <c r="F156" s="288" t="s">
        <v>911</v>
      </c>
      <c r="G156" s="41"/>
      <c r="H156" s="41"/>
      <c r="I156" s="147"/>
      <c r="J156" s="41"/>
      <c r="K156" s="41"/>
      <c r="L156" s="45"/>
      <c r="M156" s="289"/>
      <c r="N156" s="290"/>
      <c r="O156" s="85"/>
      <c r="P156" s="85"/>
      <c r="Q156" s="85"/>
      <c r="R156" s="85"/>
      <c r="S156" s="85"/>
      <c r="T156" s="86"/>
      <c r="U156" s="39"/>
      <c r="V156" s="39"/>
      <c r="W156" s="39"/>
      <c r="X156" s="39"/>
      <c r="Y156" s="39"/>
      <c r="Z156" s="39"/>
      <c r="AA156" s="39"/>
      <c r="AB156" s="39"/>
      <c r="AC156" s="39"/>
      <c r="AD156" s="39"/>
      <c r="AE156" s="39"/>
      <c r="AT156" s="17" t="s">
        <v>397</v>
      </c>
      <c r="AU156" s="17" t="s">
        <v>91</v>
      </c>
    </row>
    <row r="157" s="13" customFormat="1">
      <c r="A157" s="13"/>
      <c r="B157" s="240"/>
      <c r="C157" s="241"/>
      <c r="D157" s="242" t="s">
        <v>170</v>
      </c>
      <c r="E157" s="243" t="s">
        <v>79</v>
      </c>
      <c r="F157" s="244" t="s">
        <v>976</v>
      </c>
      <c r="G157" s="241"/>
      <c r="H157" s="245">
        <v>1</v>
      </c>
      <c r="I157" s="246"/>
      <c r="J157" s="241"/>
      <c r="K157" s="241"/>
      <c r="L157" s="247"/>
      <c r="M157" s="248"/>
      <c r="N157" s="249"/>
      <c r="O157" s="249"/>
      <c r="P157" s="249"/>
      <c r="Q157" s="249"/>
      <c r="R157" s="249"/>
      <c r="S157" s="249"/>
      <c r="T157" s="250"/>
      <c r="U157" s="13"/>
      <c r="V157" s="13"/>
      <c r="W157" s="13"/>
      <c r="X157" s="13"/>
      <c r="Y157" s="13"/>
      <c r="Z157" s="13"/>
      <c r="AA157" s="13"/>
      <c r="AB157" s="13"/>
      <c r="AC157" s="13"/>
      <c r="AD157" s="13"/>
      <c r="AE157" s="13"/>
      <c r="AT157" s="251" t="s">
        <v>170</v>
      </c>
      <c r="AU157" s="251" t="s">
        <v>91</v>
      </c>
      <c r="AV157" s="13" t="s">
        <v>91</v>
      </c>
      <c r="AW157" s="13" t="s">
        <v>42</v>
      </c>
      <c r="AX157" s="13" t="s">
        <v>89</v>
      </c>
      <c r="AY157" s="251" t="s">
        <v>161</v>
      </c>
    </row>
    <row r="158" s="2" customFormat="1" ht="16.5" customHeight="1">
      <c r="A158" s="39"/>
      <c r="B158" s="40"/>
      <c r="C158" s="227" t="s">
        <v>271</v>
      </c>
      <c r="D158" s="227" t="s">
        <v>163</v>
      </c>
      <c r="E158" s="228" t="s">
        <v>983</v>
      </c>
      <c r="F158" s="229" t="s">
        <v>984</v>
      </c>
      <c r="G158" s="230" t="s">
        <v>193</v>
      </c>
      <c r="H158" s="231">
        <v>3</v>
      </c>
      <c r="I158" s="232"/>
      <c r="J158" s="233">
        <f>ROUND(I158*H158,2)</f>
        <v>0</v>
      </c>
      <c r="K158" s="229" t="s">
        <v>910</v>
      </c>
      <c r="L158" s="45"/>
      <c r="M158" s="234" t="s">
        <v>79</v>
      </c>
      <c r="N158" s="235" t="s">
        <v>51</v>
      </c>
      <c r="O158" s="85"/>
      <c r="P158" s="236">
        <f>O158*H158</f>
        <v>0</v>
      </c>
      <c r="Q158" s="236">
        <v>0</v>
      </c>
      <c r="R158" s="236">
        <f>Q158*H158</f>
        <v>0</v>
      </c>
      <c r="S158" s="236">
        <v>0</v>
      </c>
      <c r="T158" s="237">
        <f>S158*H158</f>
        <v>0</v>
      </c>
      <c r="U158" s="39"/>
      <c r="V158" s="39"/>
      <c r="W158" s="39"/>
      <c r="X158" s="39"/>
      <c r="Y158" s="39"/>
      <c r="Z158" s="39"/>
      <c r="AA158" s="39"/>
      <c r="AB158" s="39"/>
      <c r="AC158" s="39"/>
      <c r="AD158" s="39"/>
      <c r="AE158" s="39"/>
      <c r="AR158" s="238" t="s">
        <v>168</v>
      </c>
      <c r="AT158" s="238" t="s">
        <v>163</v>
      </c>
      <c r="AU158" s="238" t="s">
        <v>91</v>
      </c>
      <c r="AY158" s="17" t="s">
        <v>161</v>
      </c>
      <c r="BE158" s="239">
        <f>IF(N158="základní",J158,0)</f>
        <v>0</v>
      </c>
      <c r="BF158" s="239">
        <f>IF(N158="snížená",J158,0)</f>
        <v>0</v>
      </c>
      <c r="BG158" s="239">
        <f>IF(N158="zákl. přenesená",J158,0)</f>
        <v>0</v>
      </c>
      <c r="BH158" s="239">
        <f>IF(N158="sníž. přenesená",J158,0)</f>
        <v>0</v>
      </c>
      <c r="BI158" s="239">
        <f>IF(N158="nulová",J158,0)</f>
        <v>0</v>
      </c>
      <c r="BJ158" s="17" t="s">
        <v>89</v>
      </c>
      <c r="BK158" s="239">
        <f>ROUND(I158*H158,2)</f>
        <v>0</v>
      </c>
      <c r="BL158" s="17" t="s">
        <v>168</v>
      </c>
      <c r="BM158" s="238" t="s">
        <v>501</v>
      </c>
    </row>
    <row r="159" s="2" customFormat="1">
      <c r="A159" s="39"/>
      <c r="B159" s="40"/>
      <c r="C159" s="41"/>
      <c r="D159" s="242" t="s">
        <v>397</v>
      </c>
      <c r="E159" s="41"/>
      <c r="F159" s="288" t="s">
        <v>911</v>
      </c>
      <c r="G159" s="41"/>
      <c r="H159" s="41"/>
      <c r="I159" s="147"/>
      <c r="J159" s="41"/>
      <c r="K159" s="41"/>
      <c r="L159" s="45"/>
      <c r="M159" s="289"/>
      <c r="N159" s="290"/>
      <c r="O159" s="85"/>
      <c r="P159" s="85"/>
      <c r="Q159" s="85"/>
      <c r="R159" s="85"/>
      <c r="S159" s="85"/>
      <c r="T159" s="86"/>
      <c r="U159" s="39"/>
      <c r="V159" s="39"/>
      <c r="W159" s="39"/>
      <c r="X159" s="39"/>
      <c r="Y159" s="39"/>
      <c r="Z159" s="39"/>
      <c r="AA159" s="39"/>
      <c r="AB159" s="39"/>
      <c r="AC159" s="39"/>
      <c r="AD159" s="39"/>
      <c r="AE159" s="39"/>
      <c r="AT159" s="17" t="s">
        <v>397</v>
      </c>
      <c r="AU159" s="17" t="s">
        <v>91</v>
      </c>
    </row>
    <row r="160" s="13" customFormat="1">
      <c r="A160" s="13"/>
      <c r="B160" s="240"/>
      <c r="C160" s="241"/>
      <c r="D160" s="242" t="s">
        <v>170</v>
      </c>
      <c r="E160" s="243" t="s">
        <v>79</v>
      </c>
      <c r="F160" s="244" t="s">
        <v>985</v>
      </c>
      <c r="G160" s="241"/>
      <c r="H160" s="245">
        <v>3</v>
      </c>
      <c r="I160" s="246"/>
      <c r="J160" s="241"/>
      <c r="K160" s="241"/>
      <c r="L160" s="247"/>
      <c r="M160" s="248"/>
      <c r="N160" s="249"/>
      <c r="O160" s="249"/>
      <c r="P160" s="249"/>
      <c r="Q160" s="249"/>
      <c r="R160" s="249"/>
      <c r="S160" s="249"/>
      <c r="T160" s="250"/>
      <c r="U160" s="13"/>
      <c r="V160" s="13"/>
      <c r="W160" s="13"/>
      <c r="X160" s="13"/>
      <c r="Y160" s="13"/>
      <c r="Z160" s="13"/>
      <c r="AA160" s="13"/>
      <c r="AB160" s="13"/>
      <c r="AC160" s="13"/>
      <c r="AD160" s="13"/>
      <c r="AE160" s="13"/>
      <c r="AT160" s="251" t="s">
        <v>170</v>
      </c>
      <c r="AU160" s="251" t="s">
        <v>91</v>
      </c>
      <c r="AV160" s="13" t="s">
        <v>91</v>
      </c>
      <c r="AW160" s="13" t="s">
        <v>42</v>
      </c>
      <c r="AX160" s="13" t="s">
        <v>89</v>
      </c>
      <c r="AY160" s="251" t="s">
        <v>161</v>
      </c>
    </row>
    <row r="161" s="2" customFormat="1" ht="16.5" customHeight="1">
      <c r="A161" s="39"/>
      <c r="B161" s="40"/>
      <c r="C161" s="227" t="s">
        <v>276</v>
      </c>
      <c r="D161" s="227" t="s">
        <v>163</v>
      </c>
      <c r="E161" s="228" t="s">
        <v>986</v>
      </c>
      <c r="F161" s="229" t="s">
        <v>987</v>
      </c>
      <c r="G161" s="230" t="s">
        <v>928</v>
      </c>
      <c r="H161" s="231">
        <v>2</v>
      </c>
      <c r="I161" s="232"/>
      <c r="J161" s="233">
        <f>ROUND(I161*H161,2)</f>
        <v>0</v>
      </c>
      <c r="K161" s="229" t="s">
        <v>910</v>
      </c>
      <c r="L161" s="45"/>
      <c r="M161" s="234" t="s">
        <v>79</v>
      </c>
      <c r="N161" s="235" t="s">
        <v>51</v>
      </c>
      <c r="O161" s="85"/>
      <c r="P161" s="236">
        <f>O161*H161</f>
        <v>0</v>
      </c>
      <c r="Q161" s="236">
        <v>0</v>
      </c>
      <c r="R161" s="236">
        <f>Q161*H161</f>
        <v>0</v>
      </c>
      <c r="S161" s="236">
        <v>0</v>
      </c>
      <c r="T161" s="237">
        <f>S161*H161</f>
        <v>0</v>
      </c>
      <c r="U161" s="39"/>
      <c r="V161" s="39"/>
      <c r="W161" s="39"/>
      <c r="X161" s="39"/>
      <c r="Y161" s="39"/>
      <c r="Z161" s="39"/>
      <c r="AA161" s="39"/>
      <c r="AB161" s="39"/>
      <c r="AC161" s="39"/>
      <c r="AD161" s="39"/>
      <c r="AE161" s="39"/>
      <c r="AR161" s="238" t="s">
        <v>168</v>
      </c>
      <c r="AT161" s="238" t="s">
        <v>163</v>
      </c>
      <c r="AU161" s="238" t="s">
        <v>91</v>
      </c>
      <c r="AY161" s="17" t="s">
        <v>161</v>
      </c>
      <c r="BE161" s="239">
        <f>IF(N161="základní",J161,0)</f>
        <v>0</v>
      </c>
      <c r="BF161" s="239">
        <f>IF(N161="snížená",J161,0)</f>
        <v>0</v>
      </c>
      <c r="BG161" s="239">
        <f>IF(N161="zákl. přenesená",J161,0)</f>
        <v>0</v>
      </c>
      <c r="BH161" s="239">
        <f>IF(N161="sníž. přenesená",J161,0)</f>
        <v>0</v>
      </c>
      <c r="BI161" s="239">
        <f>IF(N161="nulová",J161,0)</f>
        <v>0</v>
      </c>
      <c r="BJ161" s="17" t="s">
        <v>89</v>
      </c>
      <c r="BK161" s="239">
        <f>ROUND(I161*H161,2)</f>
        <v>0</v>
      </c>
      <c r="BL161" s="17" t="s">
        <v>168</v>
      </c>
      <c r="BM161" s="238" t="s">
        <v>509</v>
      </c>
    </row>
    <row r="162" s="2" customFormat="1">
      <c r="A162" s="39"/>
      <c r="B162" s="40"/>
      <c r="C162" s="41"/>
      <c r="D162" s="242" t="s">
        <v>397</v>
      </c>
      <c r="E162" s="41"/>
      <c r="F162" s="288" t="s">
        <v>911</v>
      </c>
      <c r="G162" s="41"/>
      <c r="H162" s="41"/>
      <c r="I162" s="147"/>
      <c r="J162" s="41"/>
      <c r="K162" s="41"/>
      <c r="L162" s="45"/>
      <c r="M162" s="289"/>
      <c r="N162" s="290"/>
      <c r="O162" s="85"/>
      <c r="P162" s="85"/>
      <c r="Q162" s="85"/>
      <c r="R162" s="85"/>
      <c r="S162" s="85"/>
      <c r="T162" s="86"/>
      <c r="U162" s="39"/>
      <c r="V162" s="39"/>
      <c r="W162" s="39"/>
      <c r="X162" s="39"/>
      <c r="Y162" s="39"/>
      <c r="Z162" s="39"/>
      <c r="AA162" s="39"/>
      <c r="AB162" s="39"/>
      <c r="AC162" s="39"/>
      <c r="AD162" s="39"/>
      <c r="AE162" s="39"/>
      <c r="AT162" s="17" t="s">
        <v>397</v>
      </c>
      <c r="AU162" s="17" t="s">
        <v>91</v>
      </c>
    </row>
    <row r="163" s="13" customFormat="1">
      <c r="A163" s="13"/>
      <c r="B163" s="240"/>
      <c r="C163" s="241"/>
      <c r="D163" s="242" t="s">
        <v>170</v>
      </c>
      <c r="E163" s="243" t="s">
        <v>79</v>
      </c>
      <c r="F163" s="244" t="s">
        <v>973</v>
      </c>
      <c r="G163" s="241"/>
      <c r="H163" s="245">
        <v>2</v>
      </c>
      <c r="I163" s="246"/>
      <c r="J163" s="241"/>
      <c r="K163" s="241"/>
      <c r="L163" s="247"/>
      <c r="M163" s="248"/>
      <c r="N163" s="249"/>
      <c r="O163" s="249"/>
      <c r="P163" s="249"/>
      <c r="Q163" s="249"/>
      <c r="R163" s="249"/>
      <c r="S163" s="249"/>
      <c r="T163" s="250"/>
      <c r="U163" s="13"/>
      <c r="V163" s="13"/>
      <c r="W163" s="13"/>
      <c r="X163" s="13"/>
      <c r="Y163" s="13"/>
      <c r="Z163" s="13"/>
      <c r="AA163" s="13"/>
      <c r="AB163" s="13"/>
      <c r="AC163" s="13"/>
      <c r="AD163" s="13"/>
      <c r="AE163" s="13"/>
      <c r="AT163" s="251" t="s">
        <v>170</v>
      </c>
      <c r="AU163" s="251" t="s">
        <v>91</v>
      </c>
      <c r="AV163" s="13" t="s">
        <v>91</v>
      </c>
      <c r="AW163" s="13" t="s">
        <v>42</v>
      </c>
      <c r="AX163" s="13" t="s">
        <v>89</v>
      </c>
      <c r="AY163" s="251" t="s">
        <v>161</v>
      </c>
    </row>
    <row r="164" s="2" customFormat="1" ht="16.5" customHeight="1">
      <c r="A164" s="39"/>
      <c r="B164" s="40"/>
      <c r="C164" s="227" t="s">
        <v>280</v>
      </c>
      <c r="D164" s="227" t="s">
        <v>163</v>
      </c>
      <c r="E164" s="228" t="s">
        <v>988</v>
      </c>
      <c r="F164" s="229" t="s">
        <v>989</v>
      </c>
      <c r="G164" s="230" t="s">
        <v>193</v>
      </c>
      <c r="H164" s="231">
        <v>44</v>
      </c>
      <c r="I164" s="232"/>
      <c r="J164" s="233">
        <f>ROUND(I164*H164,2)</f>
        <v>0</v>
      </c>
      <c r="K164" s="229" t="s">
        <v>910</v>
      </c>
      <c r="L164" s="45"/>
      <c r="M164" s="234" t="s">
        <v>79</v>
      </c>
      <c r="N164" s="235" t="s">
        <v>51</v>
      </c>
      <c r="O164" s="85"/>
      <c r="P164" s="236">
        <f>O164*H164</f>
        <v>0</v>
      </c>
      <c r="Q164" s="236">
        <v>0</v>
      </c>
      <c r="R164" s="236">
        <f>Q164*H164</f>
        <v>0</v>
      </c>
      <c r="S164" s="236">
        <v>0</v>
      </c>
      <c r="T164" s="237">
        <f>S164*H164</f>
        <v>0</v>
      </c>
      <c r="U164" s="39"/>
      <c r="V164" s="39"/>
      <c r="W164" s="39"/>
      <c r="X164" s="39"/>
      <c r="Y164" s="39"/>
      <c r="Z164" s="39"/>
      <c r="AA164" s="39"/>
      <c r="AB164" s="39"/>
      <c r="AC164" s="39"/>
      <c r="AD164" s="39"/>
      <c r="AE164" s="39"/>
      <c r="AR164" s="238" t="s">
        <v>168</v>
      </c>
      <c r="AT164" s="238" t="s">
        <v>163</v>
      </c>
      <c r="AU164" s="238" t="s">
        <v>91</v>
      </c>
      <c r="AY164" s="17" t="s">
        <v>161</v>
      </c>
      <c r="BE164" s="239">
        <f>IF(N164="základní",J164,0)</f>
        <v>0</v>
      </c>
      <c r="BF164" s="239">
        <f>IF(N164="snížená",J164,0)</f>
        <v>0</v>
      </c>
      <c r="BG164" s="239">
        <f>IF(N164="zákl. přenesená",J164,0)</f>
        <v>0</v>
      </c>
      <c r="BH164" s="239">
        <f>IF(N164="sníž. přenesená",J164,0)</f>
        <v>0</v>
      </c>
      <c r="BI164" s="239">
        <f>IF(N164="nulová",J164,0)</f>
        <v>0</v>
      </c>
      <c r="BJ164" s="17" t="s">
        <v>89</v>
      </c>
      <c r="BK164" s="239">
        <f>ROUND(I164*H164,2)</f>
        <v>0</v>
      </c>
      <c r="BL164" s="17" t="s">
        <v>168</v>
      </c>
      <c r="BM164" s="238" t="s">
        <v>521</v>
      </c>
    </row>
    <row r="165" s="2" customFormat="1">
      <c r="A165" s="39"/>
      <c r="B165" s="40"/>
      <c r="C165" s="41"/>
      <c r="D165" s="242" t="s">
        <v>397</v>
      </c>
      <c r="E165" s="41"/>
      <c r="F165" s="288" t="s">
        <v>911</v>
      </c>
      <c r="G165" s="41"/>
      <c r="H165" s="41"/>
      <c r="I165" s="147"/>
      <c r="J165" s="41"/>
      <c r="K165" s="41"/>
      <c r="L165" s="45"/>
      <c r="M165" s="289"/>
      <c r="N165" s="290"/>
      <c r="O165" s="85"/>
      <c r="P165" s="85"/>
      <c r="Q165" s="85"/>
      <c r="R165" s="85"/>
      <c r="S165" s="85"/>
      <c r="T165" s="86"/>
      <c r="U165" s="39"/>
      <c r="V165" s="39"/>
      <c r="W165" s="39"/>
      <c r="X165" s="39"/>
      <c r="Y165" s="39"/>
      <c r="Z165" s="39"/>
      <c r="AA165" s="39"/>
      <c r="AB165" s="39"/>
      <c r="AC165" s="39"/>
      <c r="AD165" s="39"/>
      <c r="AE165" s="39"/>
      <c r="AT165" s="17" t="s">
        <v>397</v>
      </c>
      <c r="AU165" s="17" t="s">
        <v>91</v>
      </c>
    </row>
    <row r="166" s="13" customFormat="1">
      <c r="A166" s="13"/>
      <c r="B166" s="240"/>
      <c r="C166" s="241"/>
      <c r="D166" s="242" t="s">
        <v>170</v>
      </c>
      <c r="E166" s="243" t="s">
        <v>79</v>
      </c>
      <c r="F166" s="244" t="s">
        <v>990</v>
      </c>
      <c r="G166" s="241"/>
      <c r="H166" s="245">
        <v>44</v>
      </c>
      <c r="I166" s="246"/>
      <c r="J166" s="241"/>
      <c r="K166" s="241"/>
      <c r="L166" s="247"/>
      <c r="M166" s="248"/>
      <c r="N166" s="249"/>
      <c r="O166" s="249"/>
      <c r="P166" s="249"/>
      <c r="Q166" s="249"/>
      <c r="R166" s="249"/>
      <c r="S166" s="249"/>
      <c r="T166" s="250"/>
      <c r="U166" s="13"/>
      <c r="V166" s="13"/>
      <c r="W166" s="13"/>
      <c r="X166" s="13"/>
      <c r="Y166" s="13"/>
      <c r="Z166" s="13"/>
      <c r="AA166" s="13"/>
      <c r="AB166" s="13"/>
      <c r="AC166" s="13"/>
      <c r="AD166" s="13"/>
      <c r="AE166" s="13"/>
      <c r="AT166" s="251" t="s">
        <v>170</v>
      </c>
      <c r="AU166" s="251" t="s">
        <v>91</v>
      </c>
      <c r="AV166" s="13" t="s">
        <v>91</v>
      </c>
      <c r="AW166" s="13" t="s">
        <v>42</v>
      </c>
      <c r="AX166" s="13" t="s">
        <v>89</v>
      </c>
      <c r="AY166" s="251" t="s">
        <v>161</v>
      </c>
    </row>
    <row r="167" s="2" customFormat="1" ht="16.5" customHeight="1">
      <c r="A167" s="39"/>
      <c r="B167" s="40"/>
      <c r="C167" s="227" t="s">
        <v>285</v>
      </c>
      <c r="D167" s="227" t="s">
        <v>163</v>
      </c>
      <c r="E167" s="228" t="s">
        <v>991</v>
      </c>
      <c r="F167" s="229" t="s">
        <v>992</v>
      </c>
      <c r="G167" s="230" t="s">
        <v>193</v>
      </c>
      <c r="H167" s="231">
        <v>13</v>
      </c>
      <c r="I167" s="232"/>
      <c r="J167" s="233">
        <f>ROUND(I167*H167,2)</f>
        <v>0</v>
      </c>
      <c r="K167" s="229" t="s">
        <v>910</v>
      </c>
      <c r="L167" s="45"/>
      <c r="M167" s="234" t="s">
        <v>79</v>
      </c>
      <c r="N167" s="235" t="s">
        <v>51</v>
      </c>
      <c r="O167" s="85"/>
      <c r="P167" s="236">
        <f>O167*H167</f>
        <v>0</v>
      </c>
      <c r="Q167" s="236">
        <v>0</v>
      </c>
      <c r="R167" s="236">
        <f>Q167*H167</f>
        <v>0</v>
      </c>
      <c r="S167" s="236">
        <v>0</v>
      </c>
      <c r="T167" s="237">
        <f>S167*H167</f>
        <v>0</v>
      </c>
      <c r="U167" s="39"/>
      <c r="V167" s="39"/>
      <c r="W167" s="39"/>
      <c r="X167" s="39"/>
      <c r="Y167" s="39"/>
      <c r="Z167" s="39"/>
      <c r="AA167" s="39"/>
      <c r="AB167" s="39"/>
      <c r="AC167" s="39"/>
      <c r="AD167" s="39"/>
      <c r="AE167" s="39"/>
      <c r="AR167" s="238" t="s">
        <v>168</v>
      </c>
      <c r="AT167" s="238" t="s">
        <v>163</v>
      </c>
      <c r="AU167" s="238" t="s">
        <v>91</v>
      </c>
      <c r="AY167" s="17" t="s">
        <v>161</v>
      </c>
      <c r="BE167" s="239">
        <f>IF(N167="základní",J167,0)</f>
        <v>0</v>
      </c>
      <c r="BF167" s="239">
        <f>IF(N167="snížená",J167,0)</f>
        <v>0</v>
      </c>
      <c r="BG167" s="239">
        <f>IF(N167="zákl. přenesená",J167,0)</f>
        <v>0</v>
      </c>
      <c r="BH167" s="239">
        <f>IF(N167="sníž. přenesená",J167,0)</f>
        <v>0</v>
      </c>
      <c r="BI167" s="239">
        <f>IF(N167="nulová",J167,0)</f>
        <v>0</v>
      </c>
      <c r="BJ167" s="17" t="s">
        <v>89</v>
      </c>
      <c r="BK167" s="239">
        <f>ROUND(I167*H167,2)</f>
        <v>0</v>
      </c>
      <c r="BL167" s="17" t="s">
        <v>168</v>
      </c>
      <c r="BM167" s="238" t="s">
        <v>619</v>
      </c>
    </row>
    <row r="168" s="2" customFormat="1">
      <c r="A168" s="39"/>
      <c r="B168" s="40"/>
      <c r="C168" s="41"/>
      <c r="D168" s="242" t="s">
        <v>397</v>
      </c>
      <c r="E168" s="41"/>
      <c r="F168" s="288" t="s">
        <v>911</v>
      </c>
      <c r="G168" s="41"/>
      <c r="H168" s="41"/>
      <c r="I168" s="147"/>
      <c r="J168" s="41"/>
      <c r="K168" s="41"/>
      <c r="L168" s="45"/>
      <c r="M168" s="289"/>
      <c r="N168" s="290"/>
      <c r="O168" s="85"/>
      <c r="P168" s="85"/>
      <c r="Q168" s="85"/>
      <c r="R168" s="85"/>
      <c r="S168" s="85"/>
      <c r="T168" s="86"/>
      <c r="U168" s="39"/>
      <c r="V168" s="39"/>
      <c r="W168" s="39"/>
      <c r="X168" s="39"/>
      <c r="Y168" s="39"/>
      <c r="Z168" s="39"/>
      <c r="AA168" s="39"/>
      <c r="AB168" s="39"/>
      <c r="AC168" s="39"/>
      <c r="AD168" s="39"/>
      <c r="AE168" s="39"/>
      <c r="AT168" s="17" t="s">
        <v>397</v>
      </c>
      <c r="AU168" s="17" t="s">
        <v>91</v>
      </c>
    </row>
    <row r="169" s="13" customFormat="1">
      <c r="A169" s="13"/>
      <c r="B169" s="240"/>
      <c r="C169" s="241"/>
      <c r="D169" s="242" t="s">
        <v>170</v>
      </c>
      <c r="E169" s="243" t="s">
        <v>79</v>
      </c>
      <c r="F169" s="244" t="s">
        <v>993</v>
      </c>
      <c r="G169" s="241"/>
      <c r="H169" s="245">
        <v>13</v>
      </c>
      <c r="I169" s="246"/>
      <c r="J169" s="241"/>
      <c r="K169" s="241"/>
      <c r="L169" s="247"/>
      <c r="M169" s="248"/>
      <c r="N169" s="249"/>
      <c r="O169" s="249"/>
      <c r="P169" s="249"/>
      <c r="Q169" s="249"/>
      <c r="R169" s="249"/>
      <c r="S169" s="249"/>
      <c r="T169" s="250"/>
      <c r="U169" s="13"/>
      <c r="V169" s="13"/>
      <c r="W169" s="13"/>
      <c r="X169" s="13"/>
      <c r="Y169" s="13"/>
      <c r="Z169" s="13"/>
      <c r="AA169" s="13"/>
      <c r="AB169" s="13"/>
      <c r="AC169" s="13"/>
      <c r="AD169" s="13"/>
      <c r="AE169" s="13"/>
      <c r="AT169" s="251" t="s">
        <v>170</v>
      </c>
      <c r="AU169" s="251" t="s">
        <v>91</v>
      </c>
      <c r="AV169" s="13" t="s">
        <v>91</v>
      </c>
      <c r="AW169" s="13" t="s">
        <v>42</v>
      </c>
      <c r="AX169" s="13" t="s">
        <v>89</v>
      </c>
      <c r="AY169" s="251" t="s">
        <v>161</v>
      </c>
    </row>
    <row r="170" s="2" customFormat="1" ht="16.5" customHeight="1">
      <c r="A170" s="39"/>
      <c r="B170" s="40"/>
      <c r="C170" s="227" t="s">
        <v>290</v>
      </c>
      <c r="D170" s="227" t="s">
        <v>163</v>
      </c>
      <c r="E170" s="228" t="s">
        <v>994</v>
      </c>
      <c r="F170" s="229" t="s">
        <v>995</v>
      </c>
      <c r="G170" s="230" t="s">
        <v>928</v>
      </c>
      <c r="H170" s="231">
        <v>2</v>
      </c>
      <c r="I170" s="232"/>
      <c r="J170" s="233">
        <f>ROUND(I170*H170,2)</f>
        <v>0</v>
      </c>
      <c r="K170" s="229" t="s">
        <v>910</v>
      </c>
      <c r="L170" s="45"/>
      <c r="M170" s="234" t="s">
        <v>79</v>
      </c>
      <c r="N170" s="235" t="s">
        <v>51</v>
      </c>
      <c r="O170" s="85"/>
      <c r="P170" s="236">
        <f>O170*H170</f>
        <v>0</v>
      </c>
      <c r="Q170" s="236">
        <v>0</v>
      </c>
      <c r="R170" s="236">
        <f>Q170*H170</f>
        <v>0</v>
      </c>
      <c r="S170" s="236">
        <v>0</v>
      </c>
      <c r="T170" s="237">
        <f>S170*H170</f>
        <v>0</v>
      </c>
      <c r="U170" s="39"/>
      <c r="V170" s="39"/>
      <c r="W170" s="39"/>
      <c r="X170" s="39"/>
      <c r="Y170" s="39"/>
      <c r="Z170" s="39"/>
      <c r="AA170" s="39"/>
      <c r="AB170" s="39"/>
      <c r="AC170" s="39"/>
      <c r="AD170" s="39"/>
      <c r="AE170" s="39"/>
      <c r="AR170" s="238" t="s">
        <v>168</v>
      </c>
      <c r="AT170" s="238" t="s">
        <v>163</v>
      </c>
      <c r="AU170" s="238" t="s">
        <v>91</v>
      </c>
      <c r="AY170" s="17" t="s">
        <v>161</v>
      </c>
      <c r="BE170" s="239">
        <f>IF(N170="základní",J170,0)</f>
        <v>0</v>
      </c>
      <c r="BF170" s="239">
        <f>IF(N170="snížená",J170,0)</f>
        <v>0</v>
      </c>
      <c r="BG170" s="239">
        <f>IF(N170="zákl. přenesená",J170,0)</f>
        <v>0</v>
      </c>
      <c r="BH170" s="239">
        <f>IF(N170="sníž. přenesená",J170,0)</f>
        <v>0</v>
      </c>
      <c r="BI170" s="239">
        <f>IF(N170="nulová",J170,0)</f>
        <v>0</v>
      </c>
      <c r="BJ170" s="17" t="s">
        <v>89</v>
      </c>
      <c r="BK170" s="239">
        <f>ROUND(I170*H170,2)</f>
        <v>0</v>
      </c>
      <c r="BL170" s="17" t="s">
        <v>168</v>
      </c>
      <c r="BM170" s="238" t="s">
        <v>622</v>
      </c>
    </row>
    <row r="171" s="2" customFormat="1">
      <c r="A171" s="39"/>
      <c r="B171" s="40"/>
      <c r="C171" s="41"/>
      <c r="D171" s="242" t="s">
        <v>397</v>
      </c>
      <c r="E171" s="41"/>
      <c r="F171" s="288" t="s">
        <v>911</v>
      </c>
      <c r="G171" s="41"/>
      <c r="H171" s="41"/>
      <c r="I171" s="147"/>
      <c r="J171" s="41"/>
      <c r="K171" s="41"/>
      <c r="L171" s="45"/>
      <c r="M171" s="289"/>
      <c r="N171" s="290"/>
      <c r="O171" s="85"/>
      <c r="P171" s="85"/>
      <c r="Q171" s="85"/>
      <c r="R171" s="85"/>
      <c r="S171" s="85"/>
      <c r="T171" s="86"/>
      <c r="U171" s="39"/>
      <c r="V171" s="39"/>
      <c r="W171" s="39"/>
      <c r="X171" s="39"/>
      <c r="Y171" s="39"/>
      <c r="Z171" s="39"/>
      <c r="AA171" s="39"/>
      <c r="AB171" s="39"/>
      <c r="AC171" s="39"/>
      <c r="AD171" s="39"/>
      <c r="AE171" s="39"/>
      <c r="AT171" s="17" t="s">
        <v>397</v>
      </c>
      <c r="AU171" s="17" t="s">
        <v>91</v>
      </c>
    </row>
    <row r="172" s="13" customFormat="1">
      <c r="A172" s="13"/>
      <c r="B172" s="240"/>
      <c r="C172" s="241"/>
      <c r="D172" s="242" t="s">
        <v>170</v>
      </c>
      <c r="E172" s="243" t="s">
        <v>79</v>
      </c>
      <c r="F172" s="244" t="s">
        <v>973</v>
      </c>
      <c r="G172" s="241"/>
      <c r="H172" s="245">
        <v>2</v>
      </c>
      <c r="I172" s="246"/>
      <c r="J172" s="241"/>
      <c r="K172" s="241"/>
      <c r="L172" s="247"/>
      <c r="M172" s="248"/>
      <c r="N172" s="249"/>
      <c r="O172" s="249"/>
      <c r="P172" s="249"/>
      <c r="Q172" s="249"/>
      <c r="R172" s="249"/>
      <c r="S172" s="249"/>
      <c r="T172" s="250"/>
      <c r="U172" s="13"/>
      <c r="V172" s="13"/>
      <c r="W172" s="13"/>
      <c r="X172" s="13"/>
      <c r="Y172" s="13"/>
      <c r="Z172" s="13"/>
      <c r="AA172" s="13"/>
      <c r="AB172" s="13"/>
      <c r="AC172" s="13"/>
      <c r="AD172" s="13"/>
      <c r="AE172" s="13"/>
      <c r="AT172" s="251" t="s">
        <v>170</v>
      </c>
      <c r="AU172" s="251" t="s">
        <v>91</v>
      </c>
      <c r="AV172" s="13" t="s">
        <v>91</v>
      </c>
      <c r="AW172" s="13" t="s">
        <v>42</v>
      </c>
      <c r="AX172" s="13" t="s">
        <v>89</v>
      </c>
      <c r="AY172" s="251" t="s">
        <v>161</v>
      </c>
    </row>
    <row r="173" s="2" customFormat="1" ht="16.5" customHeight="1">
      <c r="A173" s="39"/>
      <c r="B173" s="40"/>
      <c r="C173" s="227" t="s">
        <v>294</v>
      </c>
      <c r="D173" s="227" t="s">
        <v>163</v>
      </c>
      <c r="E173" s="228" t="s">
        <v>996</v>
      </c>
      <c r="F173" s="229" t="s">
        <v>997</v>
      </c>
      <c r="G173" s="230" t="s">
        <v>928</v>
      </c>
      <c r="H173" s="231">
        <v>9</v>
      </c>
      <c r="I173" s="232"/>
      <c r="J173" s="233">
        <f>ROUND(I173*H173,2)</f>
        <v>0</v>
      </c>
      <c r="K173" s="229" t="s">
        <v>910</v>
      </c>
      <c r="L173" s="45"/>
      <c r="M173" s="234" t="s">
        <v>79</v>
      </c>
      <c r="N173" s="235" t="s">
        <v>51</v>
      </c>
      <c r="O173" s="85"/>
      <c r="P173" s="236">
        <f>O173*H173</f>
        <v>0</v>
      </c>
      <c r="Q173" s="236">
        <v>0</v>
      </c>
      <c r="R173" s="236">
        <f>Q173*H173</f>
        <v>0</v>
      </c>
      <c r="S173" s="236">
        <v>0</v>
      </c>
      <c r="T173" s="237">
        <f>S173*H173</f>
        <v>0</v>
      </c>
      <c r="U173" s="39"/>
      <c r="V173" s="39"/>
      <c r="W173" s="39"/>
      <c r="X173" s="39"/>
      <c r="Y173" s="39"/>
      <c r="Z173" s="39"/>
      <c r="AA173" s="39"/>
      <c r="AB173" s="39"/>
      <c r="AC173" s="39"/>
      <c r="AD173" s="39"/>
      <c r="AE173" s="39"/>
      <c r="AR173" s="238" t="s">
        <v>168</v>
      </c>
      <c r="AT173" s="238" t="s">
        <v>163</v>
      </c>
      <c r="AU173" s="238" t="s">
        <v>91</v>
      </c>
      <c r="AY173" s="17" t="s">
        <v>161</v>
      </c>
      <c r="BE173" s="239">
        <f>IF(N173="základní",J173,0)</f>
        <v>0</v>
      </c>
      <c r="BF173" s="239">
        <f>IF(N173="snížená",J173,0)</f>
        <v>0</v>
      </c>
      <c r="BG173" s="239">
        <f>IF(N173="zákl. přenesená",J173,0)</f>
        <v>0</v>
      </c>
      <c r="BH173" s="239">
        <f>IF(N173="sníž. přenesená",J173,0)</f>
        <v>0</v>
      </c>
      <c r="BI173" s="239">
        <f>IF(N173="nulová",J173,0)</f>
        <v>0</v>
      </c>
      <c r="BJ173" s="17" t="s">
        <v>89</v>
      </c>
      <c r="BK173" s="239">
        <f>ROUND(I173*H173,2)</f>
        <v>0</v>
      </c>
      <c r="BL173" s="17" t="s">
        <v>168</v>
      </c>
      <c r="BM173" s="238" t="s">
        <v>625</v>
      </c>
    </row>
    <row r="174" s="2" customFormat="1">
      <c r="A174" s="39"/>
      <c r="B174" s="40"/>
      <c r="C174" s="41"/>
      <c r="D174" s="242" t="s">
        <v>397</v>
      </c>
      <c r="E174" s="41"/>
      <c r="F174" s="288" t="s">
        <v>911</v>
      </c>
      <c r="G174" s="41"/>
      <c r="H174" s="41"/>
      <c r="I174" s="147"/>
      <c r="J174" s="41"/>
      <c r="K174" s="41"/>
      <c r="L174" s="45"/>
      <c r="M174" s="289"/>
      <c r="N174" s="290"/>
      <c r="O174" s="85"/>
      <c r="P174" s="85"/>
      <c r="Q174" s="85"/>
      <c r="R174" s="85"/>
      <c r="S174" s="85"/>
      <c r="T174" s="86"/>
      <c r="U174" s="39"/>
      <c r="V174" s="39"/>
      <c r="W174" s="39"/>
      <c r="X174" s="39"/>
      <c r="Y174" s="39"/>
      <c r="Z174" s="39"/>
      <c r="AA174" s="39"/>
      <c r="AB174" s="39"/>
      <c r="AC174" s="39"/>
      <c r="AD174" s="39"/>
      <c r="AE174" s="39"/>
      <c r="AT174" s="17" t="s">
        <v>397</v>
      </c>
      <c r="AU174" s="17" t="s">
        <v>91</v>
      </c>
    </row>
    <row r="175" s="13" customFormat="1">
      <c r="A175" s="13"/>
      <c r="B175" s="240"/>
      <c r="C175" s="241"/>
      <c r="D175" s="242" t="s">
        <v>170</v>
      </c>
      <c r="E175" s="243" t="s">
        <v>79</v>
      </c>
      <c r="F175" s="244" t="s">
        <v>998</v>
      </c>
      <c r="G175" s="241"/>
      <c r="H175" s="245">
        <v>9</v>
      </c>
      <c r="I175" s="246"/>
      <c r="J175" s="241"/>
      <c r="K175" s="241"/>
      <c r="L175" s="247"/>
      <c r="M175" s="248"/>
      <c r="N175" s="249"/>
      <c r="O175" s="249"/>
      <c r="P175" s="249"/>
      <c r="Q175" s="249"/>
      <c r="R175" s="249"/>
      <c r="S175" s="249"/>
      <c r="T175" s="250"/>
      <c r="U175" s="13"/>
      <c r="V175" s="13"/>
      <c r="W175" s="13"/>
      <c r="X175" s="13"/>
      <c r="Y175" s="13"/>
      <c r="Z175" s="13"/>
      <c r="AA175" s="13"/>
      <c r="AB175" s="13"/>
      <c r="AC175" s="13"/>
      <c r="AD175" s="13"/>
      <c r="AE175" s="13"/>
      <c r="AT175" s="251" t="s">
        <v>170</v>
      </c>
      <c r="AU175" s="251" t="s">
        <v>91</v>
      </c>
      <c r="AV175" s="13" t="s">
        <v>91</v>
      </c>
      <c r="AW175" s="13" t="s">
        <v>42</v>
      </c>
      <c r="AX175" s="13" t="s">
        <v>89</v>
      </c>
      <c r="AY175" s="251" t="s">
        <v>161</v>
      </c>
    </row>
    <row r="176" s="2" customFormat="1" ht="16.5" customHeight="1">
      <c r="A176" s="39"/>
      <c r="B176" s="40"/>
      <c r="C176" s="227" t="s">
        <v>301</v>
      </c>
      <c r="D176" s="227" t="s">
        <v>163</v>
      </c>
      <c r="E176" s="228" t="s">
        <v>999</v>
      </c>
      <c r="F176" s="229" t="s">
        <v>1000</v>
      </c>
      <c r="G176" s="230" t="s">
        <v>928</v>
      </c>
      <c r="H176" s="231">
        <v>12</v>
      </c>
      <c r="I176" s="232"/>
      <c r="J176" s="233">
        <f>ROUND(I176*H176,2)</f>
        <v>0</v>
      </c>
      <c r="K176" s="229" t="s">
        <v>910</v>
      </c>
      <c r="L176" s="45"/>
      <c r="M176" s="234" t="s">
        <v>79</v>
      </c>
      <c r="N176" s="235" t="s">
        <v>51</v>
      </c>
      <c r="O176" s="85"/>
      <c r="P176" s="236">
        <f>O176*H176</f>
        <v>0</v>
      </c>
      <c r="Q176" s="236">
        <v>0</v>
      </c>
      <c r="R176" s="236">
        <f>Q176*H176</f>
        <v>0</v>
      </c>
      <c r="S176" s="236">
        <v>0</v>
      </c>
      <c r="T176" s="237">
        <f>S176*H176</f>
        <v>0</v>
      </c>
      <c r="U176" s="39"/>
      <c r="V176" s="39"/>
      <c r="W176" s="39"/>
      <c r="X176" s="39"/>
      <c r="Y176" s="39"/>
      <c r="Z176" s="39"/>
      <c r="AA176" s="39"/>
      <c r="AB176" s="39"/>
      <c r="AC176" s="39"/>
      <c r="AD176" s="39"/>
      <c r="AE176" s="39"/>
      <c r="AR176" s="238" t="s">
        <v>168</v>
      </c>
      <c r="AT176" s="238" t="s">
        <v>163</v>
      </c>
      <c r="AU176" s="238" t="s">
        <v>91</v>
      </c>
      <c r="AY176" s="17" t="s">
        <v>161</v>
      </c>
      <c r="BE176" s="239">
        <f>IF(N176="základní",J176,0)</f>
        <v>0</v>
      </c>
      <c r="BF176" s="239">
        <f>IF(N176="snížená",J176,0)</f>
        <v>0</v>
      </c>
      <c r="BG176" s="239">
        <f>IF(N176="zákl. přenesená",J176,0)</f>
        <v>0</v>
      </c>
      <c r="BH176" s="239">
        <f>IF(N176="sníž. přenesená",J176,0)</f>
        <v>0</v>
      </c>
      <c r="BI176" s="239">
        <f>IF(N176="nulová",J176,0)</f>
        <v>0</v>
      </c>
      <c r="BJ176" s="17" t="s">
        <v>89</v>
      </c>
      <c r="BK176" s="239">
        <f>ROUND(I176*H176,2)</f>
        <v>0</v>
      </c>
      <c r="BL176" s="17" t="s">
        <v>168</v>
      </c>
      <c r="BM176" s="238" t="s">
        <v>628</v>
      </c>
    </row>
    <row r="177" s="2" customFormat="1">
      <c r="A177" s="39"/>
      <c r="B177" s="40"/>
      <c r="C177" s="41"/>
      <c r="D177" s="242" t="s">
        <v>397</v>
      </c>
      <c r="E177" s="41"/>
      <c r="F177" s="288" t="s">
        <v>911</v>
      </c>
      <c r="G177" s="41"/>
      <c r="H177" s="41"/>
      <c r="I177" s="147"/>
      <c r="J177" s="41"/>
      <c r="K177" s="41"/>
      <c r="L177" s="45"/>
      <c r="M177" s="289"/>
      <c r="N177" s="290"/>
      <c r="O177" s="85"/>
      <c r="P177" s="85"/>
      <c r="Q177" s="85"/>
      <c r="R177" s="85"/>
      <c r="S177" s="85"/>
      <c r="T177" s="86"/>
      <c r="U177" s="39"/>
      <c r="V177" s="39"/>
      <c r="W177" s="39"/>
      <c r="X177" s="39"/>
      <c r="Y177" s="39"/>
      <c r="Z177" s="39"/>
      <c r="AA177" s="39"/>
      <c r="AB177" s="39"/>
      <c r="AC177" s="39"/>
      <c r="AD177" s="39"/>
      <c r="AE177" s="39"/>
      <c r="AT177" s="17" t="s">
        <v>397</v>
      </c>
      <c r="AU177" s="17" t="s">
        <v>91</v>
      </c>
    </row>
    <row r="178" s="13" customFormat="1">
      <c r="A178" s="13"/>
      <c r="B178" s="240"/>
      <c r="C178" s="241"/>
      <c r="D178" s="242" t="s">
        <v>170</v>
      </c>
      <c r="E178" s="243" t="s">
        <v>79</v>
      </c>
      <c r="F178" s="244" t="s">
        <v>1001</v>
      </c>
      <c r="G178" s="241"/>
      <c r="H178" s="245">
        <v>12</v>
      </c>
      <c r="I178" s="246"/>
      <c r="J178" s="241"/>
      <c r="K178" s="241"/>
      <c r="L178" s="247"/>
      <c r="M178" s="248"/>
      <c r="N178" s="249"/>
      <c r="O178" s="249"/>
      <c r="P178" s="249"/>
      <c r="Q178" s="249"/>
      <c r="R178" s="249"/>
      <c r="S178" s="249"/>
      <c r="T178" s="250"/>
      <c r="U178" s="13"/>
      <c r="V178" s="13"/>
      <c r="W178" s="13"/>
      <c r="X178" s="13"/>
      <c r="Y178" s="13"/>
      <c r="Z178" s="13"/>
      <c r="AA178" s="13"/>
      <c r="AB178" s="13"/>
      <c r="AC178" s="13"/>
      <c r="AD178" s="13"/>
      <c r="AE178" s="13"/>
      <c r="AT178" s="251" t="s">
        <v>170</v>
      </c>
      <c r="AU178" s="251" t="s">
        <v>91</v>
      </c>
      <c r="AV178" s="13" t="s">
        <v>91</v>
      </c>
      <c r="AW178" s="13" t="s">
        <v>42</v>
      </c>
      <c r="AX178" s="13" t="s">
        <v>89</v>
      </c>
      <c r="AY178" s="251" t="s">
        <v>161</v>
      </c>
    </row>
    <row r="179" s="2" customFormat="1" ht="16.5" customHeight="1">
      <c r="A179" s="39"/>
      <c r="B179" s="40"/>
      <c r="C179" s="227" t="s">
        <v>305</v>
      </c>
      <c r="D179" s="227" t="s">
        <v>163</v>
      </c>
      <c r="E179" s="228" t="s">
        <v>1002</v>
      </c>
      <c r="F179" s="229" t="s">
        <v>1003</v>
      </c>
      <c r="G179" s="230" t="s">
        <v>928</v>
      </c>
      <c r="H179" s="231">
        <v>2</v>
      </c>
      <c r="I179" s="232"/>
      <c r="J179" s="233">
        <f>ROUND(I179*H179,2)</f>
        <v>0</v>
      </c>
      <c r="K179" s="229" t="s">
        <v>910</v>
      </c>
      <c r="L179" s="45"/>
      <c r="M179" s="234" t="s">
        <v>79</v>
      </c>
      <c r="N179" s="235" t="s">
        <v>51</v>
      </c>
      <c r="O179" s="85"/>
      <c r="P179" s="236">
        <f>O179*H179</f>
        <v>0</v>
      </c>
      <c r="Q179" s="236">
        <v>0</v>
      </c>
      <c r="R179" s="236">
        <f>Q179*H179</f>
        <v>0</v>
      </c>
      <c r="S179" s="236">
        <v>0</v>
      </c>
      <c r="T179" s="237">
        <f>S179*H179</f>
        <v>0</v>
      </c>
      <c r="U179" s="39"/>
      <c r="V179" s="39"/>
      <c r="W179" s="39"/>
      <c r="X179" s="39"/>
      <c r="Y179" s="39"/>
      <c r="Z179" s="39"/>
      <c r="AA179" s="39"/>
      <c r="AB179" s="39"/>
      <c r="AC179" s="39"/>
      <c r="AD179" s="39"/>
      <c r="AE179" s="39"/>
      <c r="AR179" s="238" t="s">
        <v>168</v>
      </c>
      <c r="AT179" s="238" t="s">
        <v>163</v>
      </c>
      <c r="AU179" s="238" t="s">
        <v>91</v>
      </c>
      <c r="AY179" s="17" t="s">
        <v>161</v>
      </c>
      <c r="BE179" s="239">
        <f>IF(N179="základní",J179,0)</f>
        <v>0</v>
      </c>
      <c r="BF179" s="239">
        <f>IF(N179="snížená",J179,0)</f>
        <v>0</v>
      </c>
      <c r="BG179" s="239">
        <f>IF(N179="zákl. přenesená",J179,0)</f>
        <v>0</v>
      </c>
      <c r="BH179" s="239">
        <f>IF(N179="sníž. přenesená",J179,0)</f>
        <v>0</v>
      </c>
      <c r="BI179" s="239">
        <f>IF(N179="nulová",J179,0)</f>
        <v>0</v>
      </c>
      <c r="BJ179" s="17" t="s">
        <v>89</v>
      </c>
      <c r="BK179" s="239">
        <f>ROUND(I179*H179,2)</f>
        <v>0</v>
      </c>
      <c r="BL179" s="17" t="s">
        <v>168</v>
      </c>
      <c r="BM179" s="238" t="s">
        <v>631</v>
      </c>
    </row>
    <row r="180" s="2" customFormat="1">
      <c r="A180" s="39"/>
      <c r="B180" s="40"/>
      <c r="C180" s="41"/>
      <c r="D180" s="242" t="s">
        <v>397</v>
      </c>
      <c r="E180" s="41"/>
      <c r="F180" s="288" t="s">
        <v>911</v>
      </c>
      <c r="G180" s="41"/>
      <c r="H180" s="41"/>
      <c r="I180" s="147"/>
      <c r="J180" s="41"/>
      <c r="K180" s="41"/>
      <c r="L180" s="45"/>
      <c r="M180" s="289"/>
      <c r="N180" s="290"/>
      <c r="O180" s="85"/>
      <c r="P180" s="85"/>
      <c r="Q180" s="85"/>
      <c r="R180" s="85"/>
      <c r="S180" s="85"/>
      <c r="T180" s="86"/>
      <c r="U180" s="39"/>
      <c r="V180" s="39"/>
      <c r="W180" s="39"/>
      <c r="X180" s="39"/>
      <c r="Y180" s="39"/>
      <c r="Z180" s="39"/>
      <c r="AA180" s="39"/>
      <c r="AB180" s="39"/>
      <c r="AC180" s="39"/>
      <c r="AD180" s="39"/>
      <c r="AE180" s="39"/>
      <c r="AT180" s="17" t="s">
        <v>397</v>
      </c>
      <c r="AU180" s="17" t="s">
        <v>91</v>
      </c>
    </row>
    <row r="181" s="13" customFormat="1">
      <c r="A181" s="13"/>
      <c r="B181" s="240"/>
      <c r="C181" s="241"/>
      <c r="D181" s="242" t="s">
        <v>170</v>
      </c>
      <c r="E181" s="243" t="s">
        <v>79</v>
      </c>
      <c r="F181" s="244" t="s">
        <v>973</v>
      </c>
      <c r="G181" s="241"/>
      <c r="H181" s="245">
        <v>2</v>
      </c>
      <c r="I181" s="246"/>
      <c r="J181" s="241"/>
      <c r="K181" s="241"/>
      <c r="L181" s="247"/>
      <c r="M181" s="248"/>
      <c r="N181" s="249"/>
      <c r="O181" s="249"/>
      <c r="P181" s="249"/>
      <c r="Q181" s="249"/>
      <c r="R181" s="249"/>
      <c r="S181" s="249"/>
      <c r="T181" s="250"/>
      <c r="U181" s="13"/>
      <c r="V181" s="13"/>
      <c r="W181" s="13"/>
      <c r="X181" s="13"/>
      <c r="Y181" s="13"/>
      <c r="Z181" s="13"/>
      <c r="AA181" s="13"/>
      <c r="AB181" s="13"/>
      <c r="AC181" s="13"/>
      <c r="AD181" s="13"/>
      <c r="AE181" s="13"/>
      <c r="AT181" s="251" t="s">
        <v>170</v>
      </c>
      <c r="AU181" s="251" t="s">
        <v>91</v>
      </c>
      <c r="AV181" s="13" t="s">
        <v>91</v>
      </c>
      <c r="AW181" s="13" t="s">
        <v>42</v>
      </c>
      <c r="AX181" s="13" t="s">
        <v>89</v>
      </c>
      <c r="AY181" s="251" t="s">
        <v>161</v>
      </c>
    </row>
    <row r="182" s="2" customFormat="1" ht="16.5" customHeight="1">
      <c r="A182" s="39"/>
      <c r="B182" s="40"/>
      <c r="C182" s="227" t="s">
        <v>310</v>
      </c>
      <c r="D182" s="227" t="s">
        <v>163</v>
      </c>
      <c r="E182" s="228" t="s">
        <v>1004</v>
      </c>
      <c r="F182" s="229" t="s">
        <v>1005</v>
      </c>
      <c r="G182" s="230" t="s">
        <v>193</v>
      </c>
      <c r="H182" s="231">
        <v>1020</v>
      </c>
      <c r="I182" s="232"/>
      <c r="J182" s="233">
        <f>ROUND(I182*H182,2)</f>
        <v>0</v>
      </c>
      <c r="K182" s="229" t="s">
        <v>910</v>
      </c>
      <c r="L182" s="45"/>
      <c r="M182" s="234" t="s">
        <v>79</v>
      </c>
      <c r="N182" s="235" t="s">
        <v>51</v>
      </c>
      <c r="O182" s="85"/>
      <c r="P182" s="236">
        <f>O182*H182</f>
        <v>0</v>
      </c>
      <c r="Q182" s="236">
        <v>0</v>
      </c>
      <c r="R182" s="236">
        <f>Q182*H182</f>
        <v>0</v>
      </c>
      <c r="S182" s="236">
        <v>0</v>
      </c>
      <c r="T182" s="237">
        <f>S182*H182</f>
        <v>0</v>
      </c>
      <c r="U182" s="39"/>
      <c r="V182" s="39"/>
      <c r="W182" s="39"/>
      <c r="X182" s="39"/>
      <c r="Y182" s="39"/>
      <c r="Z182" s="39"/>
      <c r="AA182" s="39"/>
      <c r="AB182" s="39"/>
      <c r="AC182" s="39"/>
      <c r="AD182" s="39"/>
      <c r="AE182" s="39"/>
      <c r="AR182" s="238" t="s">
        <v>168</v>
      </c>
      <c r="AT182" s="238" t="s">
        <v>163</v>
      </c>
      <c r="AU182" s="238" t="s">
        <v>91</v>
      </c>
      <c r="AY182" s="17" t="s">
        <v>161</v>
      </c>
      <c r="BE182" s="239">
        <f>IF(N182="základní",J182,0)</f>
        <v>0</v>
      </c>
      <c r="BF182" s="239">
        <f>IF(N182="snížená",J182,0)</f>
        <v>0</v>
      </c>
      <c r="BG182" s="239">
        <f>IF(N182="zákl. přenesená",J182,0)</f>
        <v>0</v>
      </c>
      <c r="BH182" s="239">
        <f>IF(N182="sníž. přenesená",J182,0)</f>
        <v>0</v>
      </c>
      <c r="BI182" s="239">
        <f>IF(N182="nulová",J182,0)</f>
        <v>0</v>
      </c>
      <c r="BJ182" s="17" t="s">
        <v>89</v>
      </c>
      <c r="BK182" s="239">
        <f>ROUND(I182*H182,2)</f>
        <v>0</v>
      </c>
      <c r="BL182" s="17" t="s">
        <v>168</v>
      </c>
      <c r="BM182" s="238" t="s">
        <v>1006</v>
      </c>
    </row>
    <row r="183" s="2" customFormat="1">
      <c r="A183" s="39"/>
      <c r="B183" s="40"/>
      <c r="C183" s="41"/>
      <c r="D183" s="242" t="s">
        <v>397</v>
      </c>
      <c r="E183" s="41"/>
      <c r="F183" s="288" t="s">
        <v>1007</v>
      </c>
      <c r="G183" s="41"/>
      <c r="H183" s="41"/>
      <c r="I183" s="147"/>
      <c r="J183" s="41"/>
      <c r="K183" s="41"/>
      <c r="L183" s="45"/>
      <c r="M183" s="289"/>
      <c r="N183" s="290"/>
      <c r="O183" s="85"/>
      <c r="P183" s="85"/>
      <c r="Q183" s="85"/>
      <c r="R183" s="85"/>
      <c r="S183" s="85"/>
      <c r="T183" s="86"/>
      <c r="U183" s="39"/>
      <c r="V183" s="39"/>
      <c r="W183" s="39"/>
      <c r="X183" s="39"/>
      <c r="Y183" s="39"/>
      <c r="Z183" s="39"/>
      <c r="AA183" s="39"/>
      <c r="AB183" s="39"/>
      <c r="AC183" s="39"/>
      <c r="AD183" s="39"/>
      <c r="AE183" s="39"/>
      <c r="AT183" s="17" t="s">
        <v>397</v>
      </c>
      <c r="AU183" s="17" t="s">
        <v>91</v>
      </c>
    </row>
    <row r="184" s="13" customFormat="1">
      <c r="A184" s="13"/>
      <c r="B184" s="240"/>
      <c r="C184" s="241"/>
      <c r="D184" s="242" t="s">
        <v>170</v>
      </c>
      <c r="E184" s="243" t="s">
        <v>79</v>
      </c>
      <c r="F184" s="244" t="s">
        <v>962</v>
      </c>
      <c r="G184" s="241"/>
      <c r="H184" s="245">
        <v>1020</v>
      </c>
      <c r="I184" s="246"/>
      <c r="J184" s="241"/>
      <c r="K184" s="241"/>
      <c r="L184" s="247"/>
      <c r="M184" s="248"/>
      <c r="N184" s="249"/>
      <c r="O184" s="249"/>
      <c r="P184" s="249"/>
      <c r="Q184" s="249"/>
      <c r="R184" s="249"/>
      <c r="S184" s="249"/>
      <c r="T184" s="250"/>
      <c r="U184" s="13"/>
      <c r="V184" s="13"/>
      <c r="W184" s="13"/>
      <c r="X184" s="13"/>
      <c r="Y184" s="13"/>
      <c r="Z184" s="13"/>
      <c r="AA184" s="13"/>
      <c r="AB184" s="13"/>
      <c r="AC184" s="13"/>
      <c r="AD184" s="13"/>
      <c r="AE184" s="13"/>
      <c r="AT184" s="251" t="s">
        <v>170</v>
      </c>
      <c r="AU184" s="251" t="s">
        <v>91</v>
      </c>
      <c r="AV184" s="13" t="s">
        <v>91</v>
      </c>
      <c r="AW184" s="13" t="s">
        <v>42</v>
      </c>
      <c r="AX184" s="13" t="s">
        <v>89</v>
      </c>
      <c r="AY184" s="251" t="s">
        <v>161</v>
      </c>
    </row>
    <row r="185" s="2" customFormat="1" ht="16.5" customHeight="1">
      <c r="A185" s="39"/>
      <c r="B185" s="40"/>
      <c r="C185" s="227" t="s">
        <v>317</v>
      </c>
      <c r="D185" s="227" t="s">
        <v>163</v>
      </c>
      <c r="E185" s="228" t="s">
        <v>1008</v>
      </c>
      <c r="F185" s="229" t="s">
        <v>1009</v>
      </c>
      <c r="G185" s="230" t="s">
        <v>928</v>
      </c>
      <c r="H185" s="231">
        <v>8</v>
      </c>
      <c r="I185" s="232"/>
      <c r="J185" s="233">
        <f>ROUND(I185*H185,2)</f>
        <v>0</v>
      </c>
      <c r="K185" s="229" t="s">
        <v>910</v>
      </c>
      <c r="L185" s="45"/>
      <c r="M185" s="234" t="s">
        <v>79</v>
      </c>
      <c r="N185" s="235" t="s">
        <v>51</v>
      </c>
      <c r="O185" s="85"/>
      <c r="P185" s="236">
        <f>O185*H185</f>
        <v>0</v>
      </c>
      <c r="Q185" s="236">
        <v>0</v>
      </c>
      <c r="R185" s="236">
        <f>Q185*H185</f>
        <v>0</v>
      </c>
      <c r="S185" s="236">
        <v>0</v>
      </c>
      <c r="T185" s="237">
        <f>S185*H185</f>
        <v>0</v>
      </c>
      <c r="U185" s="39"/>
      <c r="V185" s="39"/>
      <c r="W185" s="39"/>
      <c r="X185" s="39"/>
      <c r="Y185" s="39"/>
      <c r="Z185" s="39"/>
      <c r="AA185" s="39"/>
      <c r="AB185" s="39"/>
      <c r="AC185" s="39"/>
      <c r="AD185" s="39"/>
      <c r="AE185" s="39"/>
      <c r="AR185" s="238" t="s">
        <v>168</v>
      </c>
      <c r="AT185" s="238" t="s">
        <v>163</v>
      </c>
      <c r="AU185" s="238" t="s">
        <v>91</v>
      </c>
      <c r="AY185" s="17" t="s">
        <v>161</v>
      </c>
      <c r="BE185" s="239">
        <f>IF(N185="základní",J185,0)</f>
        <v>0</v>
      </c>
      <c r="BF185" s="239">
        <f>IF(N185="snížená",J185,0)</f>
        <v>0</v>
      </c>
      <c r="BG185" s="239">
        <f>IF(N185="zákl. přenesená",J185,0)</f>
        <v>0</v>
      </c>
      <c r="BH185" s="239">
        <f>IF(N185="sníž. přenesená",J185,0)</f>
        <v>0</v>
      </c>
      <c r="BI185" s="239">
        <f>IF(N185="nulová",J185,0)</f>
        <v>0</v>
      </c>
      <c r="BJ185" s="17" t="s">
        <v>89</v>
      </c>
      <c r="BK185" s="239">
        <f>ROUND(I185*H185,2)</f>
        <v>0</v>
      </c>
      <c r="BL185" s="17" t="s">
        <v>168</v>
      </c>
      <c r="BM185" s="238" t="s">
        <v>634</v>
      </c>
    </row>
    <row r="186" s="2" customFormat="1">
      <c r="A186" s="39"/>
      <c r="B186" s="40"/>
      <c r="C186" s="41"/>
      <c r="D186" s="242" t="s">
        <v>397</v>
      </c>
      <c r="E186" s="41"/>
      <c r="F186" s="288" t="s">
        <v>911</v>
      </c>
      <c r="G186" s="41"/>
      <c r="H186" s="41"/>
      <c r="I186" s="147"/>
      <c r="J186" s="41"/>
      <c r="K186" s="41"/>
      <c r="L186" s="45"/>
      <c r="M186" s="289"/>
      <c r="N186" s="290"/>
      <c r="O186" s="85"/>
      <c r="P186" s="85"/>
      <c r="Q186" s="85"/>
      <c r="R186" s="85"/>
      <c r="S186" s="85"/>
      <c r="T186" s="86"/>
      <c r="U186" s="39"/>
      <c r="V186" s="39"/>
      <c r="W186" s="39"/>
      <c r="X186" s="39"/>
      <c r="Y186" s="39"/>
      <c r="Z186" s="39"/>
      <c r="AA186" s="39"/>
      <c r="AB186" s="39"/>
      <c r="AC186" s="39"/>
      <c r="AD186" s="39"/>
      <c r="AE186" s="39"/>
      <c r="AT186" s="17" t="s">
        <v>397</v>
      </c>
      <c r="AU186" s="17" t="s">
        <v>91</v>
      </c>
    </row>
    <row r="187" s="13" customFormat="1">
      <c r="A187" s="13"/>
      <c r="B187" s="240"/>
      <c r="C187" s="241"/>
      <c r="D187" s="242" t="s">
        <v>170</v>
      </c>
      <c r="E187" s="243" t="s">
        <v>79</v>
      </c>
      <c r="F187" s="244" t="s">
        <v>1010</v>
      </c>
      <c r="G187" s="241"/>
      <c r="H187" s="245">
        <v>8</v>
      </c>
      <c r="I187" s="246"/>
      <c r="J187" s="241"/>
      <c r="K187" s="241"/>
      <c r="L187" s="247"/>
      <c r="M187" s="248"/>
      <c r="N187" s="249"/>
      <c r="O187" s="249"/>
      <c r="P187" s="249"/>
      <c r="Q187" s="249"/>
      <c r="R187" s="249"/>
      <c r="S187" s="249"/>
      <c r="T187" s="250"/>
      <c r="U187" s="13"/>
      <c r="V187" s="13"/>
      <c r="W187" s="13"/>
      <c r="X187" s="13"/>
      <c r="Y187" s="13"/>
      <c r="Z187" s="13"/>
      <c r="AA187" s="13"/>
      <c r="AB187" s="13"/>
      <c r="AC187" s="13"/>
      <c r="AD187" s="13"/>
      <c r="AE187" s="13"/>
      <c r="AT187" s="251" t="s">
        <v>170</v>
      </c>
      <c r="AU187" s="251" t="s">
        <v>91</v>
      </c>
      <c r="AV187" s="13" t="s">
        <v>91</v>
      </c>
      <c r="AW187" s="13" t="s">
        <v>42</v>
      </c>
      <c r="AX187" s="13" t="s">
        <v>89</v>
      </c>
      <c r="AY187" s="251" t="s">
        <v>161</v>
      </c>
    </row>
    <row r="188" s="12" customFormat="1" ht="22.8" customHeight="1">
      <c r="A188" s="12"/>
      <c r="B188" s="211"/>
      <c r="C188" s="212"/>
      <c r="D188" s="213" t="s">
        <v>80</v>
      </c>
      <c r="E188" s="225" t="s">
        <v>1011</v>
      </c>
      <c r="F188" s="225" t="s">
        <v>1012</v>
      </c>
      <c r="G188" s="212"/>
      <c r="H188" s="212"/>
      <c r="I188" s="215"/>
      <c r="J188" s="226">
        <f>BK188</f>
        <v>0</v>
      </c>
      <c r="K188" s="212"/>
      <c r="L188" s="217"/>
      <c r="M188" s="218"/>
      <c r="N188" s="219"/>
      <c r="O188" s="219"/>
      <c r="P188" s="220">
        <f>SUM(P189:P218)</f>
        <v>0</v>
      </c>
      <c r="Q188" s="219"/>
      <c r="R188" s="220">
        <f>SUM(R189:R218)</f>
        <v>0</v>
      </c>
      <c r="S188" s="219"/>
      <c r="T188" s="221">
        <f>SUM(T189:T218)</f>
        <v>0</v>
      </c>
      <c r="U188" s="12"/>
      <c r="V188" s="12"/>
      <c r="W188" s="12"/>
      <c r="X188" s="12"/>
      <c r="Y188" s="12"/>
      <c r="Z188" s="12"/>
      <c r="AA188" s="12"/>
      <c r="AB188" s="12"/>
      <c r="AC188" s="12"/>
      <c r="AD188" s="12"/>
      <c r="AE188" s="12"/>
      <c r="AR188" s="222" t="s">
        <v>89</v>
      </c>
      <c r="AT188" s="223" t="s">
        <v>80</v>
      </c>
      <c r="AU188" s="223" t="s">
        <v>89</v>
      </c>
      <c r="AY188" s="222" t="s">
        <v>161</v>
      </c>
      <c r="BK188" s="224">
        <f>SUM(BK189:BK218)</f>
        <v>0</v>
      </c>
    </row>
    <row r="189" s="2" customFormat="1" ht="16.5" customHeight="1">
      <c r="A189" s="39"/>
      <c r="B189" s="40"/>
      <c r="C189" s="227" t="s">
        <v>454</v>
      </c>
      <c r="D189" s="227" t="s">
        <v>163</v>
      </c>
      <c r="E189" s="228" t="s">
        <v>1013</v>
      </c>
      <c r="F189" s="229" t="s">
        <v>1014</v>
      </c>
      <c r="G189" s="230" t="s">
        <v>909</v>
      </c>
      <c r="H189" s="231">
        <v>7.8399999999999999</v>
      </c>
      <c r="I189" s="232"/>
      <c r="J189" s="233">
        <f>ROUND(I189*H189,2)</f>
        <v>0</v>
      </c>
      <c r="K189" s="229" t="s">
        <v>910</v>
      </c>
      <c r="L189" s="45"/>
      <c r="M189" s="234" t="s">
        <v>79</v>
      </c>
      <c r="N189" s="235" t="s">
        <v>51</v>
      </c>
      <c r="O189" s="85"/>
      <c r="P189" s="236">
        <f>O189*H189</f>
        <v>0</v>
      </c>
      <c r="Q189" s="236">
        <v>0</v>
      </c>
      <c r="R189" s="236">
        <f>Q189*H189</f>
        <v>0</v>
      </c>
      <c r="S189" s="236">
        <v>0</v>
      </c>
      <c r="T189" s="237">
        <f>S189*H189</f>
        <v>0</v>
      </c>
      <c r="U189" s="39"/>
      <c r="V189" s="39"/>
      <c r="W189" s="39"/>
      <c r="X189" s="39"/>
      <c r="Y189" s="39"/>
      <c r="Z189" s="39"/>
      <c r="AA189" s="39"/>
      <c r="AB189" s="39"/>
      <c r="AC189" s="39"/>
      <c r="AD189" s="39"/>
      <c r="AE189" s="39"/>
      <c r="AR189" s="238" t="s">
        <v>168</v>
      </c>
      <c r="AT189" s="238" t="s">
        <v>163</v>
      </c>
      <c r="AU189" s="238" t="s">
        <v>91</v>
      </c>
      <c r="AY189" s="17" t="s">
        <v>161</v>
      </c>
      <c r="BE189" s="239">
        <f>IF(N189="základní",J189,0)</f>
        <v>0</v>
      </c>
      <c r="BF189" s="239">
        <f>IF(N189="snížená",J189,0)</f>
        <v>0</v>
      </c>
      <c r="BG189" s="239">
        <f>IF(N189="zákl. přenesená",J189,0)</f>
        <v>0</v>
      </c>
      <c r="BH189" s="239">
        <f>IF(N189="sníž. přenesená",J189,0)</f>
        <v>0</v>
      </c>
      <c r="BI189" s="239">
        <f>IF(N189="nulová",J189,0)</f>
        <v>0</v>
      </c>
      <c r="BJ189" s="17" t="s">
        <v>89</v>
      </c>
      <c r="BK189" s="239">
        <f>ROUND(I189*H189,2)</f>
        <v>0</v>
      </c>
      <c r="BL189" s="17" t="s">
        <v>168</v>
      </c>
      <c r="BM189" s="238" t="s">
        <v>637</v>
      </c>
    </row>
    <row r="190" s="2" customFormat="1">
      <c r="A190" s="39"/>
      <c r="B190" s="40"/>
      <c r="C190" s="41"/>
      <c r="D190" s="242" t="s">
        <v>397</v>
      </c>
      <c r="E190" s="41"/>
      <c r="F190" s="288" t="s">
        <v>911</v>
      </c>
      <c r="G190" s="41"/>
      <c r="H190" s="41"/>
      <c r="I190" s="147"/>
      <c r="J190" s="41"/>
      <c r="K190" s="41"/>
      <c r="L190" s="45"/>
      <c r="M190" s="289"/>
      <c r="N190" s="290"/>
      <c r="O190" s="85"/>
      <c r="P190" s="85"/>
      <c r="Q190" s="85"/>
      <c r="R190" s="85"/>
      <c r="S190" s="85"/>
      <c r="T190" s="86"/>
      <c r="U190" s="39"/>
      <c r="V190" s="39"/>
      <c r="W190" s="39"/>
      <c r="X190" s="39"/>
      <c r="Y190" s="39"/>
      <c r="Z190" s="39"/>
      <c r="AA190" s="39"/>
      <c r="AB190" s="39"/>
      <c r="AC190" s="39"/>
      <c r="AD190" s="39"/>
      <c r="AE190" s="39"/>
      <c r="AT190" s="17" t="s">
        <v>397</v>
      </c>
      <c r="AU190" s="17" t="s">
        <v>91</v>
      </c>
    </row>
    <row r="191" s="13" customFormat="1">
      <c r="A191" s="13"/>
      <c r="B191" s="240"/>
      <c r="C191" s="241"/>
      <c r="D191" s="242" t="s">
        <v>170</v>
      </c>
      <c r="E191" s="243" t="s">
        <v>79</v>
      </c>
      <c r="F191" s="244" t="s">
        <v>1015</v>
      </c>
      <c r="G191" s="241"/>
      <c r="H191" s="245">
        <v>7.8399999999999999</v>
      </c>
      <c r="I191" s="246"/>
      <c r="J191" s="241"/>
      <c r="K191" s="241"/>
      <c r="L191" s="247"/>
      <c r="M191" s="248"/>
      <c r="N191" s="249"/>
      <c r="O191" s="249"/>
      <c r="P191" s="249"/>
      <c r="Q191" s="249"/>
      <c r="R191" s="249"/>
      <c r="S191" s="249"/>
      <c r="T191" s="250"/>
      <c r="U191" s="13"/>
      <c r="V191" s="13"/>
      <c r="W191" s="13"/>
      <c r="X191" s="13"/>
      <c r="Y191" s="13"/>
      <c r="Z191" s="13"/>
      <c r="AA191" s="13"/>
      <c r="AB191" s="13"/>
      <c r="AC191" s="13"/>
      <c r="AD191" s="13"/>
      <c r="AE191" s="13"/>
      <c r="AT191" s="251" t="s">
        <v>170</v>
      </c>
      <c r="AU191" s="251" t="s">
        <v>91</v>
      </c>
      <c r="AV191" s="13" t="s">
        <v>91</v>
      </c>
      <c r="AW191" s="13" t="s">
        <v>42</v>
      </c>
      <c r="AX191" s="13" t="s">
        <v>89</v>
      </c>
      <c r="AY191" s="251" t="s">
        <v>161</v>
      </c>
    </row>
    <row r="192" s="2" customFormat="1" ht="16.5" customHeight="1">
      <c r="A192" s="39"/>
      <c r="B192" s="40"/>
      <c r="C192" s="227" t="s">
        <v>458</v>
      </c>
      <c r="D192" s="227" t="s">
        <v>163</v>
      </c>
      <c r="E192" s="228" t="s">
        <v>1016</v>
      </c>
      <c r="F192" s="229" t="s">
        <v>1017</v>
      </c>
      <c r="G192" s="230" t="s">
        <v>928</v>
      </c>
      <c r="H192" s="231">
        <v>2</v>
      </c>
      <c r="I192" s="232"/>
      <c r="J192" s="233">
        <f>ROUND(I192*H192,2)</f>
        <v>0</v>
      </c>
      <c r="K192" s="229" t="s">
        <v>910</v>
      </c>
      <c r="L192" s="45"/>
      <c r="M192" s="234" t="s">
        <v>79</v>
      </c>
      <c r="N192" s="235" t="s">
        <v>51</v>
      </c>
      <c r="O192" s="85"/>
      <c r="P192" s="236">
        <f>O192*H192</f>
        <v>0</v>
      </c>
      <c r="Q192" s="236">
        <v>0</v>
      </c>
      <c r="R192" s="236">
        <f>Q192*H192</f>
        <v>0</v>
      </c>
      <c r="S192" s="236">
        <v>0</v>
      </c>
      <c r="T192" s="237">
        <f>S192*H192</f>
        <v>0</v>
      </c>
      <c r="U192" s="39"/>
      <c r="V192" s="39"/>
      <c r="W192" s="39"/>
      <c r="X192" s="39"/>
      <c r="Y192" s="39"/>
      <c r="Z192" s="39"/>
      <c r="AA192" s="39"/>
      <c r="AB192" s="39"/>
      <c r="AC192" s="39"/>
      <c r="AD192" s="39"/>
      <c r="AE192" s="39"/>
      <c r="AR192" s="238" t="s">
        <v>168</v>
      </c>
      <c r="AT192" s="238" t="s">
        <v>163</v>
      </c>
      <c r="AU192" s="238" t="s">
        <v>91</v>
      </c>
      <c r="AY192" s="17" t="s">
        <v>161</v>
      </c>
      <c r="BE192" s="239">
        <f>IF(N192="základní",J192,0)</f>
        <v>0</v>
      </c>
      <c r="BF192" s="239">
        <f>IF(N192="snížená",J192,0)</f>
        <v>0</v>
      </c>
      <c r="BG192" s="239">
        <f>IF(N192="zákl. přenesená",J192,0)</f>
        <v>0</v>
      </c>
      <c r="BH192" s="239">
        <f>IF(N192="sníž. přenesená",J192,0)</f>
        <v>0</v>
      </c>
      <c r="BI192" s="239">
        <f>IF(N192="nulová",J192,0)</f>
        <v>0</v>
      </c>
      <c r="BJ192" s="17" t="s">
        <v>89</v>
      </c>
      <c r="BK192" s="239">
        <f>ROUND(I192*H192,2)</f>
        <v>0</v>
      </c>
      <c r="BL192" s="17" t="s">
        <v>168</v>
      </c>
      <c r="BM192" s="238" t="s">
        <v>641</v>
      </c>
    </row>
    <row r="193" s="2" customFormat="1">
      <c r="A193" s="39"/>
      <c r="B193" s="40"/>
      <c r="C193" s="41"/>
      <c r="D193" s="242" t="s">
        <v>397</v>
      </c>
      <c r="E193" s="41"/>
      <c r="F193" s="288" t="s">
        <v>911</v>
      </c>
      <c r="G193" s="41"/>
      <c r="H193" s="41"/>
      <c r="I193" s="147"/>
      <c r="J193" s="41"/>
      <c r="K193" s="41"/>
      <c r="L193" s="45"/>
      <c r="M193" s="289"/>
      <c r="N193" s="290"/>
      <c r="O193" s="85"/>
      <c r="P193" s="85"/>
      <c r="Q193" s="85"/>
      <c r="R193" s="85"/>
      <c r="S193" s="85"/>
      <c r="T193" s="86"/>
      <c r="U193" s="39"/>
      <c r="V193" s="39"/>
      <c r="W193" s="39"/>
      <c r="X193" s="39"/>
      <c r="Y193" s="39"/>
      <c r="Z193" s="39"/>
      <c r="AA193" s="39"/>
      <c r="AB193" s="39"/>
      <c r="AC193" s="39"/>
      <c r="AD193" s="39"/>
      <c r="AE193" s="39"/>
      <c r="AT193" s="17" t="s">
        <v>397</v>
      </c>
      <c r="AU193" s="17" t="s">
        <v>91</v>
      </c>
    </row>
    <row r="194" s="13" customFormat="1">
      <c r="A194" s="13"/>
      <c r="B194" s="240"/>
      <c r="C194" s="241"/>
      <c r="D194" s="242" t="s">
        <v>170</v>
      </c>
      <c r="E194" s="243" t="s">
        <v>79</v>
      </c>
      <c r="F194" s="244" t="s">
        <v>1018</v>
      </c>
      <c r="G194" s="241"/>
      <c r="H194" s="245">
        <v>2</v>
      </c>
      <c r="I194" s="246"/>
      <c r="J194" s="241"/>
      <c r="K194" s="241"/>
      <c r="L194" s="247"/>
      <c r="M194" s="248"/>
      <c r="N194" s="249"/>
      <c r="O194" s="249"/>
      <c r="P194" s="249"/>
      <c r="Q194" s="249"/>
      <c r="R194" s="249"/>
      <c r="S194" s="249"/>
      <c r="T194" s="250"/>
      <c r="U194" s="13"/>
      <c r="V194" s="13"/>
      <c r="W194" s="13"/>
      <c r="X194" s="13"/>
      <c r="Y194" s="13"/>
      <c r="Z194" s="13"/>
      <c r="AA194" s="13"/>
      <c r="AB194" s="13"/>
      <c r="AC194" s="13"/>
      <c r="AD194" s="13"/>
      <c r="AE194" s="13"/>
      <c r="AT194" s="251" t="s">
        <v>170</v>
      </c>
      <c r="AU194" s="251" t="s">
        <v>91</v>
      </c>
      <c r="AV194" s="13" t="s">
        <v>91</v>
      </c>
      <c r="AW194" s="13" t="s">
        <v>42</v>
      </c>
      <c r="AX194" s="13" t="s">
        <v>89</v>
      </c>
      <c r="AY194" s="251" t="s">
        <v>161</v>
      </c>
    </row>
    <row r="195" s="2" customFormat="1" ht="16.5" customHeight="1">
      <c r="A195" s="39"/>
      <c r="B195" s="40"/>
      <c r="C195" s="227" t="s">
        <v>462</v>
      </c>
      <c r="D195" s="227" t="s">
        <v>163</v>
      </c>
      <c r="E195" s="228" t="s">
        <v>1019</v>
      </c>
      <c r="F195" s="229" t="s">
        <v>1020</v>
      </c>
      <c r="G195" s="230" t="s">
        <v>928</v>
      </c>
      <c r="H195" s="231">
        <v>20</v>
      </c>
      <c r="I195" s="232"/>
      <c r="J195" s="233">
        <f>ROUND(I195*H195,2)</f>
        <v>0</v>
      </c>
      <c r="K195" s="229" t="s">
        <v>943</v>
      </c>
      <c r="L195" s="45"/>
      <c r="M195" s="234" t="s">
        <v>79</v>
      </c>
      <c r="N195" s="235" t="s">
        <v>51</v>
      </c>
      <c r="O195" s="85"/>
      <c r="P195" s="236">
        <f>O195*H195</f>
        <v>0</v>
      </c>
      <c r="Q195" s="236">
        <v>0</v>
      </c>
      <c r="R195" s="236">
        <f>Q195*H195</f>
        <v>0</v>
      </c>
      <c r="S195" s="236">
        <v>0</v>
      </c>
      <c r="T195" s="237">
        <f>S195*H195</f>
        <v>0</v>
      </c>
      <c r="U195" s="39"/>
      <c r="V195" s="39"/>
      <c r="W195" s="39"/>
      <c r="X195" s="39"/>
      <c r="Y195" s="39"/>
      <c r="Z195" s="39"/>
      <c r="AA195" s="39"/>
      <c r="AB195" s="39"/>
      <c r="AC195" s="39"/>
      <c r="AD195" s="39"/>
      <c r="AE195" s="39"/>
      <c r="AR195" s="238" t="s">
        <v>168</v>
      </c>
      <c r="AT195" s="238" t="s">
        <v>163</v>
      </c>
      <c r="AU195" s="238" t="s">
        <v>91</v>
      </c>
      <c r="AY195" s="17" t="s">
        <v>161</v>
      </c>
      <c r="BE195" s="239">
        <f>IF(N195="základní",J195,0)</f>
        <v>0</v>
      </c>
      <c r="BF195" s="239">
        <f>IF(N195="snížená",J195,0)</f>
        <v>0</v>
      </c>
      <c r="BG195" s="239">
        <f>IF(N195="zákl. přenesená",J195,0)</f>
        <v>0</v>
      </c>
      <c r="BH195" s="239">
        <f>IF(N195="sníž. přenesená",J195,0)</f>
        <v>0</v>
      </c>
      <c r="BI195" s="239">
        <f>IF(N195="nulová",J195,0)</f>
        <v>0</v>
      </c>
      <c r="BJ195" s="17" t="s">
        <v>89</v>
      </c>
      <c r="BK195" s="239">
        <f>ROUND(I195*H195,2)</f>
        <v>0</v>
      </c>
      <c r="BL195" s="17" t="s">
        <v>168</v>
      </c>
      <c r="BM195" s="238" t="s">
        <v>476</v>
      </c>
    </row>
    <row r="196" s="2" customFormat="1">
      <c r="A196" s="39"/>
      <c r="B196" s="40"/>
      <c r="C196" s="41"/>
      <c r="D196" s="242" t="s">
        <v>397</v>
      </c>
      <c r="E196" s="41"/>
      <c r="F196" s="288" t="s">
        <v>1021</v>
      </c>
      <c r="G196" s="41"/>
      <c r="H196" s="41"/>
      <c r="I196" s="147"/>
      <c r="J196" s="41"/>
      <c r="K196" s="41"/>
      <c r="L196" s="45"/>
      <c r="M196" s="289"/>
      <c r="N196" s="290"/>
      <c r="O196" s="85"/>
      <c r="P196" s="85"/>
      <c r="Q196" s="85"/>
      <c r="R196" s="85"/>
      <c r="S196" s="85"/>
      <c r="T196" s="86"/>
      <c r="U196" s="39"/>
      <c r="V196" s="39"/>
      <c r="W196" s="39"/>
      <c r="X196" s="39"/>
      <c r="Y196" s="39"/>
      <c r="Z196" s="39"/>
      <c r="AA196" s="39"/>
      <c r="AB196" s="39"/>
      <c r="AC196" s="39"/>
      <c r="AD196" s="39"/>
      <c r="AE196" s="39"/>
      <c r="AT196" s="17" t="s">
        <v>397</v>
      </c>
      <c r="AU196" s="17" t="s">
        <v>91</v>
      </c>
    </row>
    <row r="197" s="13" customFormat="1">
      <c r="A197" s="13"/>
      <c r="B197" s="240"/>
      <c r="C197" s="241"/>
      <c r="D197" s="242" t="s">
        <v>170</v>
      </c>
      <c r="E197" s="243" t="s">
        <v>79</v>
      </c>
      <c r="F197" s="244" t="s">
        <v>1022</v>
      </c>
      <c r="G197" s="241"/>
      <c r="H197" s="245">
        <v>20</v>
      </c>
      <c r="I197" s="246"/>
      <c r="J197" s="241"/>
      <c r="K197" s="241"/>
      <c r="L197" s="247"/>
      <c r="M197" s="248"/>
      <c r="N197" s="249"/>
      <c r="O197" s="249"/>
      <c r="P197" s="249"/>
      <c r="Q197" s="249"/>
      <c r="R197" s="249"/>
      <c r="S197" s="249"/>
      <c r="T197" s="250"/>
      <c r="U197" s="13"/>
      <c r="V197" s="13"/>
      <c r="W197" s="13"/>
      <c r="X197" s="13"/>
      <c r="Y197" s="13"/>
      <c r="Z197" s="13"/>
      <c r="AA197" s="13"/>
      <c r="AB197" s="13"/>
      <c r="AC197" s="13"/>
      <c r="AD197" s="13"/>
      <c r="AE197" s="13"/>
      <c r="AT197" s="251" t="s">
        <v>170</v>
      </c>
      <c r="AU197" s="251" t="s">
        <v>91</v>
      </c>
      <c r="AV197" s="13" t="s">
        <v>91</v>
      </c>
      <c r="AW197" s="13" t="s">
        <v>42</v>
      </c>
      <c r="AX197" s="13" t="s">
        <v>89</v>
      </c>
      <c r="AY197" s="251" t="s">
        <v>161</v>
      </c>
    </row>
    <row r="198" s="2" customFormat="1" ht="16.5" customHeight="1">
      <c r="A198" s="39"/>
      <c r="B198" s="40"/>
      <c r="C198" s="227" t="s">
        <v>467</v>
      </c>
      <c r="D198" s="227" t="s">
        <v>163</v>
      </c>
      <c r="E198" s="228" t="s">
        <v>1023</v>
      </c>
      <c r="F198" s="229" t="s">
        <v>1024</v>
      </c>
      <c r="G198" s="230" t="s">
        <v>193</v>
      </c>
      <c r="H198" s="231">
        <v>57</v>
      </c>
      <c r="I198" s="232"/>
      <c r="J198" s="233">
        <f>ROUND(I198*H198,2)</f>
        <v>0</v>
      </c>
      <c r="K198" s="229" t="s">
        <v>943</v>
      </c>
      <c r="L198" s="45"/>
      <c r="M198" s="234" t="s">
        <v>79</v>
      </c>
      <c r="N198" s="235" t="s">
        <v>51</v>
      </c>
      <c r="O198" s="85"/>
      <c r="P198" s="236">
        <f>O198*H198</f>
        <v>0</v>
      </c>
      <c r="Q198" s="236">
        <v>0</v>
      </c>
      <c r="R198" s="236">
        <f>Q198*H198</f>
        <v>0</v>
      </c>
      <c r="S198" s="236">
        <v>0</v>
      </c>
      <c r="T198" s="237">
        <f>S198*H198</f>
        <v>0</v>
      </c>
      <c r="U198" s="39"/>
      <c r="V198" s="39"/>
      <c r="W198" s="39"/>
      <c r="X198" s="39"/>
      <c r="Y198" s="39"/>
      <c r="Z198" s="39"/>
      <c r="AA198" s="39"/>
      <c r="AB198" s="39"/>
      <c r="AC198" s="39"/>
      <c r="AD198" s="39"/>
      <c r="AE198" s="39"/>
      <c r="AR198" s="238" t="s">
        <v>168</v>
      </c>
      <c r="AT198" s="238" t="s">
        <v>163</v>
      </c>
      <c r="AU198" s="238" t="s">
        <v>91</v>
      </c>
      <c r="AY198" s="17" t="s">
        <v>161</v>
      </c>
      <c r="BE198" s="239">
        <f>IF(N198="základní",J198,0)</f>
        <v>0</v>
      </c>
      <c r="BF198" s="239">
        <f>IF(N198="snížená",J198,0)</f>
        <v>0</v>
      </c>
      <c r="BG198" s="239">
        <f>IF(N198="zákl. přenesená",J198,0)</f>
        <v>0</v>
      </c>
      <c r="BH198" s="239">
        <f>IF(N198="sníž. přenesená",J198,0)</f>
        <v>0</v>
      </c>
      <c r="BI198" s="239">
        <f>IF(N198="nulová",J198,0)</f>
        <v>0</v>
      </c>
      <c r="BJ198" s="17" t="s">
        <v>89</v>
      </c>
      <c r="BK198" s="239">
        <f>ROUND(I198*H198,2)</f>
        <v>0</v>
      </c>
      <c r="BL198" s="17" t="s">
        <v>168</v>
      </c>
      <c r="BM198" s="238" t="s">
        <v>646</v>
      </c>
    </row>
    <row r="199" s="2" customFormat="1">
      <c r="A199" s="39"/>
      <c r="B199" s="40"/>
      <c r="C199" s="41"/>
      <c r="D199" s="242" t="s">
        <v>397</v>
      </c>
      <c r="E199" s="41"/>
      <c r="F199" s="288" t="s">
        <v>1021</v>
      </c>
      <c r="G199" s="41"/>
      <c r="H199" s="41"/>
      <c r="I199" s="147"/>
      <c r="J199" s="41"/>
      <c r="K199" s="41"/>
      <c r="L199" s="45"/>
      <c r="M199" s="289"/>
      <c r="N199" s="290"/>
      <c r="O199" s="85"/>
      <c r="P199" s="85"/>
      <c r="Q199" s="85"/>
      <c r="R199" s="85"/>
      <c r="S199" s="85"/>
      <c r="T199" s="86"/>
      <c r="U199" s="39"/>
      <c r="V199" s="39"/>
      <c r="W199" s="39"/>
      <c r="X199" s="39"/>
      <c r="Y199" s="39"/>
      <c r="Z199" s="39"/>
      <c r="AA199" s="39"/>
      <c r="AB199" s="39"/>
      <c r="AC199" s="39"/>
      <c r="AD199" s="39"/>
      <c r="AE199" s="39"/>
      <c r="AT199" s="17" t="s">
        <v>397</v>
      </c>
      <c r="AU199" s="17" t="s">
        <v>91</v>
      </c>
    </row>
    <row r="200" s="13" customFormat="1">
      <c r="A200" s="13"/>
      <c r="B200" s="240"/>
      <c r="C200" s="241"/>
      <c r="D200" s="242" t="s">
        <v>170</v>
      </c>
      <c r="E200" s="243" t="s">
        <v>79</v>
      </c>
      <c r="F200" s="244" t="s">
        <v>1025</v>
      </c>
      <c r="G200" s="241"/>
      <c r="H200" s="245">
        <v>57</v>
      </c>
      <c r="I200" s="246"/>
      <c r="J200" s="241"/>
      <c r="K200" s="241"/>
      <c r="L200" s="247"/>
      <c r="M200" s="248"/>
      <c r="N200" s="249"/>
      <c r="O200" s="249"/>
      <c r="P200" s="249"/>
      <c r="Q200" s="249"/>
      <c r="R200" s="249"/>
      <c r="S200" s="249"/>
      <c r="T200" s="250"/>
      <c r="U200" s="13"/>
      <c r="V200" s="13"/>
      <c r="W200" s="13"/>
      <c r="X200" s="13"/>
      <c r="Y200" s="13"/>
      <c r="Z200" s="13"/>
      <c r="AA200" s="13"/>
      <c r="AB200" s="13"/>
      <c r="AC200" s="13"/>
      <c r="AD200" s="13"/>
      <c r="AE200" s="13"/>
      <c r="AT200" s="251" t="s">
        <v>170</v>
      </c>
      <c r="AU200" s="251" t="s">
        <v>91</v>
      </c>
      <c r="AV200" s="13" t="s">
        <v>91</v>
      </c>
      <c r="AW200" s="13" t="s">
        <v>42</v>
      </c>
      <c r="AX200" s="13" t="s">
        <v>89</v>
      </c>
      <c r="AY200" s="251" t="s">
        <v>161</v>
      </c>
    </row>
    <row r="201" s="2" customFormat="1" ht="16.5" customHeight="1">
      <c r="A201" s="39"/>
      <c r="B201" s="40"/>
      <c r="C201" s="227" t="s">
        <v>472</v>
      </c>
      <c r="D201" s="227" t="s">
        <v>163</v>
      </c>
      <c r="E201" s="228" t="s">
        <v>1026</v>
      </c>
      <c r="F201" s="229" t="s">
        <v>1027</v>
      </c>
      <c r="G201" s="230" t="s">
        <v>193</v>
      </c>
      <c r="H201" s="231">
        <v>1122</v>
      </c>
      <c r="I201" s="232"/>
      <c r="J201" s="233">
        <f>ROUND(I201*H201,2)</f>
        <v>0</v>
      </c>
      <c r="K201" s="229" t="s">
        <v>910</v>
      </c>
      <c r="L201" s="45"/>
      <c r="M201" s="234" t="s">
        <v>79</v>
      </c>
      <c r="N201" s="235" t="s">
        <v>51</v>
      </c>
      <c r="O201" s="85"/>
      <c r="P201" s="236">
        <f>O201*H201</f>
        <v>0</v>
      </c>
      <c r="Q201" s="236">
        <v>0</v>
      </c>
      <c r="R201" s="236">
        <f>Q201*H201</f>
        <v>0</v>
      </c>
      <c r="S201" s="236">
        <v>0</v>
      </c>
      <c r="T201" s="237">
        <f>S201*H201</f>
        <v>0</v>
      </c>
      <c r="U201" s="39"/>
      <c r="V201" s="39"/>
      <c r="W201" s="39"/>
      <c r="X201" s="39"/>
      <c r="Y201" s="39"/>
      <c r="Z201" s="39"/>
      <c r="AA201" s="39"/>
      <c r="AB201" s="39"/>
      <c r="AC201" s="39"/>
      <c r="AD201" s="39"/>
      <c r="AE201" s="39"/>
      <c r="AR201" s="238" t="s">
        <v>168</v>
      </c>
      <c r="AT201" s="238" t="s">
        <v>163</v>
      </c>
      <c r="AU201" s="238" t="s">
        <v>91</v>
      </c>
      <c r="AY201" s="17" t="s">
        <v>161</v>
      </c>
      <c r="BE201" s="239">
        <f>IF(N201="základní",J201,0)</f>
        <v>0</v>
      </c>
      <c r="BF201" s="239">
        <f>IF(N201="snížená",J201,0)</f>
        <v>0</v>
      </c>
      <c r="BG201" s="239">
        <f>IF(N201="zákl. přenesená",J201,0)</f>
        <v>0</v>
      </c>
      <c r="BH201" s="239">
        <f>IF(N201="sníž. přenesená",J201,0)</f>
        <v>0</v>
      </c>
      <c r="BI201" s="239">
        <f>IF(N201="nulová",J201,0)</f>
        <v>0</v>
      </c>
      <c r="BJ201" s="17" t="s">
        <v>89</v>
      </c>
      <c r="BK201" s="239">
        <f>ROUND(I201*H201,2)</f>
        <v>0</v>
      </c>
      <c r="BL201" s="17" t="s">
        <v>168</v>
      </c>
      <c r="BM201" s="238" t="s">
        <v>1028</v>
      </c>
    </row>
    <row r="202" s="2" customFormat="1">
      <c r="A202" s="39"/>
      <c r="B202" s="40"/>
      <c r="C202" s="41"/>
      <c r="D202" s="242" t="s">
        <v>397</v>
      </c>
      <c r="E202" s="41"/>
      <c r="F202" s="288" t="s">
        <v>1029</v>
      </c>
      <c r="G202" s="41"/>
      <c r="H202" s="41"/>
      <c r="I202" s="147"/>
      <c r="J202" s="41"/>
      <c r="K202" s="41"/>
      <c r="L202" s="45"/>
      <c r="M202" s="289"/>
      <c r="N202" s="290"/>
      <c r="O202" s="85"/>
      <c r="P202" s="85"/>
      <c r="Q202" s="85"/>
      <c r="R202" s="85"/>
      <c r="S202" s="85"/>
      <c r="T202" s="86"/>
      <c r="U202" s="39"/>
      <c r="V202" s="39"/>
      <c r="W202" s="39"/>
      <c r="X202" s="39"/>
      <c r="Y202" s="39"/>
      <c r="Z202" s="39"/>
      <c r="AA202" s="39"/>
      <c r="AB202" s="39"/>
      <c r="AC202" s="39"/>
      <c r="AD202" s="39"/>
      <c r="AE202" s="39"/>
      <c r="AT202" s="17" t="s">
        <v>397</v>
      </c>
      <c r="AU202" s="17" t="s">
        <v>91</v>
      </c>
    </row>
    <row r="203" s="13" customFormat="1">
      <c r="A203" s="13"/>
      <c r="B203" s="240"/>
      <c r="C203" s="241"/>
      <c r="D203" s="242" t="s">
        <v>170</v>
      </c>
      <c r="E203" s="243" t="s">
        <v>79</v>
      </c>
      <c r="F203" s="244" t="s">
        <v>1030</v>
      </c>
      <c r="G203" s="241"/>
      <c r="H203" s="245">
        <v>1122</v>
      </c>
      <c r="I203" s="246"/>
      <c r="J203" s="241"/>
      <c r="K203" s="241"/>
      <c r="L203" s="247"/>
      <c r="M203" s="248"/>
      <c r="N203" s="249"/>
      <c r="O203" s="249"/>
      <c r="P203" s="249"/>
      <c r="Q203" s="249"/>
      <c r="R203" s="249"/>
      <c r="S203" s="249"/>
      <c r="T203" s="250"/>
      <c r="U203" s="13"/>
      <c r="V203" s="13"/>
      <c r="W203" s="13"/>
      <c r="X203" s="13"/>
      <c r="Y203" s="13"/>
      <c r="Z203" s="13"/>
      <c r="AA203" s="13"/>
      <c r="AB203" s="13"/>
      <c r="AC203" s="13"/>
      <c r="AD203" s="13"/>
      <c r="AE203" s="13"/>
      <c r="AT203" s="251" t="s">
        <v>170</v>
      </c>
      <c r="AU203" s="251" t="s">
        <v>91</v>
      </c>
      <c r="AV203" s="13" t="s">
        <v>91</v>
      </c>
      <c r="AW203" s="13" t="s">
        <v>42</v>
      </c>
      <c r="AX203" s="13" t="s">
        <v>89</v>
      </c>
      <c r="AY203" s="251" t="s">
        <v>161</v>
      </c>
    </row>
    <row r="204" s="2" customFormat="1" ht="16.5" customHeight="1">
      <c r="A204" s="39"/>
      <c r="B204" s="40"/>
      <c r="C204" s="227" t="s">
        <v>479</v>
      </c>
      <c r="D204" s="227" t="s">
        <v>163</v>
      </c>
      <c r="E204" s="228" t="s">
        <v>1031</v>
      </c>
      <c r="F204" s="229" t="s">
        <v>1032</v>
      </c>
      <c r="G204" s="230" t="s">
        <v>928</v>
      </c>
      <c r="H204" s="231">
        <v>4</v>
      </c>
      <c r="I204" s="232"/>
      <c r="J204" s="233">
        <f>ROUND(I204*H204,2)</f>
        <v>0</v>
      </c>
      <c r="K204" s="229" t="s">
        <v>910</v>
      </c>
      <c r="L204" s="45"/>
      <c r="M204" s="234" t="s">
        <v>79</v>
      </c>
      <c r="N204" s="235" t="s">
        <v>51</v>
      </c>
      <c r="O204" s="85"/>
      <c r="P204" s="236">
        <f>O204*H204</f>
        <v>0</v>
      </c>
      <c r="Q204" s="236">
        <v>0</v>
      </c>
      <c r="R204" s="236">
        <f>Q204*H204</f>
        <v>0</v>
      </c>
      <c r="S204" s="236">
        <v>0</v>
      </c>
      <c r="T204" s="237">
        <f>S204*H204</f>
        <v>0</v>
      </c>
      <c r="U204" s="39"/>
      <c r="V204" s="39"/>
      <c r="W204" s="39"/>
      <c r="X204" s="39"/>
      <c r="Y204" s="39"/>
      <c r="Z204" s="39"/>
      <c r="AA204" s="39"/>
      <c r="AB204" s="39"/>
      <c r="AC204" s="39"/>
      <c r="AD204" s="39"/>
      <c r="AE204" s="39"/>
      <c r="AR204" s="238" t="s">
        <v>168</v>
      </c>
      <c r="AT204" s="238" t="s">
        <v>163</v>
      </c>
      <c r="AU204" s="238" t="s">
        <v>91</v>
      </c>
      <c r="AY204" s="17" t="s">
        <v>161</v>
      </c>
      <c r="BE204" s="239">
        <f>IF(N204="základní",J204,0)</f>
        <v>0</v>
      </c>
      <c r="BF204" s="239">
        <f>IF(N204="snížená",J204,0)</f>
        <v>0</v>
      </c>
      <c r="BG204" s="239">
        <f>IF(N204="zákl. přenesená",J204,0)</f>
        <v>0</v>
      </c>
      <c r="BH204" s="239">
        <f>IF(N204="sníž. přenesená",J204,0)</f>
        <v>0</v>
      </c>
      <c r="BI204" s="239">
        <f>IF(N204="nulová",J204,0)</f>
        <v>0</v>
      </c>
      <c r="BJ204" s="17" t="s">
        <v>89</v>
      </c>
      <c r="BK204" s="239">
        <f>ROUND(I204*H204,2)</f>
        <v>0</v>
      </c>
      <c r="BL204" s="17" t="s">
        <v>168</v>
      </c>
      <c r="BM204" s="238" t="s">
        <v>650</v>
      </c>
    </row>
    <row r="205" s="2" customFormat="1">
      <c r="A205" s="39"/>
      <c r="B205" s="40"/>
      <c r="C205" s="41"/>
      <c r="D205" s="242" t="s">
        <v>397</v>
      </c>
      <c r="E205" s="41"/>
      <c r="F205" s="288" t="s">
        <v>911</v>
      </c>
      <c r="G205" s="41"/>
      <c r="H205" s="41"/>
      <c r="I205" s="147"/>
      <c r="J205" s="41"/>
      <c r="K205" s="41"/>
      <c r="L205" s="45"/>
      <c r="M205" s="289"/>
      <c r="N205" s="290"/>
      <c r="O205" s="85"/>
      <c r="P205" s="85"/>
      <c r="Q205" s="85"/>
      <c r="R205" s="85"/>
      <c r="S205" s="85"/>
      <c r="T205" s="86"/>
      <c r="U205" s="39"/>
      <c r="V205" s="39"/>
      <c r="W205" s="39"/>
      <c r="X205" s="39"/>
      <c r="Y205" s="39"/>
      <c r="Z205" s="39"/>
      <c r="AA205" s="39"/>
      <c r="AB205" s="39"/>
      <c r="AC205" s="39"/>
      <c r="AD205" s="39"/>
      <c r="AE205" s="39"/>
      <c r="AT205" s="17" t="s">
        <v>397</v>
      </c>
      <c r="AU205" s="17" t="s">
        <v>91</v>
      </c>
    </row>
    <row r="206" s="13" customFormat="1">
      <c r="A206" s="13"/>
      <c r="B206" s="240"/>
      <c r="C206" s="241"/>
      <c r="D206" s="242" t="s">
        <v>170</v>
      </c>
      <c r="E206" s="243" t="s">
        <v>79</v>
      </c>
      <c r="F206" s="244" t="s">
        <v>1033</v>
      </c>
      <c r="G206" s="241"/>
      <c r="H206" s="245">
        <v>4</v>
      </c>
      <c r="I206" s="246"/>
      <c r="J206" s="241"/>
      <c r="K206" s="241"/>
      <c r="L206" s="247"/>
      <c r="M206" s="248"/>
      <c r="N206" s="249"/>
      <c r="O206" s="249"/>
      <c r="P206" s="249"/>
      <c r="Q206" s="249"/>
      <c r="R206" s="249"/>
      <c r="S206" s="249"/>
      <c r="T206" s="250"/>
      <c r="U206" s="13"/>
      <c r="V206" s="13"/>
      <c r="W206" s="13"/>
      <c r="X206" s="13"/>
      <c r="Y206" s="13"/>
      <c r="Z206" s="13"/>
      <c r="AA206" s="13"/>
      <c r="AB206" s="13"/>
      <c r="AC206" s="13"/>
      <c r="AD206" s="13"/>
      <c r="AE206" s="13"/>
      <c r="AT206" s="251" t="s">
        <v>170</v>
      </c>
      <c r="AU206" s="251" t="s">
        <v>91</v>
      </c>
      <c r="AV206" s="13" t="s">
        <v>91</v>
      </c>
      <c r="AW206" s="13" t="s">
        <v>42</v>
      </c>
      <c r="AX206" s="13" t="s">
        <v>89</v>
      </c>
      <c r="AY206" s="251" t="s">
        <v>161</v>
      </c>
    </row>
    <row r="207" s="2" customFormat="1" ht="16.5" customHeight="1">
      <c r="A207" s="39"/>
      <c r="B207" s="40"/>
      <c r="C207" s="227" t="s">
        <v>484</v>
      </c>
      <c r="D207" s="227" t="s">
        <v>163</v>
      </c>
      <c r="E207" s="228" t="s">
        <v>1034</v>
      </c>
      <c r="F207" s="229" t="s">
        <v>1035</v>
      </c>
      <c r="G207" s="230" t="s">
        <v>928</v>
      </c>
      <c r="H207" s="231">
        <v>2</v>
      </c>
      <c r="I207" s="232"/>
      <c r="J207" s="233">
        <f>ROUND(I207*H207,2)</f>
        <v>0</v>
      </c>
      <c r="K207" s="229" t="s">
        <v>910</v>
      </c>
      <c r="L207" s="45"/>
      <c r="M207" s="234" t="s">
        <v>79</v>
      </c>
      <c r="N207" s="235" t="s">
        <v>51</v>
      </c>
      <c r="O207" s="85"/>
      <c r="P207" s="236">
        <f>O207*H207</f>
        <v>0</v>
      </c>
      <c r="Q207" s="236">
        <v>0</v>
      </c>
      <c r="R207" s="236">
        <f>Q207*H207</f>
        <v>0</v>
      </c>
      <c r="S207" s="236">
        <v>0</v>
      </c>
      <c r="T207" s="237">
        <f>S207*H207</f>
        <v>0</v>
      </c>
      <c r="U207" s="39"/>
      <c r="V207" s="39"/>
      <c r="W207" s="39"/>
      <c r="X207" s="39"/>
      <c r="Y207" s="39"/>
      <c r="Z207" s="39"/>
      <c r="AA207" s="39"/>
      <c r="AB207" s="39"/>
      <c r="AC207" s="39"/>
      <c r="AD207" s="39"/>
      <c r="AE207" s="39"/>
      <c r="AR207" s="238" t="s">
        <v>168</v>
      </c>
      <c r="AT207" s="238" t="s">
        <v>163</v>
      </c>
      <c r="AU207" s="238" t="s">
        <v>91</v>
      </c>
      <c r="AY207" s="17" t="s">
        <v>161</v>
      </c>
      <c r="BE207" s="239">
        <f>IF(N207="základní",J207,0)</f>
        <v>0</v>
      </c>
      <c r="BF207" s="239">
        <f>IF(N207="snížená",J207,0)</f>
        <v>0</v>
      </c>
      <c r="BG207" s="239">
        <f>IF(N207="zákl. přenesená",J207,0)</f>
        <v>0</v>
      </c>
      <c r="BH207" s="239">
        <f>IF(N207="sníž. přenesená",J207,0)</f>
        <v>0</v>
      </c>
      <c r="BI207" s="239">
        <f>IF(N207="nulová",J207,0)</f>
        <v>0</v>
      </c>
      <c r="BJ207" s="17" t="s">
        <v>89</v>
      </c>
      <c r="BK207" s="239">
        <f>ROUND(I207*H207,2)</f>
        <v>0</v>
      </c>
      <c r="BL207" s="17" t="s">
        <v>168</v>
      </c>
      <c r="BM207" s="238" t="s">
        <v>653</v>
      </c>
    </row>
    <row r="208" s="2" customFormat="1">
      <c r="A208" s="39"/>
      <c r="B208" s="40"/>
      <c r="C208" s="41"/>
      <c r="D208" s="242" t="s">
        <v>397</v>
      </c>
      <c r="E208" s="41"/>
      <c r="F208" s="288" t="s">
        <v>911</v>
      </c>
      <c r="G208" s="41"/>
      <c r="H208" s="41"/>
      <c r="I208" s="147"/>
      <c r="J208" s="41"/>
      <c r="K208" s="41"/>
      <c r="L208" s="45"/>
      <c r="M208" s="289"/>
      <c r="N208" s="290"/>
      <c r="O208" s="85"/>
      <c r="P208" s="85"/>
      <c r="Q208" s="85"/>
      <c r="R208" s="85"/>
      <c r="S208" s="85"/>
      <c r="T208" s="86"/>
      <c r="U208" s="39"/>
      <c r="V208" s="39"/>
      <c r="W208" s="39"/>
      <c r="X208" s="39"/>
      <c r="Y208" s="39"/>
      <c r="Z208" s="39"/>
      <c r="AA208" s="39"/>
      <c r="AB208" s="39"/>
      <c r="AC208" s="39"/>
      <c r="AD208" s="39"/>
      <c r="AE208" s="39"/>
      <c r="AT208" s="17" t="s">
        <v>397</v>
      </c>
      <c r="AU208" s="17" t="s">
        <v>91</v>
      </c>
    </row>
    <row r="209" s="13" customFormat="1">
      <c r="A209" s="13"/>
      <c r="B209" s="240"/>
      <c r="C209" s="241"/>
      <c r="D209" s="242" t="s">
        <v>170</v>
      </c>
      <c r="E209" s="243" t="s">
        <v>79</v>
      </c>
      <c r="F209" s="244" t="s">
        <v>1018</v>
      </c>
      <c r="G209" s="241"/>
      <c r="H209" s="245">
        <v>2</v>
      </c>
      <c r="I209" s="246"/>
      <c r="J209" s="241"/>
      <c r="K209" s="241"/>
      <c r="L209" s="247"/>
      <c r="M209" s="248"/>
      <c r="N209" s="249"/>
      <c r="O209" s="249"/>
      <c r="P209" s="249"/>
      <c r="Q209" s="249"/>
      <c r="R209" s="249"/>
      <c r="S209" s="249"/>
      <c r="T209" s="250"/>
      <c r="U209" s="13"/>
      <c r="V209" s="13"/>
      <c r="W209" s="13"/>
      <c r="X209" s="13"/>
      <c r="Y209" s="13"/>
      <c r="Z209" s="13"/>
      <c r="AA209" s="13"/>
      <c r="AB209" s="13"/>
      <c r="AC209" s="13"/>
      <c r="AD209" s="13"/>
      <c r="AE209" s="13"/>
      <c r="AT209" s="251" t="s">
        <v>170</v>
      </c>
      <c r="AU209" s="251" t="s">
        <v>91</v>
      </c>
      <c r="AV209" s="13" t="s">
        <v>91</v>
      </c>
      <c r="AW209" s="13" t="s">
        <v>42</v>
      </c>
      <c r="AX209" s="13" t="s">
        <v>89</v>
      </c>
      <c r="AY209" s="251" t="s">
        <v>161</v>
      </c>
    </row>
    <row r="210" s="2" customFormat="1" ht="16.5" customHeight="1">
      <c r="A210" s="39"/>
      <c r="B210" s="40"/>
      <c r="C210" s="227" t="s">
        <v>488</v>
      </c>
      <c r="D210" s="227" t="s">
        <v>163</v>
      </c>
      <c r="E210" s="228" t="s">
        <v>1036</v>
      </c>
      <c r="F210" s="229" t="s">
        <v>1037</v>
      </c>
      <c r="G210" s="230" t="s">
        <v>928</v>
      </c>
      <c r="H210" s="231">
        <v>2</v>
      </c>
      <c r="I210" s="232"/>
      <c r="J210" s="233">
        <f>ROUND(I210*H210,2)</f>
        <v>0</v>
      </c>
      <c r="K210" s="229" t="s">
        <v>910</v>
      </c>
      <c r="L210" s="45"/>
      <c r="M210" s="234" t="s">
        <v>79</v>
      </c>
      <c r="N210" s="235" t="s">
        <v>51</v>
      </c>
      <c r="O210" s="85"/>
      <c r="P210" s="236">
        <f>O210*H210</f>
        <v>0</v>
      </c>
      <c r="Q210" s="236">
        <v>0</v>
      </c>
      <c r="R210" s="236">
        <f>Q210*H210</f>
        <v>0</v>
      </c>
      <c r="S210" s="236">
        <v>0</v>
      </c>
      <c r="T210" s="237">
        <f>S210*H210</f>
        <v>0</v>
      </c>
      <c r="U210" s="39"/>
      <c r="V210" s="39"/>
      <c r="W210" s="39"/>
      <c r="X210" s="39"/>
      <c r="Y210" s="39"/>
      <c r="Z210" s="39"/>
      <c r="AA210" s="39"/>
      <c r="AB210" s="39"/>
      <c r="AC210" s="39"/>
      <c r="AD210" s="39"/>
      <c r="AE210" s="39"/>
      <c r="AR210" s="238" t="s">
        <v>168</v>
      </c>
      <c r="AT210" s="238" t="s">
        <v>163</v>
      </c>
      <c r="AU210" s="238" t="s">
        <v>91</v>
      </c>
      <c r="AY210" s="17" t="s">
        <v>161</v>
      </c>
      <c r="BE210" s="239">
        <f>IF(N210="základní",J210,0)</f>
        <v>0</v>
      </c>
      <c r="BF210" s="239">
        <f>IF(N210="snížená",J210,0)</f>
        <v>0</v>
      </c>
      <c r="BG210" s="239">
        <f>IF(N210="zákl. přenesená",J210,0)</f>
        <v>0</v>
      </c>
      <c r="BH210" s="239">
        <f>IF(N210="sníž. přenesená",J210,0)</f>
        <v>0</v>
      </c>
      <c r="BI210" s="239">
        <f>IF(N210="nulová",J210,0)</f>
        <v>0</v>
      </c>
      <c r="BJ210" s="17" t="s">
        <v>89</v>
      </c>
      <c r="BK210" s="239">
        <f>ROUND(I210*H210,2)</f>
        <v>0</v>
      </c>
      <c r="BL210" s="17" t="s">
        <v>168</v>
      </c>
      <c r="BM210" s="238" t="s">
        <v>656</v>
      </c>
    </row>
    <row r="211" s="2" customFormat="1">
      <c r="A211" s="39"/>
      <c r="B211" s="40"/>
      <c r="C211" s="41"/>
      <c r="D211" s="242" t="s">
        <v>397</v>
      </c>
      <c r="E211" s="41"/>
      <c r="F211" s="288" t="s">
        <v>911</v>
      </c>
      <c r="G211" s="41"/>
      <c r="H211" s="41"/>
      <c r="I211" s="147"/>
      <c r="J211" s="41"/>
      <c r="K211" s="41"/>
      <c r="L211" s="45"/>
      <c r="M211" s="289"/>
      <c r="N211" s="290"/>
      <c r="O211" s="85"/>
      <c r="P211" s="85"/>
      <c r="Q211" s="85"/>
      <c r="R211" s="85"/>
      <c r="S211" s="85"/>
      <c r="T211" s="86"/>
      <c r="U211" s="39"/>
      <c r="V211" s="39"/>
      <c r="W211" s="39"/>
      <c r="X211" s="39"/>
      <c r="Y211" s="39"/>
      <c r="Z211" s="39"/>
      <c r="AA211" s="39"/>
      <c r="AB211" s="39"/>
      <c r="AC211" s="39"/>
      <c r="AD211" s="39"/>
      <c r="AE211" s="39"/>
      <c r="AT211" s="17" t="s">
        <v>397</v>
      </c>
      <c r="AU211" s="17" t="s">
        <v>91</v>
      </c>
    </row>
    <row r="212" s="13" customFormat="1">
      <c r="A212" s="13"/>
      <c r="B212" s="240"/>
      <c r="C212" s="241"/>
      <c r="D212" s="242" t="s">
        <v>170</v>
      </c>
      <c r="E212" s="243" t="s">
        <v>79</v>
      </c>
      <c r="F212" s="244" t="s">
        <v>1018</v>
      </c>
      <c r="G212" s="241"/>
      <c r="H212" s="245">
        <v>2</v>
      </c>
      <c r="I212" s="246"/>
      <c r="J212" s="241"/>
      <c r="K212" s="241"/>
      <c r="L212" s="247"/>
      <c r="M212" s="248"/>
      <c r="N212" s="249"/>
      <c r="O212" s="249"/>
      <c r="P212" s="249"/>
      <c r="Q212" s="249"/>
      <c r="R212" s="249"/>
      <c r="S212" s="249"/>
      <c r="T212" s="250"/>
      <c r="U212" s="13"/>
      <c r="V212" s="13"/>
      <c r="W212" s="13"/>
      <c r="X212" s="13"/>
      <c r="Y212" s="13"/>
      <c r="Z212" s="13"/>
      <c r="AA212" s="13"/>
      <c r="AB212" s="13"/>
      <c r="AC212" s="13"/>
      <c r="AD212" s="13"/>
      <c r="AE212" s="13"/>
      <c r="AT212" s="251" t="s">
        <v>170</v>
      </c>
      <c r="AU212" s="251" t="s">
        <v>91</v>
      </c>
      <c r="AV212" s="13" t="s">
        <v>91</v>
      </c>
      <c r="AW212" s="13" t="s">
        <v>42</v>
      </c>
      <c r="AX212" s="13" t="s">
        <v>89</v>
      </c>
      <c r="AY212" s="251" t="s">
        <v>161</v>
      </c>
    </row>
    <row r="213" s="2" customFormat="1" ht="16.5" customHeight="1">
      <c r="A213" s="39"/>
      <c r="B213" s="40"/>
      <c r="C213" s="227" t="s">
        <v>492</v>
      </c>
      <c r="D213" s="227" t="s">
        <v>163</v>
      </c>
      <c r="E213" s="228" t="s">
        <v>1038</v>
      </c>
      <c r="F213" s="229" t="s">
        <v>1039</v>
      </c>
      <c r="G213" s="230" t="s">
        <v>928</v>
      </c>
      <c r="H213" s="231">
        <v>2</v>
      </c>
      <c r="I213" s="232"/>
      <c r="J213" s="233">
        <f>ROUND(I213*H213,2)</f>
        <v>0</v>
      </c>
      <c r="K213" s="229" t="s">
        <v>910</v>
      </c>
      <c r="L213" s="45"/>
      <c r="M213" s="234" t="s">
        <v>79</v>
      </c>
      <c r="N213" s="235" t="s">
        <v>51</v>
      </c>
      <c r="O213" s="85"/>
      <c r="P213" s="236">
        <f>O213*H213</f>
        <v>0</v>
      </c>
      <c r="Q213" s="236">
        <v>0</v>
      </c>
      <c r="R213" s="236">
        <f>Q213*H213</f>
        <v>0</v>
      </c>
      <c r="S213" s="236">
        <v>0</v>
      </c>
      <c r="T213" s="237">
        <f>S213*H213</f>
        <v>0</v>
      </c>
      <c r="U213" s="39"/>
      <c r="V213" s="39"/>
      <c r="W213" s="39"/>
      <c r="X213" s="39"/>
      <c r="Y213" s="39"/>
      <c r="Z213" s="39"/>
      <c r="AA213" s="39"/>
      <c r="AB213" s="39"/>
      <c r="AC213" s="39"/>
      <c r="AD213" s="39"/>
      <c r="AE213" s="39"/>
      <c r="AR213" s="238" t="s">
        <v>168</v>
      </c>
      <c r="AT213" s="238" t="s">
        <v>163</v>
      </c>
      <c r="AU213" s="238" t="s">
        <v>91</v>
      </c>
      <c r="AY213" s="17" t="s">
        <v>161</v>
      </c>
      <c r="BE213" s="239">
        <f>IF(N213="základní",J213,0)</f>
        <v>0</v>
      </c>
      <c r="BF213" s="239">
        <f>IF(N213="snížená",J213,0)</f>
        <v>0</v>
      </c>
      <c r="BG213" s="239">
        <f>IF(N213="zákl. přenesená",J213,0)</f>
        <v>0</v>
      </c>
      <c r="BH213" s="239">
        <f>IF(N213="sníž. přenesená",J213,0)</f>
        <v>0</v>
      </c>
      <c r="BI213" s="239">
        <f>IF(N213="nulová",J213,0)</f>
        <v>0</v>
      </c>
      <c r="BJ213" s="17" t="s">
        <v>89</v>
      </c>
      <c r="BK213" s="239">
        <f>ROUND(I213*H213,2)</f>
        <v>0</v>
      </c>
      <c r="BL213" s="17" t="s">
        <v>168</v>
      </c>
      <c r="BM213" s="238" t="s">
        <v>659</v>
      </c>
    </row>
    <row r="214" s="2" customFormat="1">
      <c r="A214" s="39"/>
      <c r="B214" s="40"/>
      <c r="C214" s="41"/>
      <c r="D214" s="242" t="s">
        <v>397</v>
      </c>
      <c r="E214" s="41"/>
      <c r="F214" s="288" t="s">
        <v>911</v>
      </c>
      <c r="G214" s="41"/>
      <c r="H214" s="41"/>
      <c r="I214" s="147"/>
      <c r="J214" s="41"/>
      <c r="K214" s="41"/>
      <c r="L214" s="45"/>
      <c r="M214" s="289"/>
      <c r="N214" s="290"/>
      <c r="O214" s="85"/>
      <c r="P214" s="85"/>
      <c r="Q214" s="85"/>
      <c r="R214" s="85"/>
      <c r="S214" s="85"/>
      <c r="T214" s="86"/>
      <c r="U214" s="39"/>
      <c r="V214" s="39"/>
      <c r="W214" s="39"/>
      <c r="X214" s="39"/>
      <c r="Y214" s="39"/>
      <c r="Z214" s="39"/>
      <c r="AA214" s="39"/>
      <c r="AB214" s="39"/>
      <c r="AC214" s="39"/>
      <c r="AD214" s="39"/>
      <c r="AE214" s="39"/>
      <c r="AT214" s="17" t="s">
        <v>397</v>
      </c>
      <c r="AU214" s="17" t="s">
        <v>91</v>
      </c>
    </row>
    <row r="215" s="13" customFormat="1">
      <c r="A215" s="13"/>
      <c r="B215" s="240"/>
      <c r="C215" s="241"/>
      <c r="D215" s="242" t="s">
        <v>170</v>
      </c>
      <c r="E215" s="243" t="s">
        <v>79</v>
      </c>
      <c r="F215" s="244" t="s">
        <v>1018</v>
      </c>
      <c r="G215" s="241"/>
      <c r="H215" s="245">
        <v>2</v>
      </c>
      <c r="I215" s="246"/>
      <c r="J215" s="241"/>
      <c r="K215" s="241"/>
      <c r="L215" s="247"/>
      <c r="M215" s="248"/>
      <c r="N215" s="249"/>
      <c r="O215" s="249"/>
      <c r="P215" s="249"/>
      <c r="Q215" s="249"/>
      <c r="R215" s="249"/>
      <c r="S215" s="249"/>
      <c r="T215" s="250"/>
      <c r="U215" s="13"/>
      <c r="V215" s="13"/>
      <c r="W215" s="13"/>
      <c r="X215" s="13"/>
      <c r="Y215" s="13"/>
      <c r="Z215" s="13"/>
      <c r="AA215" s="13"/>
      <c r="AB215" s="13"/>
      <c r="AC215" s="13"/>
      <c r="AD215" s="13"/>
      <c r="AE215" s="13"/>
      <c r="AT215" s="251" t="s">
        <v>170</v>
      </c>
      <c r="AU215" s="251" t="s">
        <v>91</v>
      </c>
      <c r="AV215" s="13" t="s">
        <v>91</v>
      </c>
      <c r="AW215" s="13" t="s">
        <v>42</v>
      </c>
      <c r="AX215" s="13" t="s">
        <v>89</v>
      </c>
      <c r="AY215" s="251" t="s">
        <v>161</v>
      </c>
    </row>
    <row r="216" s="2" customFormat="1" ht="16.5" customHeight="1">
      <c r="A216" s="39"/>
      <c r="B216" s="40"/>
      <c r="C216" s="227" t="s">
        <v>496</v>
      </c>
      <c r="D216" s="227" t="s">
        <v>163</v>
      </c>
      <c r="E216" s="228" t="s">
        <v>1040</v>
      </c>
      <c r="F216" s="229" t="s">
        <v>1041</v>
      </c>
      <c r="G216" s="230" t="s">
        <v>924</v>
      </c>
      <c r="H216" s="231">
        <v>156.80000000000001</v>
      </c>
      <c r="I216" s="232"/>
      <c r="J216" s="233">
        <f>ROUND(I216*H216,2)</f>
        <v>0</v>
      </c>
      <c r="K216" s="229" t="s">
        <v>910</v>
      </c>
      <c r="L216" s="45"/>
      <c r="M216" s="234" t="s">
        <v>79</v>
      </c>
      <c r="N216" s="235" t="s">
        <v>51</v>
      </c>
      <c r="O216" s="85"/>
      <c r="P216" s="236">
        <f>O216*H216</f>
        <v>0</v>
      </c>
      <c r="Q216" s="236">
        <v>0</v>
      </c>
      <c r="R216" s="236">
        <f>Q216*H216</f>
        <v>0</v>
      </c>
      <c r="S216" s="236">
        <v>0</v>
      </c>
      <c r="T216" s="237">
        <f>S216*H216</f>
        <v>0</v>
      </c>
      <c r="U216" s="39"/>
      <c r="V216" s="39"/>
      <c r="W216" s="39"/>
      <c r="X216" s="39"/>
      <c r="Y216" s="39"/>
      <c r="Z216" s="39"/>
      <c r="AA216" s="39"/>
      <c r="AB216" s="39"/>
      <c r="AC216" s="39"/>
      <c r="AD216" s="39"/>
      <c r="AE216" s="39"/>
      <c r="AR216" s="238" t="s">
        <v>168</v>
      </c>
      <c r="AT216" s="238" t="s">
        <v>163</v>
      </c>
      <c r="AU216" s="238" t="s">
        <v>91</v>
      </c>
      <c r="AY216" s="17" t="s">
        <v>161</v>
      </c>
      <c r="BE216" s="239">
        <f>IF(N216="základní",J216,0)</f>
        <v>0</v>
      </c>
      <c r="BF216" s="239">
        <f>IF(N216="snížená",J216,0)</f>
        <v>0</v>
      </c>
      <c r="BG216" s="239">
        <f>IF(N216="zákl. přenesená",J216,0)</f>
        <v>0</v>
      </c>
      <c r="BH216" s="239">
        <f>IF(N216="sníž. přenesená",J216,0)</f>
        <v>0</v>
      </c>
      <c r="BI216" s="239">
        <f>IF(N216="nulová",J216,0)</f>
        <v>0</v>
      </c>
      <c r="BJ216" s="17" t="s">
        <v>89</v>
      </c>
      <c r="BK216" s="239">
        <f>ROUND(I216*H216,2)</f>
        <v>0</v>
      </c>
      <c r="BL216" s="17" t="s">
        <v>168</v>
      </c>
      <c r="BM216" s="238" t="s">
        <v>662</v>
      </c>
    </row>
    <row r="217" s="2" customFormat="1">
      <c r="A217" s="39"/>
      <c r="B217" s="40"/>
      <c r="C217" s="41"/>
      <c r="D217" s="242" t="s">
        <v>397</v>
      </c>
      <c r="E217" s="41"/>
      <c r="F217" s="288" t="s">
        <v>911</v>
      </c>
      <c r="G217" s="41"/>
      <c r="H217" s="41"/>
      <c r="I217" s="147"/>
      <c r="J217" s="41"/>
      <c r="K217" s="41"/>
      <c r="L217" s="45"/>
      <c r="M217" s="289"/>
      <c r="N217" s="290"/>
      <c r="O217" s="85"/>
      <c r="P217" s="85"/>
      <c r="Q217" s="85"/>
      <c r="R217" s="85"/>
      <c r="S217" s="85"/>
      <c r="T217" s="86"/>
      <c r="U217" s="39"/>
      <c r="V217" s="39"/>
      <c r="W217" s="39"/>
      <c r="X217" s="39"/>
      <c r="Y217" s="39"/>
      <c r="Z217" s="39"/>
      <c r="AA217" s="39"/>
      <c r="AB217" s="39"/>
      <c r="AC217" s="39"/>
      <c r="AD217" s="39"/>
      <c r="AE217" s="39"/>
      <c r="AT217" s="17" t="s">
        <v>397</v>
      </c>
      <c r="AU217" s="17" t="s">
        <v>91</v>
      </c>
    </row>
    <row r="218" s="13" customFormat="1">
      <c r="A218" s="13"/>
      <c r="B218" s="240"/>
      <c r="C218" s="241"/>
      <c r="D218" s="242" t="s">
        <v>170</v>
      </c>
      <c r="E218" s="243" t="s">
        <v>79</v>
      </c>
      <c r="F218" s="244" t="s">
        <v>1042</v>
      </c>
      <c r="G218" s="241"/>
      <c r="H218" s="245">
        <v>156.80000000000001</v>
      </c>
      <c r="I218" s="246"/>
      <c r="J218" s="241"/>
      <c r="K218" s="241"/>
      <c r="L218" s="247"/>
      <c r="M218" s="248"/>
      <c r="N218" s="249"/>
      <c r="O218" s="249"/>
      <c r="P218" s="249"/>
      <c r="Q218" s="249"/>
      <c r="R218" s="249"/>
      <c r="S218" s="249"/>
      <c r="T218" s="250"/>
      <c r="U218" s="13"/>
      <c r="V218" s="13"/>
      <c r="W218" s="13"/>
      <c r="X218" s="13"/>
      <c r="Y218" s="13"/>
      <c r="Z218" s="13"/>
      <c r="AA218" s="13"/>
      <c r="AB218" s="13"/>
      <c r="AC218" s="13"/>
      <c r="AD218" s="13"/>
      <c r="AE218" s="13"/>
      <c r="AT218" s="251" t="s">
        <v>170</v>
      </c>
      <c r="AU218" s="251" t="s">
        <v>91</v>
      </c>
      <c r="AV218" s="13" t="s">
        <v>91</v>
      </c>
      <c r="AW218" s="13" t="s">
        <v>42</v>
      </c>
      <c r="AX218" s="13" t="s">
        <v>89</v>
      </c>
      <c r="AY218" s="251" t="s">
        <v>161</v>
      </c>
    </row>
    <row r="219" s="12" customFormat="1" ht="22.8" customHeight="1">
      <c r="A219" s="12"/>
      <c r="B219" s="211"/>
      <c r="C219" s="212"/>
      <c r="D219" s="213" t="s">
        <v>80</v>
      </c>
      <c r="E219" s="225" t="s">
        <v>1043</v>
      </c>
      <c r="F219" s="225" t="s">
        <v>1044</v>
      </c>
      <c r="G219" s="212"/>
      <c r="H219" s="212"/>
      <c r="I219" s="215"/>
      <c r="J219" s="226">
        <f>BK219</f>
        <v>0</v>
      </c>
      <c r="K219" s="212"/>
      <c r="L219" s="217"/>
      <c r="M219" s="218"/>
      <c r="N219" s="219"/>
      <c r="O219" s="219"/>
      <c r="P219" s="220">
        <f>SUM(P220:P225)</f>
        <v>0</v>
      </c>
      <c r="Q219" s="219"/>
      <c r="R219" s="220">
        <f>SUM(R220:R225)</f>
        <v>0</v>
      </c>
      <c r="S219" s="219"/>
      <c r="T219" s="221">
        <f>SUM(T220:T225)</f>
        <v>0</v>
      </c>
      <c r="U219" s="12"/>
      <c r="V219" s="12"/>
      <c r="W219" s="12"/>
      <c r="X219" s="12"/>
      <c r="Y219" s="12"/>
      <c r="Z219" s="12"/>
      <c r="AA219" s="12"/>
      <c r="AB219" s="12"/>
      <c r="AC219" s="12"/>
      <c r="AD219" s="12"/>
      <c r="AE219" s="12"/>
      <c r="AR219" s="222" t="s">
        <v>89</v>
      </c>
      <c r="AT219" s="223" t="s">
        <v>80</v>
      </c>
      <c r="AU219" s="223" t="s">
        <v>89</v>
      </c>
      <c r="AY219" s="222" t="s">
        <v>161</v>
      </c>
      <c r="BK219" s="224">
        <f>SUM(BK220:BK225)</f>
        <v>0</v>
      </c>
    </row>
    <row r="220" s="2" customFormat="1" ht="24" customHeight="1">
      <c r="A220" s="39"/>
      <c r="B220" s="40"/>
      <c r="C220" s="227" t="s">
        <v>501</v>
      </c>
      <c r="D220" s="227" t="s">
        <v>163</v>
      </c>
      <c r="E220" s="228" t="s">
        <v>1045</v>
      </c>
      <c r="F220" s="229" t="s">
        <v>1046</v>
      </c>
      <c r="G220" s="230" t="s">
        <v>1047</v>
      </c>
      <c r="H220" s="231">
        <v>38.25</v>
      </c>
      <c r="I220" s="232"/>
      <c r="J220" s="233">
        <f>ROUND(I220*H220,2)</f>
        <v>0</v>
      </c>
      <c r="K220" s="229" t="s">
        <v>910</v>
      </c>
      <c r="L220" s="45"/>
      <c r="M220" s="234" t="s">
        <v>79</v>
      </c>
      <c r="N220" s="235" t="s">
        <v>51</v>
      </c>
      <c r="O220" s="85"/>
      <c r="P220" s="236">
        <f>O220*H220</f>
        <v>0</v>
      </c>
      <c r="Q220" s="236">
        <v>0</v>
      </c>
      <c r="R220" s="236">
        <f>Q220*H220</f>
        <v>0</v>
      </c>
      <c r="S220" s="236">
        <v>0</v>
      </c>
      <c r="T220" s="237">
        <f>S220*H220</f>
        <v>0</v>
      </c>
      <c r="U220" s="39"/>
      <c r="V220" s="39"/>
      <c r="W220" s="39"/>
      <c r="X220" s="39"/>
      <c r="Y220" s="39"/>
      <c r="Z220" s="39"/>
      <c r="AA220" s="39"/>
      <c r="AB220" s="39"/>
      <c r="AC220" s="39"/>
      <c r="AD220" s="39"/>
      <c r="AE220" s="39"/>
      <c r="AR220" s="238" t="s">
        <v>168</v>
      </c>
      <c r="AT220" s="238" t="s">
        <v>163</v>
      </c>
      <c r="AU220" s="238" t="s">
        <v>91</v>
      </c>
      <c r="AY220" s="17" t="s">
        <v>161</v>
      </c>
      <c r="BE220" s="239">
        <f>IF(N220="základní",J220,0)</f>
        <v>0</v>
      </c>
      <c r="BF220" s="239">
        <f>IF(N220="snížená",J220,0)</f>
        <v>0</v>
      </c>
      <c r="BG220" s="239">
        <f>IF(N220="zákl. přenesená",J220,0)</f>
        <v>0</v>
      </c>
      <c r="BH220" s="239">
        <f>IF(N220="sníž. přenesená",J220,0)</f>
        <v>0</v>
      </c>
      <c r="BI220" s="239">
        <f>IF(N220="nulová",J220,0)</f>
        <v>0</v>
      </c>
      <c r="BJ220" s="17" t="s">
        <v>89</v>
      </c>
      <c r="BK220" s="239">
        <f>ROUND(I220*H220,2)</f>
        <v>0</v>
      </c>
      <c r="BL220" s="17" t="s">
        <v>168</v>
      </c>
      <c r="BM220" s="238" t="s">
        <v>665</v>
      </c>
    </row>
    <row r="221" s="2" customFormat="1">
      <c r="A221" s="39"/>
      <c r="B221" s="40"/>
      <c r="C221" s="41"/>
      <c r="D221" s="242" t="s">
        <v>397</v>
      </c>
      <c r="E221" s="41"/>
      <c r="F221" s="288" t="s">
        <v>911</v>
      </c>
      <c r="G221" s="41"/>
      <c r="H221" s="41"/>
      <c r="I221" s="147"/>
      <c r="J221" s="41"/>
      <c r="K221" s="41"/>
      <c r="L221" s="45"/>
      <c r="M221" s="289"/>
      <c r="N221" s="290"/>
      <c r="O221" s="85"/>
      <c r="P221" s="85"/>
      <c r="Q221" s="85"/>
      <c r="R221" s="85"/>
      <c r="S221" s="85"/>
      <c r="T221" s="86"/>
      <c r="U221" s="39"/>
      <c r="V221" s="39"/>
      <c r="W221" s="39"/>
      <c r="X221" s="39"/>
      <c r="Y221" s="39"/>
      <c r="Z221" s="39"/>
      <c r="AA221" s="39"/>
      <c r="AB221" s="39"/>
      <c r="AC221" s="39"/>
      <c r="AD221" s="39"/>
      <c r="AE221" s="39"/>
      <c r="AT221" s="17" t="s">
        <v>397</v>
      </c>
      <c r="AU221" s="17" t="s">
        <v>91</v>
      </c>
    </row>
    <row r="222" s="13" customFormat="1">
      <c r="A222" s="13"/>
      <c r="B222" s="240"/>
      <c r="C222" s="241"/>
      <c r="D222" s="242" t="s">
        <v>170</v>
      </c>
      <c r="E222" s="243" t="s">
        <v>79</v>
      </c>
      <c r="F222" s="244" t="s">
        <v>1048</v>
      </c>
      <c r="G222" s="241"/>
      <c r="H222" s="245">
        <v>38.25</v>
      </c>
      <c r="I222" s="246"/>
      <c r="J222" s="241"/>
      <c r="K222" s="241"/>
      <c r="L222" s="247"/>
      <c r="M222" s="248"/>
      <c r="N222" s="249"/>
      <c r="O222" s="249"/>
      <c r="P222" s="249"/>
      <c r="Q222" s="249"/>
      <c r="R222" s="249"/>
      <c r="S222" s="249"/>
      <c r="T222" s="250"/>
      <c r="U222" s="13"/>
      <c r="V222" s="13"/>
      <c r="W222" s="13"/>
      <c r="X222" s="13"/>
      <c r="Y222" s="13"/>
      <c r="Z222" s="13"/>
      <c r="AA222" s="13"/>
      <c r="AB222" s="13"/>
      <c r="AC222" s="13"/>
      <c r="AD222" s="13"/>
      <c r="AE222" s="13"/>
      <c r="AT222" s="251" t="s">
        <v>170</v>
      </c>
      <c r="AU222" s="251" t="s">
        <v>91</v>
      </c>
      <c r="AV222" s="13" t="s">
        <v>91</v>
      </c>
      <c r="AW222" s="13" t="s">
        <v>42</v>
      </c>
      <c r="AX222" s="13" t="s">
        <v>89</v>
      </c>
      <c r="AY222" s="251" t="s">
        <v>161</v>
      </c>
    </row>
    <row r="223" s="2" customFormat="1" ht="24" customHeight="1">
      <c r="A223" s="39"/>
      <c r="B223" s="40"/>
      <c r="C223" s="227" t="s">
        <v>505</v>
      </c>
      <c r="D223" s="227" t="s">
        <v>163</v>
      </c>
      <c r="E223" s="228" t="s">
        <v>1049</v>
      </c>
      <c r="F223" s="229" t="s">
        <v>1050</v>
      </c>
      <c r="G223" s="230" t="s">
        <v>1047</v>
      </c>
      <c r="H223" s="231">
        <v>16.463999999999999</v>
      </c>
      <c r="I223" s="232"/>
      <c r="J223" s="233">
        <f>ROUND(I223*H223,2)</f>
        <v>0</v>
      </c>
      <c r="K223" s="229" t="s">
        <v>910</v>
      </c>
      <c r="L223" s="45"/>
      <c r="M223" s="234" t="s">
        <v>79</v>
      </c>
      <c r="N223" s="235" t="s">
        <v>51</v>
      </c>
      <c r="O223" s="85"/>
      <c r="P223" s="236">
        <f>O223*H223</f>
        <v>0</v>
      </c>
      <c r="Q223" s="236">
        <v>0</v>
      </c>
      <c r="R223" s="236">
        <f>Q223*H223</f>
        <v>0</v>
      </c>
      <c r="S223" s="236">
        <v>0</v>
      </c>
      <c r="T223" s="237">
        <f>S223*H223</f>
        <v>0</v>
      </c>
      <c r="U223" s="39"/>
      <c r="V223" s="39"/>
      <c r="W223" s="39"/>
      <c r="X223" s="39"/>
      <c r="Y223" s="39"/>
      <c r="Z223" s="39"/>
      <c r="AA223" s="39"/>
      <c r="AB223" s="39"/>
      <c r="AC223" s="39"/>
      <c r="AD223" s="39"/>
      <c r="AE223" s="39"/>
      <c r="AR223" s="238" t="s">
        <v>168</v>
      </c>
      <c r="AT223" s="238" t="s">
        <v>163</v>
      </c>
      <c r="AU223" s="238" t="s">
        <v>91</v>
      </c>
      <c r="AY223" s="17" t="s">
        <v>161</v>
      </c>
      <c r="BE223" s="239">
        <f>IF(N223="základní",J223,0)</f>
        <v>0</v>
      </c>
      <c r="BF223" s="239">
        <f>IF(N223="snížená",J223,0)</f>
        <v>0</v>
      </c>
      <c r="BG223" s="239">
        <f>IF(N223="zákl. přenesená",J223,0)</f>
        <v>0</v>
      </c>
      <c r="BH223" s="239">
        <f>IF(N223="sníž. přenesená",J223,0)</f>
        <v>0</v>
      </c>
      <c r="BI223" s="239">
        <f>IF(N223="nulová",J223,0)</f>
        <v>0</v>
      </c>
      <c r="BJ223" s="17" t="s">
        <v>89</v>
      </c>
      <c r="BK223" s="239">
        <f>ROUND(I223*H223,2)</f>
        <v>0</v>
      </c>
      <c r="BL223" s="17" t="s">
        <v>168</v>
      </c>
      <c r="BM223" s="238" t="s">
        <v>668</v>
      </c>
    </row>
    <row r="224" s="2" customFormat="1">
      <c r="A224" s="39"/>
      <c r="B224" s="40"/>
      <c r="C224" s="41"/>
      <c r="D224" s="242" t="s">
        <v>397</v>
      </c>
      <c r="E224" s="41"/>
      <c r="F224" s="288" t="s">
        <v>911</v>
      </c>
      <c r="G224" s="41"/>
      <c r="H224" s="41"/>
      <c r="I224" s="147"/>
      <c r="J224" s="41"/>
      <c r="K224" s="41"/>
      <c r="L224" s="45"/>
      <c r="M224" s="289"/>
      <c r="N224" s="290"/>
      <c r="O224" s="85"/>
      <c r="P224" s="85"/>
      <c r="Q224" s="85"/>
      <c r="R224" s="85"/>
      <c r="S224" s="85"/>
      <c r="T224" s="86"/>
      <c r="U224" s="39"/>
      <c r="V224" s="39"/>
      <c r="W224" s="39"/>
      <c r="X224" s="39"/>
      <c r="Y224" s="39"/>
      <c r="Z224" s="39"/>
      <c r="AA224" s="39"/>
      <c r="AB224" s="39"/>
      <c r="AC224" s="39"/>
      <c r="AD224" s="39"/>
      <c r="AE224" s="39"/>
      <c r="AT224" s="17" t="s">
        <v>397</v>
      </c>
      <c r="AU224" s="17" t="s">
        <v>91</v>
      </c>
    </row>
    <row r="225" s="13" customFormat="1">
      <c r="A225" s="13"/>
      <c r="B225" s="240"/>
      <c r="C225" s="241"/>
      <c r="D225" s="242" t="s">
        <v>170</v>
      </c>
      <c r="E225" s="243" t="s">
        <v>79</v>
      </c>
      <c r="F225" s="244" t="s">
        <v>1051</v>
      </c>
      <c r="G225" s="241"/>
      <c r="H225" s="245">
        <v>16.463999999999999</v>
      </c>
      <c r="I225" s="246"/>
      <c r="J225" s="241"/>
      <c r="K225" s="241"/>
      <c r="L225" s="247"/>
      <c r="M225" s="248"/>
      <c r="N225" s="249"/>
      <c r="O225" s="249"/>
      <c r="P225" s="249"/>
      <c r="Q225" s="249"/>
      <c r="R225" s="249"/>
      <c r="S225" s="249"/>
      <c r="T225" s="250"/>
      <c r="U225" s="13"/>
      <c r="V225" s="13"/>
      <c r="W225" s="13"/>
      <c r="X225" s="13"/>
      <c r="Y225" s="13"/>
      <c r="Z225" s="13"/>
      <c r="AA225" s="13"/>
      <c r="AB225" s="13"/>
      <c r="AC225" s="13"/>
      <c r="AD225" s="13"/>
      <c r="AE225" s="13"/>
      <c r="AT225" s="251" t="s">
        <v>170</v>
      </c>
      <c r="AU225" s="251" t="s">
        <v>91</v>
      </c>
      <c r="AV225" s="13" t="s">
        <v>91</v>
      </c>
      <c r="AW225" s="13" t="s">
        <v>42</v>
      </c>
      <c r="AX225" s="13" t="s">
        <v>89</v>
      </c>
      <c r="AY225" s="251" t="s">
        <v>161</v>
      </c>
    </row>
    <row r="226" s="12" customFormat="1" ht="22.8" customHeight="1">
      <c r="A226" s="12"/>
      <c r="B226" s="211"/>
      <c r="C226" s="212"/>
      <c r="D226" s="213" t="s">
        <v>80</v>
      </c>
      <c r="E226" s="225" t="s">
        <v>1052</v>
      </c>
      <c r="F226" s="225" t="s">
        <v>1053</v>
      </c>
      <c r="G226" s="212"/>
      <c r="H226" s="212"/>
      <c r="I226" s="215"/>
      <c r="J226" s="226">
        <f>BK226</f>
        <v>0</v>
      </c>
      <c r="K226" s="212"/>
      <c r="L226" s="217"/>
      <c r="M226" s="218"/>
      <c r="N226" s="219"/>
      <c r="O226" s="219"/>
      <c r="P226" s="220">
        <f>SUM(P227:P238)</f>
        <v>0</v>
      </c>
      <c r="Q226" s="219"/>
      <c r="R226" s="220">
        <f>SUM(R227:R238)</f>
        <v>0</v>
      </c>
      <c r="S226" s="219"/>
      <c r="T226" s="221">
        <f>SUM(T227:T238)</f>
        <v>0</v>
      </c>
      <c r="U226" s="12"/>
      <c r="V226" s="12"/>
      <c r="W226" s="12"/>
      <c r="X226" s="12"/>
      <c r="Y226" s="12"/>
      <c r="Z226" s="12"/>
      <c r="AA226" s="12"/>
      <c r="AB226" s="12"/>
      <c r="AC226" s="12"/>
      <c r="AD226" s="12"/>
      <c r="AE226" s="12"/>
      <c r="AR226" s="222" t="s">
        <v>89</v>
      </c>
      <c r="AT226" s="223" t="s">
        <v>80</v>
      </c>
      <c r="AU226" s="223" t="s">
        <v>89</v>
      </c>
      <c r="AY226" s="222" t="s">
        <v>161</v>
      </c>
      <c r="BK226" s="224">
        <f>SUM(BK227:BK238)</f>
        <v>0</v>
      </c>
    </row>
    <row r="227" s="2" customFormat="1" ht="16.5" customHeight="1">
      <c r="A227" s="39"/>
      <c r="B227" s="40"/>
      <c r="C227" s="227" t="s">
        <v>509</v>
      </c>
      <c r="D227" s="227" t="s">
        <v>163</v>
      </c>
      <c r="E227" s="228" t="s">
        <v>1054</v>
      </c>
      <c r="F227" s="229" t="s">
        <v>1055</v>
      </c>
      <c r="G227" s="230" t="s">
        <v>928</v>
      </c>
      <c r="H227" s="231">
        <v>1</v>
      </c>
      <c r="I227" s="232"/>
      <c r="J227" s="233">
        <f>ROUND(I227*H227,2)</f>
        <v>0</v>
      </c>
      <c r="K227" s="229" t="s">
        <v>910</v>
      </c>
      <c r="L227" s="45"/>
      <c r="M227" s="234" t="s">
        <v>79</v>
      </c>
      <c r="N227" s="235" t="s">
        <v>51</v>
      </c>
      <c r="O227" s="85"/>
      <c r="P227" s="236">
        <f>O227*H227</f>
        <v>0</v>
      </c>
      <c r="Q227" s="236">
        <v>0</v>
      </c>
      <c r="R227" s="236">
        <f>Q227*H227</f>
        <v>0</v>
      </c>
      <c r="S227" s="236">
        <v>0</v>
      </c>
      <c r="T227" s="237">
        <f>S227*H227</f>
        <v>0</v>
      </c>
      <c r="U227" s="39"/>
      <c r="V227" s="39"/>
      <c r="W227" s="39"/>
      <c r="X227" s="39"/>
      <c r="Y227" s="39"/>
      <c r="Z227" s="39"/>
      <c r="AA227" s="39"/>
      <c r="AB227" s="39"/>
      <c r="AC227" s="39"/>
      <c r="AD227" s="39"/>
      <c r="AE227" s="39"/>
      <c r="AR227" s="238" t="s">
        <v>168</v>
      </c>
      <c r="AT227" s="238" t="s">
        <v>163</v>
      </c>
      <c r="AU227" s="238" t="s">
        <v>91</v>
      </c>
      <c r="AY227" s="17" t="s">
        <v>161</v>
      </c>
      <c r="BE227" s="239">
        <f>IF(N227="základní",J227,0)</f>
        <v>0</v>
      </c>
      <c r="BF227" s="239">
        <f>IF(N227="snížená",J227,0)</f>
        <v>0</v>
      </c>
      <c r="BG227" s="239">
        <f>IF(N227="zákl. přenesená",J227,0)</f>
        <v>0</v>
      </c>
      <c r="BH227" s="239">
        <f>IF(N227="sníž. přenesená",J227,0)</f>
        <v>0</v>
      </c>
      <c r="BI227" s="239">
        <f>IF(N227="nulová",J227,0)</f>
        <v>0</v>
      </c>
      <c r="BJ227" s="17" t="s">
        <v>89</v>
      </c>
      <c r="BK227" s="239">
        <f>ROUND(I227*H227,2)</f>
        <v>0</v>
      </c>
      <c r="BL227" s="17" t="s">
        <v>168</v>
      </c>
      <c r="BM227" s="238" t="s">
        <v>671</v>
      </c>
    </row>
    <row r="228" s="2" customFormat="1">
      <c r="A228" s="39"/>
      <c r="B228" s="40"/>
      <c r="C228" s="41"/>
      <c r="D228" s="242" t="s">
        <v>397</v>
      </c>
      <c r="E228" s="41"/>
      <c r="F228" s="288" t="s">
        <v>911</v>
      </c>
      <c r="G228" s="41"/>
      <c r="H228" s="41"/>
      <c r="I228" s="147"/>
      <c r="J228" s="41"/>
      <c r="K228" s="41"/>
      <c r="L228" s="45"/>
      <c r="M228" s="289"/>
      <c r="N228" s="290"/>
      <c r="O228" s="85"/>
      <c r="P228" s="85"/>
      <c r="Q228" s="85"/>
      <c r="R228" s="85"/>
      <c r="S228" s="85"/>
      <c r="T228" s="86"/>
      <c r="U228" s="39"/>
      <c r="V228" s="39"/>
      <c r="W228" s="39"/>
      <c r="X228" s="39"/>
      <c r="Y228" s="39"/>
      <c r="Z228" s="39"/>
      <c r="AA228" s="39"/>
      <c r="AB228" s="39"/>
      <c r="AC228" s="39"/>
      <c r="AD228" s="39"/>
      <c r="AE228" s="39"/>
      <c r="AT228" s="17" t="s">
        <v>397</v>
      </c>
      <c r="AU228" s="17" t="s">
        <v>91</v>
      </c>
    </row>
    <row r="229" s="13" customFormat="1">
      <c r="A229" s="13"/>
      <c r="B229" s="240"/>
      <c r="C229" s="241"/>
      <c r="D229" s="242" t="s">
        <v>170</v>
      </c>
      <c r="E229" s="243" t="s">
        <v>79</v>
      </c>
      <c r="F229" s="244" t="s">
        <v>1056</v>
      </c>
      <c r="G229" s="241"/>
      <c r="H229" s="245">
        <v>1</v>
      </c>
      <c r="I229" s="246"/>
      <c r="J229" s="241"/>
      <c r="K229" s="241"/>
      <c r="L229" s="247"/>
      <c r="M229" s="248"/>
      <c r="N229" s="249"/>
      <c r="O229" s="249"/>
      <c r="P229" s="249"/>
      <c r="Q229" s="249"/>
      <c r="R229" s="249"/>
      <c r="S229" s="249"/>
      <c r="T229" s="250"/>
      <c r="U229" s="13"/>
      <c r="V229" s="13"/>
      <c r="W229" s="13"/>
      <c r="X229" s="13"/>
      <c r="Y229" s="13"/>
      <c r="Z229" s="13"/>
      <c r="AA229" s="13"/>
      <c r="AB229" s="13"/>
      <c r="AC229" s="13"/>
      <c r="AD229" s="13"/>
      <c r="AE229" s="13"/>
      <c r="AT229" s="251" t="s">
        <v>170</v>
      </c>
      <c r="AU229" s="251" t="s">
        <v>91</v>
      </c>
      <c r="AV229" s="13" t="s">
        <v>91</v>
      </c>
      <c r="AW229" s="13" t="s">
        <v>42</v>
      </c>
      <c r="AX229" s="13" t="s">
        <v>89</v>
      </c>
      <c r="AY229" s="251" t="s">
        <v>161</v>
      </c>
    </row>
    <row r="230" s="2" customFormat="1" ht="16.5" customHeight="1">
      <c r="A230" s="39"/>
      <c r="B230" s="40"/>
      <c r="C230" s="227" t="s">
        <v>516</v>
      </c>
      <c r="D230" s="227" t="s">
        <v>163</v>
      </c>
      <c r="E230" s="228" t="s">
        <v>1057</v>
      </c>
      <c r="F230" s="229" t="s">
        <v>1058</v>
      </c>
      <c r="G230" s="230" t="s">
        <v>928</v>
      </c>
      <c r="H230" s="231">
        <v>1</v>
      </c>
      <c r="I230" s="232"/>
      <c r="J230" s="233">
        <f>ROUND(I230*H230,2)</f>
        <v>0</v>
      </c>
      <c r="K230" s="229" t="s">
        <v>910</v>
      </c>
      <c r="L230" s="45"/>
      <c r="M230" s="234" t="s">
        <v>79</v>
      </c>
      <c r="N230" s="235" t="s">
        <v>51</v>
      </c>
      <c r="O230" s="85"/>
      <c r="P230" s="236">
        <f>O230*H230</f>
        <v>0</v>
      </c>
      <c r="Q230" s="236">
        <v>0</v>
      </c>
      <c r="R230" s="236">
        <f>Q230*H230</f>
        <v>0</v>
      </c>
      <c r="S230" s="236">
        <v>0</v>
      </c>
      <c r="T230" s="237">
        <f>S230*H230</f>
        <v>0</v>
      </c>
      <c r="U230" s="39"/>
      <c r="V230" s="39"/>
      <c r="W230" s="39"/>
      <c r="X230" s="39"/>
      <c r="Y230" s="39"/>
      <c r="Z230" s="39"/>
      <c r="AA230" s="39"/>
      <c r="AB230" s="39"/>
      <c r="AC230" s="39"/>
      <c r="AD230" s="39"/>
      <c r="AE230" s="39"/>
      <c r="AR230" s="238" t="s">
        <v>168</v>
      </c>
      <c r="AT230" s="238" t="s">
        <v>163</v>
      </c>
      <c r="AU230" s="238" t="s">
        <v>91</v>
      </c>
      <c r="AY230" s="17" t="s">
        <v>161</v>
      </c>
      <c r="BE230" s="239">
        <f>IF(N230="základní",J230,0)</f>
        <v>0</v>
      </c>
      <c r="BF230" s="239">
        <f>IF(N230="snížená",J230,0)</f>
        <v>0</v>
      </c>
      <c r="BG230" s="239">
        <f>IF(N230="zákl. přenesená",J230,0)</f>
        <v>0</v>
      </c>
      <c r="BH230" s="239">
        <f>IF(N230="sníž. přenesená",J230,0)</f>
        <v>0</v>
      </c>
      <c r="BI230" s="239">
        <f>IF(N230="nulová",J230,0)</f>
        <v>0</v>
      </c>
      <c r="BJ230" s="17" t="s">
        <v>89</v>
      </c>
      <c r="BK230" s="239">
        <f>ROUND(I230*H230,2)</f>
        <v>0</v>
      </c>
      <c r="BL230" s="17" t="s">
        <v>168</v>
      </c>
      <c r="BM230" s="238" t="s">
        <v>676</v>
      </c>
    </row>
    <row r="231" s="2" customFormat="1">
      <c r="A231" s="39"/>
      <c r="B231" s="40"/>
      <c r="C231" s="41"/>
      <c r="D231" s="242" t="s">
        <v>397</v>
      </c>
      <c r="E231" s="41"/>
      <c r="F231" s="288" t="s">
        <v>911</v>
      </c>
      <c r="G231" s="41"/>
      <c r="H231" s="41"/>
      <c r="I231" s="147"/>
      <c r="J231" s="41"/>
      <c r="K231" s="41"/>
      <c r="L231" s="45"/>
      <c r="M231" s="289"/>
      <c r="N231" s="290"/>
      <c r="O231" s="85"/>
      <c r="P231" s="85"/>
      <c r="Q231" s="85"/>
      <c r="R231" s="85"/>
      <c r="S231" s="85"/>
      <c r="T231" s="86"/>
      <c r="U231" s="39"/>
      <c r="V231" s="39"/>
      <c r="W231" s="39"/>
      <c r="X231" s="39"/>
      <c r="Y231" s="39"/>
      <c r="Z231" s="39"/>
      <c r="AA231" s="39"/>
      <c r="AB231" s="39"/>
      <c r="AC231" s="39"/>
      <c r="AD231" s="39"/>
      <c r="AE231" s="39"/>
      <c r="AT231" s="17" t="s">
        <v>397</v>
      </c>
      <c r="AU231" s="17" t="s">
        <v>91</v>
      </c>
    </row>
    <row r="232" s="13" customFormat="1">
      <c r="A232" s="13"/>
      <c r="B232" s="240"/>
      <c r="C232" s="241"/>
      <c r="D232" s="242" t="s">
        <v>170</v>
      </c>
      <c r="E232" s="243" t="s">
        <v>79</v>
      </c>
      <c r="F232" s="244" t="s">
        <v>1056</v>
      </c>
      <c r="G232" s="241"/>
      <c r="H232" s="245">
        <v>1</v>
      </c>
      <c r="I232" s="246"/>
      <c r="J232" s="241"/>
      <c r="K232" s="241"/>
      <c r="L232" s="247"/>
      <c r="M232" s="248"/>
      <c r="N232" s="249"/>
      <c r="O232" s="249"/>
      <c r="P232" s="249"/>
      <c r="Q232" s="249"/>
      <c r="R232" s="249"/>
      <c r="S232" s="249"/>
      <c r="T232" s="250"/>
      <c r="U232" s="13"/>
      <c r="V232" s="13"/>
      <c r="W232" s="13"/>
      <c r="X232" s="13"/>
      <c r="Y232" s="13"/>
      <c r="Z232" s="13"/>
      <c r="AA232" s="13"/>
      <c r="AB232" s="13"/>
      <c r="AC232" s="13"/>
      <c r="AD232" s="13"/>
      <c r="AE232" s="13"/>
      <c r="AT232" s="251" t="s">
        <v>170</v>
      </c>
      <c r="AU232" s="251" t="s">
        <v>91</v>
      </c>
      <c r="AV232" s="13" t="s">
        <v>91</v>
      </c>
      <c r="AW232" s="13" t="s">
        <v>42</v>
      </c>
      <c r="AX232" s="13" t="s">
        <v>89</v>
      </c>
      <c r="AY232" s="251" t="s">
        <v>161</v>
      </c>
    </row>
    <row r="233" s="2" customFormat="1" ht="16.5" customHeight="1">
      <c r="A233" s="39"/>
      <c r="B233" s="40"/>
      <c r="C233" s="227" t="s">
        <v>521</v>
      </c>
      <c r="D233" s="227" t="s">
        <v>163</v>
      </c>
      <c r="E233" s="228" t="s">
        <v>1059</v>
      </c>
      <c r="F233" s="229" t="s">
        <v>1060</v>
      </c>
      <c r="G233" s="230" t="s">
        <v>928</v>
      </c>
      <c r="H233" s="231">
        <v>1</v>
      </c>
      <c r="I233" s="232"/>
      <c r="J233" s="233">
        <f>ROUND(I233*H233,2)</f>
        <v>0</v>
      </c>
      <c r="K233" s="229" t="s">
        <v>910</v>
      </c>
      <c r="L233" s="45"/>
      <c r="M233" s="234" t="s">
        <v>79</v>
      </c>
      <c r="N233" s="235" t="s">
        <v>51</v>
      </c>
      <c r="O233" s="85"/>
      <c r="P233" s="236">
        <f>O233*H233</f>
        <v>0</v>
      </c>
      <c r="Q233" s="236">
        <v>0</v>
      </c>
      <c r="R233" s="236">
        <f>Q233*H233</f>
        <v>0</v>
      </c>
      <c r="S233" s="236">
        <v>0</v>
      </c>
      <c r="T233" s="237">
        <f>S233*H233</f>
        <v>0</v>
      </c>
      <c r="U233" s="39"/>
      <c r="V233" s="39"/>
      <c r="W233" s="39"/>
      <c r="X233" s="39"/>
      <c r="Y233" s="39"/>
      <c r="Z233" s="39"/>
      <c r="AA233" s="39"/>
      <c r="AB233" s="39"/>
      <c r="AC233" s="39"/>
      <c r="AD233" s="39"/>
      <c r="AE233" s="39"/>
      <c r="AR233" s="238" t="s">
        <v>168</v>
      </c>
      <c r="AT233" s="238" t="s">
        <v>163</v>
      </c>
      <c r="AU233" s="238" t="s">
        <v>91</v>
      </c>
      <c r="AY233" s="17" t="s">
        <v>161</v>
      </c>
      <c r="BE233" s="239">
        <f>IF(N233="základní",J233,0)</f>
        <v>0</v>
      </c>
      <c r="BF233" s="239">
        <f>IF(N233="snížená",J233,0)</f>
        <v>0</v>
      </c>
      <c r="BG233" s="239">
        <f>IF(N233="zákl. přenesená",J233,0)</f>
        <v>0</v>
      </c>
      <c r="BH233" s="239">
        <f>IF(N233="sníž. přenesená",J233,0)</f>
        <v>0</v>
      </c>
      <c r="BI233" s="239">
        <f>IF(N233="nulová",J233,0)</f>
        <v>0</v>
      </c>
      <c r="BJ233" s="17" t="s">
        <v>89</v>
      </c>
      <c r="BK233" s="239">
        <f>ROUND(I233*H233,2)</f>
        <v>0</v>
      </c>
      <c r="BL233" s="17" t="s">
        <v>168</v>
      </c>
      <c r="BM233" s="238" t="s">
        <v>680</v>
      </c>
    </row>
    <row r="234" s="2" customFormat="1">
      <c r="A234" s="39"/>
      <c r="B234" s="40"/>
      <c r="C234" s="41"/>
      <c r="D234" s="242" t="s">
        <v>397</v>
      </c>
      <c r="E234" s="41"/>
      <c r="F234" s="288" t="s">
        <v>911</v>
      </c>
      <c r="G234" s="41"/>
      <c r="H234" s="41"/>
      <c r="I234" s="147"/>
      <c r="J234" s="41"/>
      <c r="K234" s="41"/>
      <c r="L234" s="45"/>
      <c r="M234" s="289"/>
      <c r="N234" s="290"/>
      <c r="O234" s="85"/>
      <c r="P234" s="85"/>
      <c r="Q234" s="85"/>
      <c r="R234" s="85"/>
      <c r="S234" s="85"/>
      <c r="T234" s="86"/>
      <c r="U234" s="39"/>
      <c r="V234" s="39"/>
      <c r="W234" s="39"/>
      <c r="X234" s="39"/>
      <c r="Y234" s="39"/>
      <c r="Z234" s="39"/>
      <c r="AA234" s="39"/>
      <c r="AB234" s="39"/>
      <c r="AC234" s="39"/>
      <c r="AD234" s="39"/>
      <c r="AE234" s="39"/>
      <c r="AT234" s="17" t="s">
        <v>397</v>
      </c>
      <c r="AU234" s="17" t="s">
        <v>91</v>
      </c>
    </row>
    <row r="235" s="13" customFormat="1">
      <c r="A235" s="13"/>
      <c r="B235" s="240"/>
      <c r="C235" s="241"/>
      <c r="D235" s="242" t="s">
        <v>170</v>
      </c>
      <c r="E235" s="243" t="s">
        <v>79</v>
      </c>
      <c r="F235" s="244" t="s">
        <v>1056</v>
      </c>
      <c r="G235" s="241"/>
      <c r="H235" s="245">
        <v>1</v>
      </c>
      <c r="I235" s="246"/>
      <c r="J235" s="241"/>
      <c r="K235" s="241"/>
      <c r="L235" s="247"/>
      <c r="M235" s="248"/>
      <c r="N235" s="249"/>
      <c r="O235" s="249"/>
      <c r="P235" s="249"/>
      <c r="Q235" s="249"/>
      <c r="R235" s="249"/>
      <c r="S235" s="249"/>
      <c r="T235" s="250"/>
      <c r="U235" s="13"/>
      <c r="V235" s="13"/>
      <c r="W235" s="13"/>
      <c r="X235" s="13"/>
      <c r="Y235" s="13"/>
      <c r="Z235" s="13"/>
      <c r="AA235" s="13"/>
      <c r="AB235" s="13"/>
      <c r="AC235" s="13"/>
      <c r="AD235" s="13"/>
      <c r="AE235" s="13"/>
      <c r="AT235" s="251" t="s">
        <v>170</v>
      </c>
      <c r="AU235" s="251" t="s">
        <v>91</v>
      </c>
      <c r="AV235" s="13" t="s">
        <v>91</v>
      </c>
      <c r="AW235" s="13" t="s">
        <v>42</v>
      </c>
      <c r="AX235" s="13" t="s">
        <v>89</v>
      </c>
      <c r="AY235" s="251" t="s">
        <v>161</v>
      </c>
    </row>
    <row r="236" s="2" customFormat="1" ht="16.5" customHeight="1">
      <c r="A236" s="39"/>
      <c r="B236" s="40"/>
      <c r="C236" s="227" t="s">
        <v>525</v>
      </c>
      <c r="D236" s="227" t="s">
        <v>163</v>
      </c>
      <c r="E236" s="228" t="s">
        <v>1061</v>
      </c>
      <c r="F236" s="229" t="s">
        <v>1062</v>
      </c>
      <c r="G236" s="230" t="s">
        <v>1063</v>
      </c>
      <c r="H236" s="231">
        <v>16</v>
      </c>
      <c r="I236" s="232"/>
      <c r="J236" s="233">
        <f>ROUND(I236*H236,2)</f>
        <v>0</v>
      </c>
      <c r="K236" s="229" t="s">
        <v>910</v>
      </c>
      <c r="L236" s="45"/>
      <c r="M236" s="234" t="s">
        <v>79</v>
      </c>
      <c r="N236" s="235" t="s">
        <v>51</v>
      </c>
      <c r="O236" s="85"/>
      <c r="P236" s="236">
        <f>O236*H236</f>
        <v>0</v>
      </c>
      <c r="Q236" s="236">
        <v>0</v>
      </c>
      <c r="R236" s="236">
        <f>Q236*H236</f>
        <v>0</v>
      </c>
      <c r="S236" s="236">
        <v>0</v>
      </c>
      <c r="T236" s="237">
        <f>S236*H236</f>
        <v>0</v>
      </c>
      <c r="U236" s="39"/>
      <c r="V236" s="39"/>
      <c r="W236" s="39"/>
      <c r="X236" s="39"/>
      <c r="Y236" s="39"/>
      <c r="Z236" s="39"/>
      <c r="AA236" s="39"/>
      <c r="AB236" s="39"/>
      <c r="AC236" s="39"/>
      <c r="AD236" s="39"/>
      <c r="AE236" s="39"/>
      <c r="AR236" s="238" t="s">
        <v>168</v>
      </c>
      <c r="AT236" s="238" t="s">
        <v>163</v>
      </c>
      <c r="AU236" s="238" t="s">
        <v>91</v>
      </c>
      <c r="AY236" s="17" t="s">
        <v>161</v>
      </c>
      <c r="BE236" s="239">
        <f>IF(N236="základní",J236,0)</f>
        <v>0</v>
      </c>
      <c r="BF236" s="239">
        <f>IF(N236="snížená",J236,0)</f>
        <v>0</v>
      </c>
      <c r="BG236" s="239">
        <f>IF(N236="zákl. přenesená",J236,0)</f>
        <v>0</v>
      </c>
      <c r="BH236" s="239">
        <f>IF(N236="sníž. přenesená",J236,0)</f>
        <v>0</v>
      </c>
      <c r="BI236" s="239">
        <f>IF(N236="nulová",J236,0)</f>
        <v>0</v>
      </c>
      <c r="BJ236" s="17" t="s">
        <v>89</v>
      </c>
      <c r="BK236" s="239">
        <f>ROUND(I236*H236,2)</f>
        <v>0</v>
      </c>
      <c r="BL236" s="17" t="s">
        <v>168</v>
      </c>
      <c r="BM236" s="238" t="s">
        <v>683</v>
      </c>
    </row>
    <row r="237" s="2" customFormat="1">
      <c r="A237" s="39"/>
      <c r="B237" s="40"/>
      <c r="C237" s="41"/>
      <c r="D237" s="242" t="s">
        <v>397</v>
      </c>
      <c r="E237" s="41"/>
      <c r="F237" s="288" t="s">
        <v>911</v>
      </c>
      <c r="G237" s="41"/>
      <c r="H237" s="41"/>
      <c r="I237" s="147"/>
      <c r="J237" s="41"/>
      <c r="K237" s="41"/>
      <c r="L237" s="45"/>
      <c r="M237" s="289"/>
      <c r="N237" s="290"/>
      <c r="O237" s="85"/>
      <c r="P237" s="85"/>
      <c r="Q237" s="85"/>
      <c r="R237" s="85"/>
      <c r="S237" s="85"/>
      <c r="T237" s="86"/>
      <c r="U237" s="39"/>
      <c r="V237" s="39"/>
      <c r="W237" s="39"/>
      <c r="X237" s="39"/>
      <c r="Y237" s="39"/>
      <c r="Z237" s="39"/>
      <c r="AA237" s="39"/>
      <c r="AB237" s="39"/>
      <c r="AC237" s="39"/>
      <c r="AD237" s="39"/>
      <c r="AE237" s="39"/>
      <c r="AT237" s="17" t="s">
        <v>397</v>
      </c>
      <c r="AU237" s="17" t="s">
        <v>91</v>
      </c>
    </row>
    <row r="238" s="13" customFormat="1">
      <c r="A238" s="13"/>
      <c r="B238" s="240"/>
      <c r="C238" s="241"/>
      <c r="D238" s="242" t="s">
        <v>170</v>
      </c>
      <c r="E238" s="243" t="s">
        <v>79</v>
      </c>
      <c r="F238" s="244" t="s">
        <v>1064</v>
      </c>
      <c r="G238" s="241"/>
      <c r="H238" s="245">
        <v>16</v>
      </c>
      <c r="I238" s="246"/>
      <c r="J238" s="241"/>
      <c r="K238" s="241"/>
      <c r="L238" s="247"/>
      <c r="M238" s="291"/>
      <c r="N238" s="292"/>
      <c r="O238" s="292"/>
      <c r="P238" s="292"/>
      <c r="Q238" s="292"/>
      <c r="R238" s="292"/>
      <c r="S238" s="292"/>
      <c r="T238" s="293"/>
      <c r="U238" s="13"/>
      <c r="V238" s="13"/>
      <c r="W238" s="13"/>
      <c r="X238" s="13"/>
      <c r="Y238" s="13"/>
      <c r="Z238" s="13"/>
      <c r="AA238" s="13"/>
      <c r="AB238" s="13"/>
      <c r="AC238" s="13"/>
      <c r="AD238" s="13"/>
      <c r="AE238" s="13"/>
      <c r="AT238" s="251" t="s">
        <v>170</v>
      </c>
      <c r="AU238" s="251" t="s">
        <v>91</v>
      </c>
      <c r="AV238" s="13" t="s">
        <v>91</v>
      </c>
      <c r="AW238" s="13" t="s">
        <v>42</v>
      </c>
      <c r="AX238" s="13" t="s">
        <v>89</v>
      </c>
      <c r="AY238" s="251" t="s">
        <v>161</v>
      </c>
    </row>
    <row r="239" s="2" customFormat="1" ht="6.96" customHeight="1">
      <c r="A239" s="39"/>
      <c r="B239" s="60"/>
      <c r="C239" s="61"/>
      <c r="D239" s="61"/>
      <c r="E239" s="61"/>
      <c r="F239" s="61"/>
      <c r="G239" s="61"/>
      <c r="H239" s="61"/>
      <c r="I239" s="176"/>
      <c r="J239" s="61"/>
      <c r="K239" s="61"/>
      <c r="L239" s="45"/>
      <c r="M239" s="39"/>
      <c r="O239" s="39"/>
      <c r="P239" s="39"/>
      <c r="Q239" s="39"/>
      <c r="R239" s="39"/>
      <c r="S239" s="39"/>
      <c r="T239" s="39"/>
      <c r="U239" s="39"/>
      <c r="V239" s="39"/>
      <c r="W239" s="39"/>
      <c r="X239" s="39"/>
      <c r="Y239" s="39"/>
      <c r="Z239" s="39"/>
      <c r="AA239" s="39"/>
      <c r="AB239" s="39"/>
      <c r="AC239" s="39"/>
      <c r="AD239" s="39"/>
      <c r="AE239" s="39"/>
    </row>
  </sheetData>
  <sheetProtection sheet="1" autoFilter="0" formatColumns="0" formatRows="0" objects="1" scenarios="1" spinCount="100000" saltValue="KMMjsCtzu1VosccTpLUL2bSXfXp+24mPx/JrZ3+/t9O+2xGQO5sENroU79DAZorbDRnyPr5lAjCa4ZJK8/dXgA==" hashValue="4bfkA6KJK5pcXmGaevuznyCsw3SrhvvJfXVopQ4Ciqslv6jqCIT98ekqQk865QKcih2oW1/0hulNVdAO+mtXpw==" algorithmName="SHA-512" password="CC35"/>
  <autoFilter ref="C85:K238"/>
  <mergeCells count="9">
    <mergeCell ref="E7:H7"/>
    <mergeCell ref="E9:H9"/>
    <mergeCell ref="E18:H18"/>
    <mergeCell ref="E27:H27"/>
    <mergeCell ref="E48:H48"/>
    <mergeCell ref="E50:H50"/>
    <mergeCell ref="E76:H76"/>
    <mergeCell ref="E78:H7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110</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1" customFormat="1" ht="12" customHeight="1">
      <c r="B8" s="20"/>
      <c r="D8" s="145" t="s">
        <v>133</v>
      </c>
      <c r="I8" s="139"/>
      <c r="L8" s="20"/>
    </row>
    <row r="9" hidden="1" s="2" customFormat="1" ht="16.5" customHeight="1">
      <c r="A9" s="39"/>
      <c r="B9" s="45"/>
      <c r="C9" s="39"/>
      <c r="D9" s="39"/>
      <c r="E9" s="146" t="s">
        <v>1065</v>
      </c>
      <c r="F9" s="39"/>
      <c r="G9" s="39"/>
      <c r="H9" s="39"/>
      <c r="I9" s="147"/>
      <c r="J9" s="39"/>
      <c r="K9" s="39"/>
      <c r="L9" s="148"/>
      <c r="S9" s="39"/>
      <c r="T9" s="39"/>
      <c r="U9" s="39"/>
      <c r="V9" s="39"/>
      <c r="W9" s="39"/>
      <c r="X9" s="39"/>
      <c r="Y9" s="39"/>
      <c r="Z9" s="39"/>
      <c r="AA9" s="39"/>
      <c r="AB9" s="39"/>
      <c r="AC9" s="39"/>
      <c r="AD9" s="39"/>
      <c r="AE9" s="39"/>
    </row>
    <row r="10" hidden="1" s="2" customFormat="1" ht="12" customHeight="1">
      <c r="A10" s="39"/>
      <c r="B10" s="45"/>
      <c r="C10" s="39"/>
      <c r="D10" s="145" t="s">
        <v>1066</v>
      </c>
      <c r="E10" s="39"/>
      <c r="F10" s="39"/>
      <c r="G10" s="39"/>
      <c r="H10" s="39"/>
      <c r="I10" s="147"/>
      <c r="J10" s="39"/>
      <c r="K10" s="39"/>
      <c r="L10" s="148"/>
      <c r="S10" s="39"/>
      <c r="T10" s="39"/>
      <c r="U10" s="39"/>
      <c r="V10" s="39"/>
      <c r="W10" s="39"/>
      <c r="X10" s="39"/>
      <c r="Y10" s="39"/>
      <c r="Z10" s="39"/>
      <c r="AA10" s="39"/>
      <c r="AB10" s="39"/>
      <c r="AC10" s="39"/>
      <c r="AD10" s="39"/>
      <c r="AE10" s="39"/>
    </row>
    <row r="11" hidden="1" s="2" customFormat="1" ht="16.5" customHeight="1">
      <c r="A11" s="39"/>
      <c r="B11" s="45"/>
      <c r="C11" s="39"/>
      <c r="D11" s="39"/>
      <c r="E11" s="149" t="s">
        <v>1067</v>
      </c>
      <c r="F11" s="39"/>
      <c r="G11" s="39"/>
      <c r="H11" s="39"/>
      <c r="I11" s="147"/>
      <c r="J11" s="39"/>
      <c r="K11" s="39"/>
      <c r="L11" s="148"/>
      <c r="S11" s="39"/>
      <c r="T11" s="39"/>
      <c r="U11" s="39"/>
      <c r="V11" s="39"/>
      <c r="W11" s="39"/>
      <c r="X11" s="39"/>
      <c r="Y11" s="39"/>
      <c r="Z11" s="39"/>
      <c r="AA11" s="39"/>
      <c r="AB11" s="39"/>
      <c r="AC11" s="39"/>
      <c r="AD11" s="39"/>
      <c r="AE11" s="39"/>
    </row>
    <row r="12" hidden="1" s="2" customFormat="1">
      <c r="A12" s="39"/>
      <c r="B12" s="45"/>
      <c r="C12" s="39"/>
      <c r="D12" s="39"/>
      <c r="E12" s="39"/>
      <c r="F12" s="39"/>
      <c r="G12" s="39"/>
      <c r="H12" s="39"/>
      <c r="I12" s="147"/>
      <c r="J12" s="39"/>
      <c r="K12" s="39"/>
      <c r="L12" s="148"/>
      <c r="S12" s="39"/>
      <c r="T12" s="39"/>
      <c r="U12" s="39"/>
      <c r="V12" s="39"/>
      <c r="W12" s="39"/>
      <c r="X12" s="39"/>
      <c r="Y12" s="39"/>
      <c r="Z12" s="39"/>
      <c r="AA12" s="39"/>
      <c r="AB12" s="39"/>
      <c r="AC12" s="39"/>
      <c r="AD12" s="39"/>
      <c r="AE12" s="39"/>
    </row>
    <row r="13" hidden="1" s="2" customFormat="1" ht="12" customHeight="1">
      <c r="A13" s="39"/>
      <c r="B13" s="45"/>
      <c r="C13" s="39"/>
      <c r="D13" s="145" t="s">
        <v>18</v>
      </c>
      <c r="E13" s="39"/>
      <c r="F13" s="134" t="s">
        <v>79</v>
      </c>
      <c r="G13" s="39"/>
      <c r="H13" s="39"/>
      <c r="I13" s="150" t="s">
        <v>20</v>
      </c>
      <c r="J13" s="134" t="s">
        <v>79</v>
      </c>
      <c r="K13" s="39"/>
      <c r="L13" s="148"/>
      <c r="S13" s="39"/>
      <c r="T13" s="39"/>
      <c r="U13" s="39"/>
      <c r="V13" s="39"/>
      <c r="W13" s="39"/>
      <c r="X13" s="39"/>
      <c r="Y13" s="39"/>
      <c r="Z13" s="39"/>
      <c r="AA13" s="39"/>
      <c r="AB13" s="39"/>
      <c r="AC13" s="39"/>
      <c r="AD13" s="39"/>
      <c r="AE13" s="39"/>
    </row>
    <row r="14" hidden="1" s="2" customFormat="1" ht="12" customHeight="1">
      <c r="A14" s="39"/>
      <c r="B14" s="45"/>
      <c r="C14" s="39"/>
      <c r="D14" s="145" t="s">
        <v>22</v>
      </c>
      <c r="E14" s="39"/>
      <c r="F14" s="134" t="s">
        <v>23</v>
      </c>
      <c r="G14" s="39"/>
      <c r="H14" s="39"/>
      <c r="I14" s="150" t="s">
        <v>24</v>
      </c>
      <c r="J14" s="151" t="str">
        <f>'Rekapitulace stavby'!AN8</f>
        <v>13. 11. 2019</v>
      </c>
      <c r="K14" s="39"/>
      <c r="L14" s="148"/>
      <c r="S14" s="39"/>
      <c r="T14" s="39"/>
      <c r="U14" s="39"/>
      <c r="V14" s="39"/>
      <c r="W14" s="39"/>
      <c r="X14" s="39"/>
      <c r="Y14" s="39"/>
      <c r="Z14" s="39"/>
      <c r="AA14" s="39"/>
      <c r="AB14" s="39"/>
      <c r="AC14" s="39"/>
      <c r="AD14" s="39"/>
      <c r="AE14" s="39"/>
    </row>
    <row r="15" hidden="1" s="2" customFormat="1" ht="10.8" customHeight="1">
      <c r="A15" s="39"/>
      <c r="B15" s="45"/>
      <c r="C15" s="39"/>
      <c r="D15" s="39"/>
      <c r="E15" s="39"/>
      <c r="F15" s="39"/>
      <c r="G15" s="39"/>
      <c r="H15" s="39"/>
      <c r="I15" s="147"/>
      <c r="J15" s="39"/>
      <c r="K15" s="39"/>
      <c r="L15" s="148"/>
      <c r="S15" s="39"/>
      <c r="T15" s="39"/>
      <c r="U15" s="39"/>
      <c r="V15" s="39"/>
      <c r="W15" s="39"/>
      <c r="X15" s="39"/>
      <c r="Y15" s="39"/>
      <c r="Z15" s="39"/>
      <c r="AA15" s="39"/>
      <c r="AB15" s="39"/>
      <c r="AC15" s="39"/>
      <c r="AD15" s="39"/>
      <c r="AE15" s="39"/>
    </row>
    <row r="16" hidden="1" s="2" customFormat="1" ht="12" customHeight="1">
      <c r="A16" s="39"/>
      <c r="B16" s="45"/>
      <c r="C16" s="39"/>
      <c r="D16" s="145" t="s">
        <v>30</v>
      </c>
      <c r="E16" s="39"/>
      <c r="F16" s="39"/>
      <c r="G16" s="39"/>
      <c r="H16" s="39"/>
      <c r="I16" s="150" t="s">
        <v>31</v>
      </c>
      <c r="J16" s="134" t="s">
        <v>32</v>
      </c>
      <c r="K16" s="39"/>
      <c r="L16" s="148"/>
      <c r="S16" s="39"/>
      <c r="T16" s="39"/>
      <c r="U16" s="39"/>
      <c r="V16" s="39"/>
      <c r="W16" s="39"/>
      <c r="X16" s="39"/>
      <c r="Y16" s="39"/>
      <c r="Z16" s="39"/>
      <c r="AA16" s="39"/>
      <c r="AB16" s="39"/>
      <c r="AC16" s="39"/>
      <c r="AD16" s="39"/>
      <c r="AE16" s="39"/>
    </row>
    <row r="17" hidden="1" s="2" customFormat="1" ht="18" customHeight="1">
      <c r="A17" s="39"/>
      <c r="B17" s="45"/>
      <c r="C17" s="39"/>
      <c r="D17" s="39"/>
      <c r="E17" s="134" t="s">
        <v>33</v>
      </c>
      <c r="F17" s="39"/>
      <c r="G17" s="39"/>
      <c r="H17" s="39"/>
      <c r="I17" s="150" t="s">
        <v>34</v>
      </c>
      <c r="J17" s="134" t="s">
        <v>35</v>
      </c>
      <c r="K17" s="39"/>
      <c r="L17" s="148"/>
      <c r="S17" s="39"/>
      <c r="T17" s="39"/>
      <c r="U17" s="39"/>
      <c r="V17" s="39"/>
      <c r="W17" s="39"/>
      <c r="X17" s="39"/>
      <c r="Y17" s="39"/>
      <c r="Z17" s="39"/>
      <c r="AA17" s="39"/>
      <c r="AB17" s="39"/>
      <c r="AC17" s="39"/>
      <c r="AD17" s="39"/>
      <c r="AE17" s="39"/>
    </row>
    <row r="18" hidden="1" s="2" customFormat="1" ht="6.96" customHeight="1">
      <c r="A18" s="39"/>
      <c r="B18" s="45"/>
      <c r="C18" s="39"/>
      <c r="D18" s="39"/>
      <c r="E18" s="39"/>
      <c r="F18" s="39"/>
      <c r="G18" s="39"/>
      <c r="H18" s="39"/>
      <c r="I18" s="147"/>
      <c r="J18" s="39"/>
      <c r="K18" s="39"/>
      <c r="L18" s="148"/>
      <c r="S18" s="39"/>
      <c r="T18" s="39"/>
      <c r="U18" s="39"/>
      <c r="V18" s="39"/>
      <c r="W18" s="39"/>
      <c r="X18" s="39"/>
      <c r="Y18" s="39"/>
      <c r="Z18" s="39"/>
      <c r="AA18" s="39"/>
      <c r="AB18" s="39"/>
      <c r="AC18" s="39"/>
      <c r="AD18" s="39"/>
      <c r="AE18" s="39"/>
    </row>
    <row r="19" hidden="1" s="2" customFormat="1" ht="12" customHeight="1">
      <c r="A19" s="39"/>
      <c r="B19" s="45"/>
      <c r="C19" s="39"/>
      <c r="D19" s="145" t="s">
        <v>36</v>
      </c>
      <c r="E19" s="39"/>
      <c r="F19" s="39"/>
      <c r="G19" s="39"/>
      <c r="H19" s="39"/>
      <c r="I19" s="150" t="s">
        <v>31</v>
      </c>
      <c r="J19" s="33" t="str">
        <f>'Rekapitulace stavby'!AN13</f>
        <v>Vyplň údaj</v>
      </c>
      <c r="K19" s="39"/>
      <c r="L19" s="148"/>
      <c r="S19" s="39"/>
      <c r="T19" s="39"/>
      <c r="U19" s="39"/>
      <c r="V19" s="39"/>
      <c r="W19" s="39"/>
      <c r="X19" s="39"/>
      <c r="Y19" s="39"/>
      <c r="Z19" s="39"/>
      <c r="AA19" s="39"/>
      <c r="AB19" s="39"/>
      <c r="AC19" s="39"/>
      <c r="AD19" s="39"/>
      <c r="AE19" s="39"/>
    </row>
    <row r="20" hidden="1" s="2" customFormat="1" ht="18" customHeight="1">
      <c r="A20" s="39"/>
      <c r="B20" s="45"/>
      <c r="C20" s="39"/>
      <c r="D20" s="39"/>
      <c r="E20" s="33" t="str">
        <f>'Rekapitulace stavby'!E14</f>
        <v>Vyplň údaj</v>
      </c>
      <c r="F20" s="134"/>
      <c r="G20" s="134"/>
      <c r="H20" s="134"/>
      <c r="I20" s="150" t="s">
        <v>34</v>
      </c>
      <c r="J20" s="33" t="str">
        <f>'Rekapitulace stavby'!AN14</f>
        <v>Vyplň údaj</v>
      </c>
      <c r="K20" s="39"/>
      <c r="L20" s="148"/>
      <c r="S20" s="39"/>
      <c r="T20" s="39"/>
      <c r="U20" s="39"/>
      <c r="V20" s="39"/>
      <c r="W20" s="39"/>
      <c r="X20" s="39"/>
      <c r="Y20" s="39"/>
      <c r="Z20" s="39"/>
      <c r="AA20" s="39"/>
      <c r="AB20" s="39"/>
      <c r="AC20" s="39"/>
      <c r="AD20" s="39"/>
      <c r="AE20" s="39"/>
    </row>
    <row r="21" hidden="1" s="2" customFormat="1" ht="6.96" customHeight="1">
      <c r="A21" s="39"/>
      <c r="B21" s="45"/>
      <c r="C21" s="39"/>
      <c r="D21" s="39"/>
      <c r="E21" s="39"/>
      <c r="F21" s="39"/>
      <c r="G21" s="39"/>
      <c r="H21" s="39"/>
      <c r="I21" s="147"/>
      <c r="J21" s="39"/>
      <c r="K21" s="39"/>
      <c r="L21" s="148"/>
      <c r="S21" s="39"/>
      <c r="T21" s="39"/>
      <c r="U21" s="39"/>
      <c r="V21" s="39"/>
      <c r="W21" s="39"/>
      <c r="X21" s="39"/>
      <c r="Y21" s="39"/>
      <c r="Z21" s="39"/>
      <c r="AA21" s="39"/>
      <c r="AB21" s="39"/>
      <c r="AC21" s="39"/>
      <c r="AD21" s="39"/>
      <c r="AE21" s="39"/>
    </row>
    <row r="22" hidden="1" s="2" customFormat="1" ht="12" customHeight="1">
      <c r="A22" s="39"/>
      <c r="B22" s="45"/>
      <c r="C22" s="39"/>
      <c r="D22" s="145" t="s">
        <v>38</v>
      </c>
      <c r="E22" s="39"/>
      <c r="F22" s="39"/>
      <c r="G22" s="39"/>
      <c r="H22" s="39"/>
      <c r="I22" s="150" t="s">
        <v>31</v>
      </c>
      <c r="J22" s="134" t="s">
        <v>39</v>
      </c>
      <c r="K22" s="39"/>
      <c r="L22" s="148"/>
      <c r="S22" s="39"/>
      <c r="T22" s="39"/>
      <c r="U22" s="39"/>
      <c r="V22" s="39"/>
      <c r="W22" s="39"/>
      <c r="X22" s="39"/>
      <c r="Y22" s="39"/>
      <c r="Z22" s="39"/>
      <c r="AA22" s="39"/>
      <c r="AB22" s="39"/>
      <c r="AC22" s="39"/>
      <c r="AD22" s="39"/>
      <c r="AE22" s="39"/>
    </row>
    <row r="23" hidden="1" s="2" customFormat="1" ht="18" customHeight="1">
      <c r="A23" s="39"/>
      <c r="B23" s="45"/>
      <c r="C23" s="39"/>
      <c r="D23" s="39"/>
      <c r="E23" s="134" t="s">
        <v>40</v>
      </c>
      <c r="F23" s="39"/>
      <c r="G23" s="39"/>
      <c r="H23" s="39"/>
      <c r="I23" s="150" t="s">
        <v>34</v>
      </c>
      <c r="J23" s="134" t="s">
        <v>41</v>
      </c>
      <c r="K23" s="39"/>
      <c r="L23" s="148"/>
      <c r="S23" s="39"/>
      <c r="T23" s="39"/>
      <c r="U23" s="39"/>
      <c r="V23" s="39"/>
      <c r="W23" s="39"/>
      <c r="X23" s="39"/>
      <c r="Y23" s="39"/>
      <c r="Z23" s="39"/>
      <c r="AA23" s="39"/>
      <c r="AB23" s="39"/>
      <c r="AC23" s="39"/>
      <c r="AD23" s="39"/>
      <c r="AE23" s="39"/>
    </row>
    <row r="24" hidden="1" s="2" customFormat="1" ht="6.96" customHeight="1">
      <c r="A24" s="39"/>
      <c r="B24" s="45"/>
      <c r="C24" s="39"/>
      <c r="D24" s="39"/>
      <c r="E24" s="39"/>
      <c r="F24" s="39"/>
      <c r="G24" s="39"/>
      <c r="H24" s="39"/>
      <c r="I24" s="147"/>
      <c r="J24" s="39"/>
      <c r="K24" s="39"/>
      <c r="L24" s="148"/>
      <c r="S24" s="39"/>
      <c r="T24" s="39"/>
      <c r="U24" s="39"/>
      <c r="V24" s="39"/>
      <c r="W24" s="39"/>
      <c r="X24" s="39"/>
      <c r="Y24" s="39"/>
      <c r="Z24" s="39"/>
      <c r="AA24" s="39"/>
      <c r="AB24" s="39"/>
      <c r="AC24" s="39"/>
      <c r="AD24" s="39"/>
      <c r="AE24" s="39"/>
    </row>
    <row r="25" hidden="1" s="2" customFormat="1" ht="12" customHeight="1">
      <c r="A25" s="39"/>
      <c r="B25" s="45"/>
      <c r="C25" s="39"/>
      <c r="D25" s="145" t="s">
        <v>43</v>
      </c>
      <c r="E25" s="39"/>
      <c r="F25" s="39"/>
      <c r="G25" s="39"/>
      <c r="H25" s="39"/>
      <c r="I25" s="150" t="s">
        <v>31</v>
      </c>
      <c r="J25" s="134" t="s">
        <v>79</v>
      </c>
      <c r="K25" s="39"/>
      <c r="L25" s="148"/>
      <c r="S25" s="39"/>
      <c r="T25" s="39"/>
      <c r="U25" s="39"/>
      <c r="V25" s="39"/>
      <c r="W25" s="39"/>
      <c r="X25" s="39"/>
      <c r="Y25" s="39"/>
      <c r="Z25" s="39"/>
      <c r="AA25" s="39"/>
      <c r="AB25" s="39"/>
      <c r="AC25" s="39"/>
      <c r="AD25" s="39"/>
      <c r="AE25" s="39"/>
    </row>
    <row r="26" hidden="1" s="2" customFormat="1" ht="18" customHeight="1">
      <c r="A26" s="39"/>
      <c r="B26" s="45"/>
      <c r="C26" s="39"/>
      <c r="D26" s="39"/>
      <c r="E26" s="134" t="s">
        <v>1068</v>
      </c>
      <c r="F26" s="39"/>
      <c r="G26" s="39"/>
      <c r="H26" s="39"/>
      <c r="I26" s="150" t="s">
        <v>34</v>
      </c>
      <c r="J26" s="134" t="s">
        <v>79</v>
      </c>
      <c r="K26" s="39"/>
      <c r="L26" s="148"/>
      <c r="S26" s="39"/>
      <c r="T26" s="39"/>
      <c r="U26" s="39"/>
      <c r="V26" s="39"/>
      <c r="W26" s="39"/>
      <c r="X26" s="39"/>
      <c r="Y26" s="39"/>
      <c r="Z26" s="39"/>
      <c r="AA26" s="39"/>
      <c r="AB26" s="39"/>
      <c r="AC26" s="39"/>
      <c r="AD26" s="39"/>
      <c r="AE26" s="39"/>
    </row>
    <row r="27" hidden="1" s="2" customFormat="1" ht="6.96" customHeight="1">
      <c r="A27" s="39"/>
      <c r="B27" s="45"/>
      <c r="C27" s="39"/>
      <c r="D27" s="39"/>
      <c r="E27" s="39"/>
      <c r="F27" s="39"/>
      <c r="G27" s="39"/>
      <c r="H27" s="39"/>
      <c r="I27" s="147"/>
      <c r="J27" s="39"/>
      <c r="K27" s="39"/>
      <c r="L27" s="148"/>
      <c r="S27" s="39"/>
      <c r="T27" s="39"/>
      <c r="U27" s="39"/>
      <c r="V27" s="39"/>
      <c r="W27" s="39"/>
      <c r="X27" s="39"/>
      <c r="Y27" s="39"/>
      <c r="Z27" s="39"/>
      <c r="AA27" s="39"/>
      <c r="AB27" s="39"/>
      <c r="AC27" s="39"/>
      <c r="AD27" s="39"/>
      <c r="AE27" s="39"/>
    </row>
    <row r="28" hidden="1" s="2" customFormat="1" ht="12" customHeight="1">
      <c r="A28" s="39"/>
      <c r="B28" s="45"/>
      <c r="C28" s="39"/>
      <c r="D28" s="145" t="s">
        <v>44</v>
      </c>
      <c r="E28" s="39"/>
      <c r="F28" s="39"/>
      <c r="G28" s="39"/>
      <c r="H28" s="39"/>
      <c r="I28" s="147"/>
      <c r="J28" s="39"/>
      <c r="K28" s="39"/>
      <c r="L28" s="148"/>
      <c r="S28" s="39"/>
      <c r="T28" s="39"/>
      <c r="U28" s="39"/>
      <c r="V28" s="39"/>
      <c r="W28" s="39"/>
      <c r="X28" s="39"/>
      <c r="Y28" s="39"/>
      <c r="Z28" s="39"/>
      <c r="AA28" s="39"/>
      <c r="AB28" s="39"/>
      <c r="AC28" s="39"/>
      <c r="AD28" s="39"/>
      <c r="AE28" s="39"/>
    </row>
    <row r="29" hidden="1" s="8" customFormat="1" ht="51" customHeight="1">
      <c r="A29" s="152"/>
      <c r="B29" s="153"/>
      <c r="C29" s="152"/>
      <c r="D29" s="152"/>
      <c r="E29" s="154" t="s">
        <v>45</v>
      </c>
      <c r="F29" s="154"/>
      <c r="G29" s="154"/>
      <c r="H29" s="154"/>
      <c r="I29" s="155"/>
      <c r="J29" s="152"/>
      <c r="K29" s="152"/>
      <c r="L29" s="156"/>
      <c r="S29" s="152"/>
      <c r="T29" s="152"/>
      <c r="U29" s="152"/>
      <c r="V29" s="152"/>
      <c r="W29" s="152"/>
      <c r="X29" s="152"/>
      <c r="Y29" s="152"/>
      <c r="Z29" s="152"/>
      <c r="AA29" s="152"/>
      <c r="AB29" s="152"/>
      <c r="AC29" s="152"/>
      <c r="AD29" s="152"/>
      <c r="AE29" s="152"/>
    </row>
    <row r="30" hidden="1" s="2" customFormat="1" ht="6.96" customHeight="1">
      <c r="A30" s="39"/>
      <c r="B30" s="45"/>
      <c r="C30" s="39"/>
      <c r="D30" s="39"/>
      <c r="E30" s="39"/>
      <c r="F30" s="39"/>
      <c r="G30" s="39"/>
      <c r="H30" s="39"/>
      <c r="I30" s="147"/>
      <c r="J30" s="39"/>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25.44" customHeight="1">
      <c r="A32" s="39"/>
      <c r="B32" s="45"/>
      <c r="C32" s="39"/>
      <c r="D32" s="159" t="s">
        <v>46</v>
      </c>
      <c r="E32" s="39"/>
      <c r="F32" s="39"/>
      <c r="G32" s="39"/>
      <c r="H32" s="39"/>
      <c r="I32" s="147"/>
      <c r="J32" s="160">
        <f>ROUND(J90, 2)</f>
        <v>0</v>
      </c>
      <c r="K32" s="39"/>
      <c r="L32" s="148"/>
      <c r="S32" s="39"/>
      <c r="T32" s="39"/>
      <c r="U32" s="39"/>
      <c r="V32" s="39"/>
      <c r="W32" s="39"/>
      <c r="X32" s="39"/>
      <c r="Y32" s="39"/>
      <c r="Z32" s="39"/>
      <c r="AA32" s="39"/>
      <c r="AB32" s="39"/>
      <c r="AC32" s="39"/>
      <c r="AD32" s="39"/>
      <c r="AE32" s="39"/>
    </row>
    <row r="33" hidden="1" s="2" customFormat="1" ht="6.96" customHeight="1">
      <c r="A33" s="39"/>
      <c r="B33" s="45"/>
      <c r="C33" s="39"/>
      <c r="D33" s="157"/>
      <c r="E33" s="157"/>
      <c r="F33" s="157"/>
      <c r="G33" s="157"/>
      <c r="H33" s="157"/>
      <c r="I33" s="158"/>
      <c r="J33" s="157"/>
      <c r="K33" s="157"/>
      <c r="L33" s="148"/>
      <c r="S33" s="39"/>
      <c r="T33" s="39"/>
      <c r="U33" s="39"/>
      <c r="V33" s="39"/>
      <c r="W33" s="39"/>
      <c r="X33" s="39"/>
      <c r="Y33" s="39"/>
      <c r="Z33" s="39"/>
      <c r="AA33" s="39"/>
      <c r="AB33" s="39"/>
      <c r="AC33" s="39"/>
      <c r="AD33" s="39"/>
      <c r="AE33" s="39"/>
    </row>
    <row r="34" hidden="1" s="2" customFormat="1" ht="14.4" customHeight="1">
      <c r="A34" s="39"/>
      <c r="B34" s="45"/>
      <c r="C34" s="39"/>
      <c r="D34" s="39"/>
      <c r="E34" s="39"/>
      <c r="F34" s="161" t="s">
        <v>48</v>
      </c>
      <c r="G34" s="39"/>
      <c r="H34" s="39"/>
      <c r="I34" s="162" t="s">
        <v>47</v>
      </c>
      <c r="J34" s="161" t="s">
        <v>49</v>
      </c>
      <c r="K34" s="39"/>
      <c r="L34" s="148"/>
      <c r="S34" s="39"/>
      <c r="T34" s="39"/>
      <c r="U34" s="39"/>
      <c r="V34" s="39"/>
      <c r="W34" s="39"/>
      <c r="X34" s="39"/>
      <c r="Y34" s="39"/>
      <c r="Z34" s="39"/>
      <c r="AA34" s="39"/>
      <c r="AB34" s="39"/>
      <c r="AC34" s="39"/>
      <c r="AD34" s="39"/>
      <c r="AE34" s="39"/>
    </row>
    <row r="35" hidden="1" s="2" customFormat="1" ht="14.4" customHeight="1">
      <c r="A35" s="39"/>
      <c r="B35" s="45"/>
      <c r="C35" s="39"/>
      <c r="D35" s="163" t="s">
        <v>50</v>
      </c>
      <c r="E35" s="145" t="s">
        <v>51</v>
      </c>
      <c r="F35" s="164">
        <f>ROUND((SUM(BE90:BE114)),  2)</f>
        <v>0</v>
      </c>
      <c r="G35" s="39"/>
      <c r="H35" s="39"/>
      <c r="I35" s="165">
        <v>0.20999999999999999</v>
      </c>
      <c r="J35" s="164">
        <f>ROUND(((SUM(BE90:BE114))*I35),  2)</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52</v>
      </c>
      <c r="F36" s="164">
        <f>ROUND((SUM(BF90:BF114)),  2)</f>
        <v>0</v>
      </c>
      <c r="G36" s="39"/>
      <c r="H36" s="39"/>
      <c r="I36" s="165">
        <v>0.14999999999999999</v>
      </c>
      <c r="J36" s="164">
        <f>ROUND(((SUM(BF90:BF114))*I36),  2)</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53</v>
      </c>
      <c r="F37" s="164">
        <f>ROUND((SUM(BG90:BG114)),  2)</f>
        <v>0</v>
      </c>
      <c r="G37" s="39"/>
      <c r="H37" s="39"/>
      <c r="I37" s="165">
        <v>0.20999999999999999</v>
      </c>
      <c r="J37" s="164">
        <f>0</f>
        <v>0</v>
      </c>
      <c r="K37" s="39"/>
      <c r="L37" s="148"/>
      <c r="S37" s="39"/>
      <c r="T37" s="39"/>
      <c r="U37" s="39"/>
      <c r="V37" s="39"/>
      <c r="W37" s="39"/>
      <c r="X37" s="39"/>
      <c r="Y37" s="39"/>
      <c r="Z37" s="39"/>
      <c r="AA37" s="39"/>
      <c r="AB37" s="39"/>
      <c r="AC37" s="39"/>
      <c r="AD37" s="39"/>
      <c r="AE37" s="39"/>
    </row>
    <row r="38" hidden="1" s="2" customFormat="1" ht="14.4" customHeight="1">
      <c r="A38" s="39"/>
      <c r="B38" s="45"/>
      <c r="C38" s="39"/>
      <c r="D38" s="39"/>
      <c r="E38" s="145" t="s">
        <v>54</v>
      </c>
      <c r="F38" s="164">
        <f>ROUND((SUM(BH90:BH114)),  2)</f>
        <v>0</v>
      </c>
      <c r="G38" s="39"/>
      <c r="H38" s="39"/>
      <c r="I38" s="165">
        <v>0.14999999999999999</v>
      </c>
      <c r="J38" s="164">
        <f>0</f>
        <v>0</v>
      </c>
      <c r="K38" s="39"/>
      <c r="L38" s="148"/>
      <c r="S38" s="39"/>
      <c r="T38" s="39"/>
      <c r="U38" s="39"/>
      <c r="V38" s="39"/>
      <c r="W38" s="39"/>
      <c r="X38" s="39"/>
      <c r="Y38" s="39"/>
      <c r="Z38" s="39"/>
      <c r="AA38" s="39"/>
      <c r="AB38" s="39"/>
      <c r="AC38" s="39"/>
      <c r="AD38" s="39"/>
      <c r="AE38" s="39"/>
    </row>
    <row r="39" hidden="1" s="2" customFormat="1" ht="14.4" customHeight="1">
      <c r="A39" s="39"/>
      <c r="B39" s="45"/>
      <c r="C39" s="39"/>
      <c r="D39" s="39"/>
      <c r="E39" s="145" t="s">
        <v>55</v>
      </c>
      <c r="F39" s="164">
        <f>ROUND((SUM(BI90:BI114)),  2)</f>
        <v>0</v>
      </c>
      <c r="G39" s="39"/>
      <c r="H39" s="39"/>
      <c r="I39" s="165">
        <v>0</v>
      </c>
      <c r="J39" s="164">
        <f>0</f>
        <v>0</v>
      </c>
      <c r="K39" s="39"/>
      <c r="L39" s="148"/>
      <c r="S39" s="39"/>
      <c r="T39" s="39"/>
      <c r="U39" s="39"/>
      <c r="V39" s="39"/>
      <c r="W39" s="39"/>
      <c r="X39" s="39"/>
      <c r="Y39" s="39"/>
      <c r="Z39" s="39"/>
      <c r="AA39" s="39"/>
      <c r="AB39" s="39"/>
      <c r="AC39" s="39"/>
      <c r="AD39" s="39"/>
      <c r="AE39" s="39"/>
    </row>
    <row r="40" hidden="1" s="2" customFormat="1" ht="6.96" customHeight="1">
      <c r="A40" s="39"/>
      <c r="B40" s="45"/>
      <c r="C40" s="39"/>
      <c r="D40" s="39"/>
      <c r="E40" s="39"/>
      <c r="F40" s="39"/>
      <c r="G40" s="39"/>
      <c r="H40" s="39"/>
      <c r="I40" s="147"/>
      <c r="J40" s="39"/>
      <c r="K40" s="39"/>
      <c r="L40" s="148"/>
      <c r="S40" s="39"/>
      <c r="T40" s="39"/>
      <c r="U40" s="39"/>
      <c r="V40" s="39"/>
      <c r="W40" s="39"/>
      <c r="X40" s="39"/>
      <c r="Y40" s="39"/>
      <c r="Z40" s="39"/>
      <c r="AA40" s="39"/>
      <c r="AB40" s="39"/>
      <c r="AC40" s="39"/>
      <c r="AD40" s="39"/>
      <c r="AE40" s="39"/>
    </row>
    <row r="41" hidden="1" s="2" customFormat="1" ht="25.44" customHeight="1">
      <c r="A41" s="39"/>
      <c r="B41" s="45"/>
      <c r="C41" s="166"/>
      <c r="D41" s="167" t="s">
        <v>56</v>
      </c>
      <c r="E41" s="168"/>
      <c r="F41" s="168"/>
      <c r="G41" s="169" t="s">
        <v>57</v>
      </c>
      <c r="H41" s="170" t="s">
        <v>58</v>
      </c>
      <c r="I41" s="171"/>
      <c r="J41" s="172">
        <f>SUM(J32:J39)</f>
        <v>0</v>
      </c>
      <c r="K41" s="173"/>
      <c r="L41" s="148"/>
      <c r="S41" s="39"/>
      <c r="T41" s="39"/>
      <c r="U41" s="39"/>
      <c r="V41" s="39"/>
      <c r="W41" s="39"/>
      <c r="X41" s="39"/>
      <c r="Y41" s="39"/>
      <c r="Z41" s="39"/>
      <c r="AA41" s="39"/>
      <c r="AB41" s="39"/>
      <c r="AC41" s="39"/>
      <c r="AD41" s="39"/>
      <c r="AE41" s="39"/>
    </row>
    <row r="42" hidden="1" s="2" customFormat="1" ht="14.4" customHeight="1">
      <c r="A42" s="39"/>
      <c r="B42" s="174"/>
      <c r="C42" s="175"/>
      <c r="D42" s="175"/>
      <c r="E42" s="175"/>
      <c r="F42" s="175"/>
      <c r="G42" s="175"/>
      <c r="H42" s="175"/>
      <c r="I42" s="176"/>
      <c r="J42" s="175"/>
      <c r="K42" s="175"/>
      <c r="L42" s="148"/>
      <c r="S42" s="39"/>
      <c r="T42" s="39"/>
      <c r="U42" s="39"/>
      <c r="V42" s="39"/>
      <c r="W42" s="39"/>
      <c r="X42" s="39"/>
      <c r="Y42" s="39"/>
      <c r="Z42" s="39"/>
      <c r="AA42" s="39"/>
      <c r="AB42" s="39"/>
      <c r="AC42" s="39"/>
      <c r="AD42" s="39"/>
      <c r="AE42" s="39"/>
    </row>
    <row r="43" hidden="1"/>
    <row r="44" hidden="1"/>
    <row r="45" hidden="1"/>
    <row r="46" s="2" customFormat="1" ht="6.96" customHeight="1">
      <c r="A46" s="39"/>
      <c r="B46" s="177"/>
      <c r="C46" s="178"/>
      <c r="D46" s="178"/>
      <c r="E46" s="178"/>
      <c r="F46" s="178"/>
      <c r="G46" s="178"/>
      <c r="H46" s="178"/>
      <c r="I46" s="179"/>
      <c r="J46" s="178"/>
      <c r="K46" s="178"/>
      <c r="L46" s="148"/>
      <c r="S46" s="39"/>
      <c r="T46" s="39"/>
      <c r="U46" s="39"/>
      <c r="V46" s="39"/>
      <c r="W46" s="39"/>
      <c r="X46" s="39"/>
      <c r="Y46" s="39"/>
      <c r="Z46" s="39"/>
      <c r="AA46" s="39"/>
      <c r="AB46" s="39"/>
      <c r="AC46" s="39"/>
      <c r="AD46" s="39"/>
      <c r="AE46" s="39"/>
    </row>
    <row r="47" s="2" customFormat="1" ht="24.96" customHeight="1">
      <c r="A47" s="39"/>
      <c r="B47" s="40"/>
      <c r="C47" s="23" t="s">
        <v>135</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6.96" customHeight="1">
      <c r="A48" s="39"/>
      <c r="B48" s="40"/>
      <c r="C48" s="41"/>
      <c r="D48" s="41"/>
      <c r="E48" s="41"/>
      <c r="F48" s="41"/>
      <c r="G48" s="41"/>
      <c r="H48" s="41"/>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16</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180" t="str">
        <f>E7</f>
        <v>PJD na ul. Výškovická - 2. úsek (ul. Pavlovova - ul. Čujkovova)</v>
      </c>
      <c r="F50" s="32"/>
      <c r="G50" s="32"/>
      <c r="H50" s="32"/>
      <c r="I50" s="147"/>
      <c r="J50" s="41"/>
      <c r="K50" s="41"/>
      <c r="L50" s="148"/>
      <c r="S50" s="39"/>
      <c r="T50" s="39"/>
      <c r="U50" s="39"/>
      <c r="V50" s="39"/>
      <c r="W50" s="39"/>
      <c r="X50" s="39"/>
      <c r="Y50" s="39"/>
      <c r="Z50" s="39"/>
      <c r="AA50" s="39"/>
      <c r="AB50" s="39"/>
      <c r="AC50" s="39"/>
      <c r="AD50" s="39"/>
      <c r="AE50" s="39"/>
    </row>
    <row r="51" s="1" customFormat="1" ht="12" customHeight="1">
      <c r="B51" s="21"/>
      <c r="C51" s="32" t="s">
        <v>133</v>
      </c>
      <c r="D51" s="22"/>
      <c r="E51" s="22"/>
      <c r="F51" s="22"/>
      <c r="G51" s="22"/>
      <c r="H51" s="22"/>
      <c r="I51" s="139"/>
      <c r="J51" s="22"/>
      <c r="K51" s="22"/>
      <c r="L51" s="20"/>
    </row>
    <row r="52" s="2" customFormat="1" ht="16.5" customHeight="1">
      <c r="A52" s="39"/>
      <c r="B52" s="40"/>
      <c r="C52" s="41"/>
      <c r="D52" s="41"/>
      <c r="E52" s="180" t="s">
        <v>1065</v>
      </c>
      <c r="F52" s="41"/>
      <c r="G52" s="41"/>
      <c r="H52" s="41"/>
      <c r="I52" s="147"/>
      <c r="J52" s="41"/>
      <c r="K52" s="41"/>
      <c r="L52" s="148"/>
      <c r="S52" s="39"/>
      <c r="T52" s="39"/>
      <c r="U52" s="39"/>
      <c r="V52" s="39"/>
      <c r="W52" s="39"/>
      <c r="X52" s="39"/>
      <c r="Y52" s="39"/>
      <c r="Z52" s="39"/>
      <c r="AA52" s="39"/>
      <c r="AB52" s="39"/>
      <c r="AC52" s="39"/>
      <c r="AD52" s="39"/>
      <c r="AE52" s="39"/>
    </row>
    <row r="53" s="2" customFormat="1" ht="12" customHeight="1">
      <c r="A53" s="39"/>
      <c r="B53" s="40"/>
      <c r="C53" s="32" t="s">
        <v>1066</v>
      </c>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16.5" customHeight="1">
      <c r="A54" s="39"/>
      <c r="B54" s="40"/>
      <c r="C54" s="41"/>
      <c r="D54" s="41"/>
      <c r="E54" s="70" t="str">
        <f>E11</f>
        <v>SO 421 - Ochrana kabelů NN Dopravní podnik Ostrava</v>
      </c>
      <c r="F54" s="41"/>
      <c r="G54" s="41"/>
      <c r="H54" s="41"/>
      <c r="I54" s="147"/>
      <c r="J54" s="41"/>
      <c r="K54" s="41"/>
      <c r="L54" s="148"/>
      <c r="S54" s="39"/>
      <c r="T54" s="39"/>
      <c r="U54" s="39"/>
      <c r="V54" s="39"/>
      <c r="W54" s="39"/>
      <c r="X54" s="39"/>
      <c r="Y54" s="39"/>
      <c r="Z54" s="39"/>
      <c r="AA54" s="39"/>
      <c r="AB54" s="39"/>
      <c r="AC54" s="39"/>
      <c r="AD54" s="39"/>
      <c r="AE54" s="39"/>
    </row>
    <row r="55" s="2" customFormat="1" ht="6.96" customHeight="1">
      <c r="A55" s="39"/>
      <c r="B55" s="40"/>
      <c r="C55" s="41"/>
      <c r="D55" s="41"/>
      <c r="E55" s="41"/>
      <c r="F55" s="41"/>
      <c r="G55" s="41"/>
      <c r="H55" s="41"/>
      <c r="I55" s="147"/>
      <c r="J55" s="41"/>
      <c r="K55" s="41"/>
      <c r="L55" s="148"/>
      <c r="S55" s="39"/>
      <c r="T55" s="39"/>
      <c r="U55" s="39"/>
      <c r="V55" s="39"/>
      <c r="W55" s="39"/>
      <c r="X55" s="39"/>
      <c r="Y55" s="39"/>
      <c r="Z55" s="39"/>
      <c r="AA55" s="39"/>
      <c r="AB55" s="39"/>
      <c r="AC55" s="39"/>
      <c r="AD55" s="39"/>
      <c r="AE55" s="39"/>
    </row>
    <row r="56" s="2" customFormat="1" ht="12" customHeight="1">
      <c r="A56" s="39"/>
      <c r="B56" s="40"/>
      <c r="C56" s="32" t="s">
        <v>22</v>
      </c>
      <c r="D56" s="41"/>
      <c r="E56" s="41"/>
      <c r="F56" s="27" t="str">
        <f>F14</f>
        <v>Ostrava</v>
      </c>
      <c r="G56" s="41"/>
      <c r="H56" s="41"/>
      <c r="I56" s="150" t="s">
        <v>24</v>
      </c>
      <c r="J56" s="73" t="str">
        <f>IF(J14="","",J14)</f>
        <v>13. 11. 2019</v>
      </c>
      <c r="K56" s="41"/>
      <c r="L56" s="148"/>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7"/>
      <c r="J57" s="41"/>
      <c r="K57" s="41"/>
      <c r="L57" s="148"/>
      <c r="S57" s="39"/>
      <c r="T57" s="39"/>
      <c r="U57" s="39"/>
      <c r="V57" s="39"/>
      <c r="W57" s="39"/>
      <c r="X57" s="39"/>
      <c r="Y57" s="39"/>
      <c r="Z57" s="39"/>
      <c r="AA57" s="39"/>
      <c r="AB57" s="39"/>
      <c r="AC57" s="39"/>
      <c r="AD57" s="39"/>
      <c r="AE57" s="39"/>
    </row>
    <row r="58" s="2" customFormat="1" ht="27.9" customHeight="1">
      <c r="A58" s="39"/>
      <c r="B58" s="40"/>
      <c r="C58" s="32" t="s">
        <v>30</v>
      </c>
      <c r="D58" s="41"/>
      <c r="E58" s="41"/>
      <c r="F58" s="27" t="str">
        <f>E17</f>
        <v>Dopravní podnik Ostrava a.s.</v>
      </c>
      <c r="G58" s="41"/>
      <c r="H58" s="41"/>
      <c r="I58" s="150" t="s">
        <v>38</v>
      </c>
      <c r="J58" s="37" t="str">
        <f>E23</f>
        <v>METROPROJEKT Praha a.s.</v>
      </c>
      <c r="K58" s="41"/>
      <c r="L58" s="148"/>
      <c r="S58" s="39"/>
      <c r="T58" s="39"/>
      <c r="U58" s="39"/>
      <c r="V58" s="39"/>
      <c r="W58" s="39"/>
      <c r="X58" s="39"/>
      <c r="Y58" s="39"/>
      <c r="Z58" s="39"/>
      <c r="AA58" s="39"/>
      <c r="AB58" s="39"/>
      <c r="AC58" s="39"/>
      <c r="AD58" s="39"/>
      <c r="AE58" s="39"/>
    </row>
    <row r="59" s="2" customFormat="1" ht="15.15" customHeight="1">
      <c r="A59" s="39"/>
      <c r="B59" s="40"/>
      <c r="C59" s="32" t="s">
        <v>36</v>
      </c>
      <c r="D59" s="41"/>
      <c r="E59" s="41"/>
      <c r="F59" s="27" t="str">
        <f>IF(E20="","",E20)</f>
        <v>Vyplň údaj</v>
      </c>
      <c r="G59" s="41"/>
      <c r="H59" s="41"/>
      <c r="I59" s="150" t="s">
        <v>43</v>
      </c>
      <c r="J59" s="37" t="str">
        <f>E26</f>
        <v>ALMAPRO s.r.o.</v>
      </c>
      <c r="K59" s="41"/>
      <c r="L59" s="148"/>
      <c r="S59" s="39"/>
      <c r="T59" s="39"/>
      <c r="U59" s="39"/>
      <c r="V59" s="39"/>
      <c r="W59" s="39"/>
      <c r="X59" s="39"/>
      <c r="Y59" s="39"/>
      <c r="Z59" s="39"/>
      <c r="AA59" s="39"/>
      <c r="AB59" s="39"/>
      <c r="AC59" s="39"/>
      <c r="AD59" s="39"/>
      <c r="AE59" s="39"/>
    </row>
    <row r="60" s="2" customFormat="1" ht="10.32" customHeight="1">
      <c r="A60" s="39"/>
      <c r="B60" s="40"/>
      <c r="C60" s="41"/>
      <c r="D60" s="41"/>
      <c r="E60" s="41"/>
      <c r="F60" s="41"/>
      <c r="G60" s="41"/>
      <c r="H60" s="41"/>
      <c r="I60" s="147"/>
      <c r="J60" s="41"/>
      <c r="K60" s="41"/>
      <c r="L60" s="148"/>
      <c r="S60" s="39"/>
      <c r="T60" s="39"/>
      <c r="U60" s="39"/>
      <c r="V60" s="39"/>
      <c r="W60" s="39"/>
      <c r="X60" s="39"/>
      <c r="Y60" s="39"/>
      <c r="Z60" s="39"/>
      <c r="AA60" s="39"/>
      <c r="AB60" s="39"/>
      <c r="AC60" s="39"/>
      <c r="AD60" s="39"/>
      <c r="AE60" s="39"/>
    </row>
    <row r="61" s="2" customFormat="1" ht="29.28" customHeight="1">
      <c r="A61" s="39"/>
      <c r="B61" s="40"/>
      <c r="C61" s="181" t="s">
        <v>136</v>
      </c>
      <c r="D61" s="182"/>
      <c r="E61" s="182"/>
      <c r="F61" s="182"/>
      <c r="G61" s="182"/>
      <c r="H61" s="182"/>
      <c r="I61" s="183"/>
      <c r="J61" s="184" t="s">
        <v>137</v>
      </c>
      <c r="K61" s="182"/>
      <c r="L61" s="148"/>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7"/>
      <c r="J62" s="41"/>
      <c r="K62" s="41"/>
      <c r="L62" s="148"/>
      <c r="S62" s="39"/>
      <c r="T62" s="39"/>
      <c r="U62" s="39"/>
      <c r="V62" s="39"/>
      <c r="W62" s="39"/>
      <c r="X62" s="39"/>
      <c r="Y62" s="39"/>
      <c r="Z62" s="39"/>
      <c r="AA62" s="39"/>
      <c r="AB62" s="39"/>
      <c r="AC62" s="39"/>
      <c r="AD62" s="39"/>
      <c r="AE62" s="39"/>
    </row>
    <row r="63" s="2" customFormat="1" ht="22.8" customHeight="1">
      <c r="A63" s="39"/>
      <c r="B63" s="40"/>
      <c r="C63" s="185" t="s">
        <v>78</v>
      </c>
      <c r="D63" s="41"/>
      <c r="E63" s="41"/>
      <c r="F63" s="41"/>
      <c r="G63" s="41"/>
      <c r="H63" s="41"/>
      <c r="I63" s="147"/>
      <c r="J63" s="103">
        <f>J90</f>
        <v>0</v>
      </c>
      <c r="K63" s="41"/>
      <c r="L63" s="148"/>
      <c r="S63" s="39"/>
      <c r="T63" s="39"/>
      <c r="U63" s="39"/>
      <c r="V63" s="39"/>
      <c r="W63" s="39"/>
      <c r="X63" s="39"/>
      <c r="Y63" s="39"/>
      <c r="Z63" s="39"/>
      <c r="AA63" s="39"/>
      <c r="AB63" s="39"/>
      <c r="AC63" s="39"/>
      <c r="AD63" s="39"/>
      <c r="AE63" s="39"/>
      <c r="AU63" s="17" t="s">
        <v>138</v>
      </c>
    </row>
    <row r="64" s="9" customFormat="1" ht="24.96" customHeight="1">
      <c r="A64" s="9"/>
      <c r="B64" s="186"/>
      <c r="C64" s="187"/>
      <c r="D64" s="188" t="s">
        <v>139</v>
      </c>
      <c r="E64" s="189"/>
      <c r="F64" s="189"/>
      <c r="G64" s="189"/>
      <c r="H64" s="189"/>
      <c r="I64" s="190"/>
      <c r="J64" s="191">
        <f>J91</f>
        <v>0</v>
      </c>
      <c r="K64" s="187"/>
      <c r="L64" s="192"/>
      <c r="S64" s="9"/>
      <c r="T64" s="9"/>
      <c r="U64" s="9"/>
      <c r="V64" s="9"/>
      <c r="W64" s="9"/>
      <c r="X64" s="9"/>
      <c r="Y64" s="9"/>
      <c r="Z64" s="9"/>
      <c r="AA64" s="9"/>
      <c r="AB64" s="9"/>
      <c r="AC64" s="9"/>
      <c r="AD64" s="9"/>
      <c r="AE64" s="9"/>
    </row>
    <row r="65" s="10" customFormat="1" ht="19.92" customHeight="1">
      <c r="A65" s="10"/>
      <c r="B65" s="193"/>
      <c r="C65" s="126"/>
      <c r="D65" s="194" t="s">
        <v>140</v>
      </c>
      <c r="E65" s="195"/>
      <c r="F65" s="195"/>
      <c r="G65" s="195"/>
      <c r="H65" s="195"/>
      <c r="I65" s="196"/>
      <c r="J65" s="197">
        <f>J92</f>
        <v>0</v>
      </c>
      <c r="K65" s="126"/>
      <c r="L65" s="198"/>
      <c r="S65" s="10"/>
      <c r="T65" s="10"/>
      <c r="U65" s="10"/>
      <c r="V65" s="10"/>
      <c r="W65" s="10"/>
      <c r="X65" s="10"/>
      <c r="Y65" s="10"/>
      <c r="Z65" s="10"/>
      <c r="AA65" s="10"/>
      <c r="AB65" s="10"/>
      <c r="AC65" s="10"/>
      <c r="AD65" s="10"/>
      <c r="AE65" s="10"/>
    </row>
    <row r="66" s="9" customFormat="1" ht="24.96" customHeight="1">
      <c r="A66" s="9"/>
      <c r="B66" s="186"/>
      <c r="C66" s="187"/>
      <c r="D66" s="188" t="s">
        <v>324</v>
      </c>
      <c r="E66" s="189"/>
      <c r="F66" s="189"/>
      <c r="G66" s="189"/>
      <c r="H66" s="189"/>
      <c r="I66" s="190"/>
      <c r="J66" s="191">
        <f>J102</f>
        <v>0</v>
      </c>
      <c r="K66" s="187"/>
      <c r="L66" s="192"/>
      <c r="S66" s="9"/>
      <c r="T66" s="9"/>
      <c r="U66" s="9"/>
      <c r="V66" s="9"/>
      <c r="W66" s="9"/>
      <c r="X66" s="9"/>
      <c r="Y66" s="9"/>
      <c r="Z66" s="9"/>
      <c r="AA66" s="9"/>
      <c r="AB66" s="9"/>
      <c r="AC66" s="9"/>
      <c r="AD66" s="9"/>
      <c r="AE66" s="9"/>
    </row>
    <row r="67" s="10" customFormat="1" ht="19.92" customHeight="1">
      <c r="A67" s="10"/>
      <c r="B67" s="193"/>
      <c r="C67" s="126"/>
      <c r="D67" s="194" t="s">
        <v>843</v>
      </c>
      <c r="E67" s="195"/>
      <c r="F67" s="195"/>
      <c r="G67" s="195"/>
      <c r="H67" s="195"/>
      <c r="I67" s="196"/>
      <c r="J67" s="197">
        <f>J103</f>
        <v>0</v>
      </c>
      <c r="K67" s="126"/>
      <c r="L67" s="198"/>
      <c r="S67" s="10"/>
      <c r="T67" s="10"/>
      <c r="U67" s="10"/>
      <c r="V67" s="10"/>
      <c r="W67" s="10"/>
      <c r="X67" s="10"/>
      <c r="Y67" s="10"/>
      <c r="Z67" s="10"/>
      <c r="AA67" s="10"/>
      <c r="AB67" s="10"/>
      <c r="AC67" s="10"/>
      <c r="AD67" s="10"/>
      <c r="AE67" s="10"/>
    </row>
    <row r="68" s="9" customFormat="1" ht="24.96" customHeight="1">
      <c r="A68" s="9"/>
      <c r="B68" s="186"/>
      <c r="C68" s="187"/>
      <c r="D68" s="188" t="s">
        <v>1069</v>
      </c>
      <c r="E68" s="189"/>
      <c r="F68" s="189"/>
      <c r="G68" s="189"/>
      <c r="H68" s="189"/>
      <c r="I68" s="190"/>
      <c r="J68" s="191">
        <f>J106</f>
        <v>0</v>
      </c>
      <c r="K68" s="187"/>
      <c r="L68" s="192"/>
      <c r="S68" s="9"/>
      <c r="T68" s="9"/>
      <c r="U68" s="9"/>
      <c r="V68" s="9"/>
      <c r="W68" s="9"/>
      <c r="X68" s="9"/>
      <c r="Y68" s="9"/>
      <c r="Z68" s="9"/>
      <c r="AA68" s="9"/>
      <c r="AB68" s="9"/>
      <c r="AC68" s="9"/>
      <c r="AD68" s="9"/>
      <c r="AE68" s="9"/>
    </row>
    <row r="69" s="2" customFormat="1" ht="21.84" customHeight="1">
      <c r="A69" s="39"/>
      <c r="B69" s="40"/>
      <c r="C69" s="41"/>
      <c r="D69" s="41"/>
      <c r="E69" s="41"/>
      <c r="F69" s="41"/>
      <c r="G69" s="41"/>
      <c r="H69" s="41"/>
      <c r="I69" s="147"/>
      <c r="J69" s="41"/>
      <c r="K69" s="41"/>
      <c r="L69" s="148"/>
      <c r="S69" s="39"/>
      <c r="T69" s="39"/>
      <c r="U69" s="39"/>
      <c r="V69" s="39"/>
      <c r="W69" s="39"/>
      <c r="X69" s="39"/>
      <c r="Y69" s="39"/>
      <c r="Z69" s="39"/>
      <c r="AA69" s="39"/>
      <c r="AB69" s="39"/>
      <c r="AC69" s="39"/>
      <c r="AD69" s="39"/>
      <c r="AE69" s="39"/>
    </row>
    <row r="70" s="2" customFormat="1" ht="6.96" customHeight="1">
      <c r="A70" s="39"/>
      <c r="B70" s="60"/>
      <c r="C70" s="61"/>
      <c r="D70" s="61"/>
      <c r="E70" s="61"/>
      <c r="F70" s="61"/>
      <c r="G70" s="61"/>
      <c r="H70" s="61"/>
      <c r="I70" s="176"/>
      <c r="J70" s="61"/>
      <c r="K70" s="61"/>
      <c r="L70" s="148"/>
      <c r="S70" s="39"/>
      <c r="T70" s="39"/>
      <c r="U70" s="39"/>
      <c r="V70" s="39"/>
      <c r="W70" s="39"/>
      <c r="X70" s="39"/>
      <c r="Y70" s="39"/>
      <c r="Z70" s="39"/>
      <c r="AA70" s="39"/>
      <c r="AB70" s="39"/>
      <c r="AC70" s="39"/>
      <c r="AD70" s="39"/>
      <c r="AE70" s="39"/>
    </row>
    <row r="74" s="2" customFormat="1" ht="6.96" customHeight="1">
      <c r="A74" s="39"/>
      <c r="B74" s="62"/>
      <c r="C74" s="63"/>
      <c r="D74" s="63"/>
      <c r="E74" s="63"/>
      <c r="F74" s="63"/>
      <c r="G74" s="63"/>
      <c r="H74" s="63"/>
      <c r="I74" s="179"/>
      <c r="J74" s="63"/>
      <c r="K74" s="63"/>
      <c r="L74" s="148"/>
      <c r="S74" s="39"/>
      <c r="T74" s="39"/>
      <c r="U74" s="39"/>
      <c r="V74" s="39"/>
      <c r="W74" s="39"/>
      <c r="X74" s="39"/>
      <c r="Y74" s="39"/>
      <c r="Z74" s="39"/>
      <c r="AA74" s="39"/>
      <c r="AB74" s="39"/>
      <c r="AC74" s="39"/>
      <c r="AD74" s="39"/>
      <c r="AE74" s="39"/>
    </row>
    <row r="75" s="2" customFormat="1" ht="24.96" customHeight="1">
      <c r="A75" s="39"/>
      <c r="B75" s="40"/>
      <c r="C75" s="23" t="s">
        <v>146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6.96" customHeight="1">
      <c r="A76" s="39"/>
      <c r="B76" s="40"/>
      <c r="C76" s="41"/>
      <c r="D76" s="41"/>
      <c r="E76" s="41"/>
      <c r="F76" s="41"/>
      <c r="G76" s="41"/>
      <c r="H76" s="41"/>
      <c r="I76" s="147"/>
      <c r="J76" s="41"/>
      <c r="K76" s="41"/>
      <c r="L76" s="148"/>
      <c r="S76" s="39"/>
      <c r="T76" s="39"/>
      <c r="U76" s="39"/>
      <c r="V76" s="39"/>
      <c r="W76" s="39"/>
      <c r="X76" s="39"/>
      <c r="Y76" s="39"/>
      <c r="Z76" s="39"/>
      <c r="AA76" s="39"/>
      <c r="AB76" s="39"/>
      <c r="AC76" s="39"/>
      <c r="AD76" s="39"/>
      <c r="AE76" s="39"/>
    </row>
    <row r="77" s="2" customFormat="1" ht="12" customHeight="1">
      <c r="A77" s="39"/>
      <c r="B77" s="40"/>
      <c r="C77" s="32" t="s">
        <v>16</v>
      </c>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6.5" customHeight="1">
      <c r="A78" s="39"/>
      <c r="B78" s="40"/>
      <c r="C78" s="41"/>
      <c r="D78" s="41"/>
      <c r="E78" s="180" t="str">
        <f>E7</f>
        <v>PJD na ul. Výškovická - 2. úsek (ul. Pavlovova - ul. Čujkovova)</v>
      </c>
      <c r="F78" s="32"/>
      <c r="G78" s="32"/>
      <c r="H78" s="32"/>
      <c r="I78" s="147"/>
      <c r="J78" s="41"/>
      <c r="K78" s="41"/>
      <c r="L78" s="148"/>
      <c r="S78" s="39"/>
      <c r="T78" s="39"/>
      <c r="U78" s="39"/>
      <c r="V78" s="39"/>
      <c r="W78" s="39"/>
      <c r="X78" s="39"/>
      <c r="Y78" s="39"/>
      <c r="Z78" s="39"/>
      <c r="AA78" s="39"/>
      <c r="AB78" s="39"/>
      <c r="AC78" s="39"/>
      <c r="AD78" s="39"/>
      <c r="AE78" s="39"/>
    </row>
    <row r="79" s="1" customFormat="1" ht="12" customHeight="1">
      <c r="B79" s="21"/>
      <c r="C79" s="32" t="s">
        <v>133</v>
      </c>
      <c r="D79" s="22"/>
      <c r="E79" s="22"/>
      <c r="F79" s="22"/>
      <c r="G79" s="22"/>
      <c r="H79" s="22"/>
      <c r="I79" s="139"/>
      <c r="J79" s="22"/>
      <c r="K79" s="22"/>
      <c r="L79" s="20"/>
    </row>
    <row r="80" s="2" customFormat="1" ht="16.5" customHeight="1">
      <c r="A80" s="39"/>
      <c r="B80" s="40"/>
      <c r="C80" s="41"/>
      <c r="D80" s="41"/>
      <c r="E80" s="180" t="s">
        <v>1065</v>
      </c>
      <c r="F80" s="41"/>
      <c r="G80" s="41"/>
      <c r="H80" s="41"/>
      <c r="I80" s="147"/>
      <c r="J80" s="41"/>
      <c r="K80" s="41"/>
      <c r="L80" s="148"/>
      <c r="S80" s="39"/>
      <c r="T80" s="39"/>
      <c r="U80" s="39"/>
      <c r="V80" s="39"/>
      <c r="W80" s="39"/>
      <c r="X80" s="39"/>
      <c r="Y80" s="39"/>
      <c r="Z80" s="39"/>
      <c r="AA80" s="39"/>
      <c r="AB80" s="39"/>
      <c r="AC80" s="39"/>
      <c r="AD80" s="39"/>
      <c r="AE80" s="39"/>
    </row>
    <row r="81" s="2" customFormat="1" ht="12" customHeight="1">
      <c r="A81" s="39"/>
      <c r="B81" s="40"/>
      <c r="C81" s="32" t="s">
        <v>1066</v>
      </c>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6.5" customHeight="1">
      <c r="A82" s="39"/>
      <c r="B82" s="40"/>
      <c r="C82" s="41"/>
      <c r="D82" s="41"/>
      <c r="E82" s="70" t="str">
        <f>E11</f>
        <v>SO 421 - Ochrana kabelů NN Dopravní podnik Ostrava</v>
      </c>
      <c r="F82" s="41"/>
      <c r="G82" s="41"/>
      <c r="H82" s="41"/>
      <c r="I82" s="147"/>
      <c r="J82" s="41"/>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12" customHeight="1">
      <c r="A84" s="39"/>
      <c r="B84" s="40"/>
      <c r="C84" s="32" t="s">
        <v>22</v>
      </c>
      <c r="D84" s="41"/>
      <c r="E84" s="41"/>
      <c r="F84" s="27" t="str">
        <f>F14</f>
        <v>Ostrava</v>
      </c>
      <c r="G84" s="41"/>
      <c r="H84" s="41"/>
      <c r="I84" s="150" t="s">
        <v>24</v>
      </c>
      <c r="J84" s="73" t="str">
        <f>IF(J14="","",J14)</f>
        <v>13. 11. 2019</v>
      </c>
      <c r="K84" s="41"/>
      <c r="L84" s="148"/>
      <c r="S84" s="39"/>
      <c r="T84" s="39"/>
      <c r="U84" s="39"/>
      <c r="V84" s="39"/>
      <c r="W84" s="39"/>
      <c r="X84" s="39"/>
      <c r="Y84" s="39"/>
      <c r="Z84" s="39"/>
      <c r="AA84" s="39"/>
      <c r="AB84" s="39"/>
      <c r="AC84" s="39"/>
      <c r="AD84" s="39"/>
      <c r="AE84" s="39"/>
    </row>
    <row r="85" s="2" customFormat="1" ht="6.96" customHeight="1">
      <c r="A85" s="39"/>
      <c r="B85" s="40"/>
      <c r="C85" s="41"/>
      <c r="D85" s="41"/>
      <c r="E85" s="41"/>
      <c r="F85" s="41"/>
      <c r="G85" s="41"/>
      <c r="H85" s="41"/>
      <c r="I85" s="147"/>
      <c r="J85" s="41"/>
      <c r="K85" s="41"/>
      <c r="L85" s="148"/>
      <c r="S85" s="39"/>
      <c r="T85" s="39"/>
      <c r="U85" s="39"/>
      <c r="V85" s="39"/>
      <c r="W85" s="39"/>
      <c r="X85" s="39"/>
      <c r="Y85" s="39"/>
      <c r="Z85" s="39"/>
      <c r="AA85" s="39"/>
      <c r="AB85" s="39"/>
      <c r="AC85" s="39"/>
      <c r="AD85" s="39"/>
      <c r="AE85" s="39"/>
    </row>
    <row r="86" s="2" customFormat="1" ht="27.9" customHeight="1">
      <c r="A86" s="39"/>
      <c r="B86" s="40"/>
      <c r="C86" s="32" t="s">
        <v>30</v>
      </c>
      <c r="D86" s="41"/>
      <c r="E86" s="41"/>
      <c r="F86" s="27" t="str">
        <f>E17</f>
        <v>Dopravní podnik Ostrava a.s.</v>
      </c>
      <c r="G86" s="41"/>
      <c r="H86" s="41"/>
      <c r="I86" s="150" t="s">
        <v>38</v>
      </c>
      <c r="J86" s="37" t="str">
        <f>E23</f>
        <v>METROPROJEKT Praha a.s.</v>
      </c>
      <c r="K86" s="41"/>
      <c r="L86" s="148"/>
      <c r="S86" s="39"/>
      <c r="T86" s="39"/>
      <c r="U86" s="39"/>
      <c r="V86" s="39"/>
      <c r="W86" s="39"/>
      <c r="X86" s="39"/>
      <c r="Y86" s="39"/>
      <c r="Z86" s="39"/>
      <c r="AA86" s="39"/>
      <c r="AB86" s="39"/>
      <c r="AC86" s="39"/>
      <c r="AD86" s="39"/>
      <c r="AE86" s="39"/>
    </row>
    <row r="87" s="2" customFormat="1" ht="15.15" customHeight="1">
      <c r="A87" s="39"/>
      <c r="B87" s="40"/>
      <c r="C87" s="32" t="s">
        <v>36</v>
      </c>
      <c r="D87" s="41"/>
      <c r="E87" s="41"/>
      <c r="F87" s="27" t="str">
        <f>IF(E20="","",E20)</f>
        <v>Vyplň údaj</v>
      </c>
      <c r="G87" s="41"/>
      <c r="H87" s="41"/>
      <c r="I87" s="150" t="s">
        <v>43</v>
      </c>
      <c r="J87" s="37" t="str">
        <f>E26</f>
        <v>ALMAPRO s.r.o.</v>
      </c>
      <c r="K87" s="41"/>
      <c r="L87" s="148"/>
      <c r="S87" s="39"/>
      <c r="T87" s="39"/>
      <c r="U87" s="39"/>
      <c r="V87" s="39"/>
      <c r="W87" s="39"/>
      <c r="X87" s="39"/>
      <c r="Y87" s="39"/>
      <c r="Z87" s="39"/>
      <c r="AA87" s="39"/>
      <c r="AB87" s="39"/>
      <c r="AC87" s="39"/>
      <c r="AD87" s="39"/>
      <c r="AE87" s="39"/>
    </row>
    <row r="88" s="2" customFormat="1" ht="10.32" customHeight="1">
      <c r="A88" s="39"/>
      <c r="B88" s="40"/>
      <c r="C88" s="41"/>
      <c r="D88" s="41"/>
      <c r="E88" s="41"/>
      <c r="F88" s="41"/>
      <c r="G88" s="41"/>
      <c r="H88" s="41"/>
      <c r="I88" s="147"/>
      <c r="J88" s="41"/>
      <c r="K88" s="41"/>
      <c r="L88" s="148"/>
      <c r="S88" s="39"/>
      <c r="T88" s="39"/>
      <c r="U88" s="39"/>
      <c r="V88" s="39"/>
      <c r="W88" s="39"/>
      <c r="X88" s="39"/>
      <c r="Y88" s="39"/>
      <c r="Z88" s="39"/>
      <c r="AA88" s="39"/>
      <c r="AB88" s="39"/>
      <c r="AC88" s="39"/>
      <c r="AD88" s="39"/>
      <c r="AE88" s="39"/>
    </row>
    <row r="89" s="11" customFormat="1" ht="29.28" customHeight="1">
      <c r="A89" s="199"/>
      <c r="B89" s="200"/>
      <c r="C89" s="201" t="s">
        <v>147</v>
      </c>
      <c r="D89" s="202" t="s">
        <v>65</v>
      </c>
      <c r="E89" s="202" t="s">
        <v>61</v>
      </c>
      <c r="F89" s="202" t="s">
        <v>62</v>
      </c>
      <c r="G89" s="202" t="s">
        <v>148</v>
      </c>
      <c r="H89" s="202" t="s">
        <v>149</v>
      </c>
      <c r="I89" s="203" t="s">
        <v>150</v>
      </c>
      <c r="J89" s="202" t="s">
        <v>137</v>
      </c>
      <c r="K89" s="204" t="s">
        <v>151</v>
      </c>
      <c r="L89" s="205"/>
      <c r="M89" s="93" t="s">
        <v>79</v>
      </c>
      <c r="N89" s="94" t="s">
        <v>50</v>
      </c>
      <c r="O89" s="94" t="s">
        <v>152</v>
      </c>
      <c r="P89" s="94" t="s">
        <v>153</v>
      </c>
      <c r="Q89" s="94" t="s">
        <v>154</v>
      </c>
      <c r="R89" s="94" t="s">
        <v>155</v>
      </c>
      <c r="S89" s="94" t="s">
        <v>156</v>
      </c>
      <c r="T89" s="95" t="s">
        <v>157</v>
      </c>
      <c r="U89" s="199"/>
      <c r="V89" s="199"/>
      <c r="W89" s="199"/>
      <c r="X89" s="199"/>
      <c r="Y89" s="199"/>
      <c r="Z89" s="199"/>
      <c r="AA89" s="199"/>
      <c r="AB89" s="199"/>
      <c r="AC89" s="199"/>
      <c r="AD89" s="199"/>
      <c r="AE89" s="199"/>
    </row>
    <row r="90" s="2" customFormat="1" ht="22.8" customHeight="1">
      <c r="A90" s="39"/>
      <c r="B90" s="40"/>
      <c r="C90" s="100" t="s">
        <v>158</v>
      </c>
      <c r="D90" s="41"/>
      <c r="E90" s="41"/>
      <c r="F90" s="41"/>
      <c r="G90" s="41"/>
      <c r="H90" s="41"/>
      <c r="I90" s="147"/>
      <c r="J90" s="206">
        <f>BK90</f>
        <v>0</v>
      </c>
      <c r="K90" s="41"/>
      <c r="L90" s="45"/>
      <c r="M90" s="96"/>
      <c r="N90" s="207"/>
      <c r="O90" s="97"/>
      <c r="P90" s="208">
        <f>P91+P102+P106</f>
        <v>0</v>
      </c>
      <c r="Q90" s="97"/>
      <c r="R90" s="208">
        <f>R91+R102+R106</f>
        <v>0</v>
      </c>
      <c r="S90" s="97"/>
      <c r="T90" s="209">
        <f>T91+T102+T106</f>
        <v>0</v>
      </c>
      <c r="U90" s="39"/>
      <c r="V90" s="39"/>
      <c r="W90" s="39"/>
      <c r="X90" s="39"/>
      <c r="Y90" s="39"/>
      <c r="Z90" s="39"/>
      <c r="AA90" s="39"/>
      <c r="AB90" s="39"/>
      <c r="AC90" s="39"/>
      <c r="AD90" s="39"/>
      <c r="AE90" s="39"/>
      <c r="AT90" s="17" t="s">
        <v>80</v>
      </c>
      <c r="AU90" s="17" t="s">
        <v>138</v>
      </c>
      <c r="BK90" s="210">
        <f>BK91+BK102+BK106</f>
        <v>0</v>
      </c>
    </row>
    <row r="91" s="12" customFormat="1" ht="25.92" customHeight="1">
      <c r="A91" s="12"/>
      <c r="B91" s="211"/>
      <c r="C91" s="212"/>
      <c r="D91" s="213" t="s">
        <v>80</v>
      </c>
      <c r="E91" s="214" t="s">
        <v>159</v>
      </c>
      <c r="F91" s="214" t="s">
        <v>160</v>
      </c>
      <c r="G91" s="212"/>
      <c r="H91" s="212"/>
      <c r="I91" s="215"/>
      <c r="J91" s="216">
        <f>BK91</f>
        <v>0</v>
      </c>
      <c r="K91" s="212"/>
      <c r="L91" s="217"/>
      <c r="M91" s="218"/>
      <c r="N91" s="219"/>
      <c r="O91" s="219"/>
      <c r="P91" s="220">
        <f>P92</f>
        <v>0</v>
      </c>
      <c r="Q91" s="219"/>
      <c r="R91" s="220">
        <f>R92</f>
        <v>0</v>
      </c>
      <c r="S91" s="219"/>
      <c r="T91" s="221">
        <f>T92</f>
        <v>0</v>
      </c>
      <c r="U91" s="12"/>
      <c r="V91" s="12"/>
      <c r="W91" s="12"/>
      <c r="X91" s="12"/>
      <c r="Y91" s="12"/>
      <c r="Z91" s="12"/>
      <c r="AA91" s="12"/>
      <c r="AB91" s="12"/>
      <c r="AC91" s="12"/>
      <c r="AD91" s="12"/>
      <c r="AE91" s="12"/>
      <c r="AR91" s="222" t="s">
        <v>89</v>
      </c>
      <c r="AT91" s="223" t="s">
        <v>80</v>
      </c>
      <c r="AU91" s="223" t="s">
        <v>81</v>
      </c>
      <c r="AY91" s="222" t="s">
        <v>161</v>
      </c>
      <c r="BK91" s="224">
        <f>BK92</f>
        <v>0</v>
      </c>
    </row>
    <row r="92" s="12" customFormat="1" ht="22.8" customHeight="1">
      <c r="A92" s="12"/>
      <c r="B92" s="211"/>
      <c r="C92" s="212"/>
      <c r="D92" s="213" t="s">
        <v>80</v>
      </c>
      <c r="E92" s="225" t="s">
        <v>89</v>
      </c>
      <c r="F92" s="225" t="s">
        <v>162</v>
      </c>
      <c r="G92" s="212"/>
      <c r="H92" s="212"/>
      <c r="I92" s="215"/>
      <c r="J92" s="226">
        <f>BK92</f>
        <v>0</v>
      </c>
      <c r="K92" s="212"/>
      <c r="L92" s="217"/>
      <c r="M92" s="218"/>
      <c r="N92" s="219"/>
      <c r="O92" s="219"/>
      <c r="P92" s="220">
        <f>SUM(P93:P101)</f>
        <v>0</v>
      </c>
      <c r="Q92" s="219"/>
      <c r="R92" s="220">
        <f>SUM(R93:R101)</f>
        <v>0</v>
      </c>
      <c r="S92" s="219"/>
      <c r="T92" s="221">
        <f>SUM(T93:T101)</f>
        <v>0</v>
      </c>
      <c r="U92" s="12"/>
      <c r="V92" s="12"/>
      <c r="W92" s="12"/>
      <c r="X92" s="12"/>
      <c r="Y92" s="12"/>
      <c r="Z92" s="12"/>
      <c r="AA92" s="12"/>
      <c r="AB92" s="12"/>
      <c r="AC92" s="12"/>
      <c r="AD92" s="12"/>
      <c r="AE92" s="12"/>
      <c r="AR92" s="222" t="s">
        <v>89</v>
      </c>
      <c r="AT92" s="223" t="s">
        <v>80</v>
      </c>
      <c r="AU92" s="223" t="s">
        <v>89</v>
      </c>
      <c r="AY92" s="222" t="s">
        <v>161</v>
      </c>
      <c r="BK92" s="224">
        <f>SUM(BK93:BK101)</f>
        <v>0</v>
      </c>
    </row>
    <row r="93" s="2" customFormat="1" ht="16.5" customHeight="1">
      <c r="A93" s="39"/>
      <c r="B93" s="40"/>
      <c r="C93" s="227" t="s">
        <v>89</v>
      </c>
      <c r="D93" s="227" t="s">
        <v>163</v>
      </c>
      <c r="E93" s="228" t="s">
        <v>1070</v>
      </c>
      <c r="F93" s="229" t="s">
        <v>1071</v>
      </c>
      <c r="G93" s="230" t="s">
        <v>166</v>
      </c>
      <c r="H93" s="231">
        <v>822</v>
      </c>
      <c r="I93" s="232"/>
      <c r="J93" s="233">
        <f>ROUND(I93*H93,2)</f>
        <v>0</v>
      </c>
      <c r="K93" s="229" t="s">
        <v>943</v>
      </c>
      <c r="L93" s="45"/>
      <c r="M93" s="234" t="s">
        <v>79</v>
      </c>
      <c r="N93" s="235" t="s">
        <v>51</v>
      </c>
      <c r="O93" s="85"/>
      <c r="P93" s="236">
        <f>O93*H93</f>
        <v>0</v>
      </c>
      <c r="Q93" s="236">
        <v>0</v>
      </c>
      <c r="R93" s="236">
        <f>Q93*H93</f>
        <v>0</v>
      </c>
      <c r="S93" s="236">
        <v>0</v>
      </c>
      <c r="T93" s="237">
        <f>S93*H93</f>
        <v>0</v>
      </c>
      <c r="U93" s="39"/>
      <c r="V93" s="39"/>
      <c r="W93" s="39"/>
      <c r="X93" s="39"/>
      <c r="Y93" s="39"/>
      <c r="Z93" s="39"/>
      <c r="AA93" s="39"/>
      <c r="AB93" s="39"/>
      <c r="AC93" s="39"/>
      <c r="AD93" s="39"/>
      <c r="AE93" s="39"/>
      <c r="AR93" s="238" t="s">
        <v>168</v>
      </c>
      <c r="AT93" s="238" t="s">
        <v>163</v>
      </c>
      <c r="AU93" s="238" t="s">
        <v>91</v>
      </c>
      <c r="AY93" s="17" t="s">
        <v>161</v>
      </c>
      <c r="BE93" s="239">
        <f>IF(N93="základní",J93,0)</f>
        <v>0</v>
      </c>
      <c r="BF93" s="239">
        <f>IF(N93="snížená",J93,0)</f>
        <v>0</v>
      </c>
      <c r="BG93" s="239">
        <f>IF(N93="zákl. přenesená",J93,0)</f>
        <v>0</v>
      </c>
      <c r="BH93" s="239">
        <f>IF(N93="sníž. přenesená",J93,0)</f>
        <v>0</v>
      </c>
      <c r="BI93" s="239">
        <f>IF(N93="nulová",J93,0)</f>
        <v>0</v>
      </c>
      <c r="BJ93" s="17" t="s">
        <v>89</v>
      </c>
      <c r="BK93" s="239">
        <f>ROUND(I93*H93,2)</f>
        <v>0</v>
      </c>
      <c r="BL93" s="17" t="s">
        <v>168</v>
      </c>
      <c r="BM93" s="238" t="s">
        <v>1072</v>
      </c>
    </row>
    <row r="94" s="2" customFormat="1">
      <c r="A94" s="39"/>
      <c r="B94" s="40"/>
      <c r="C94" s="41"/>
      <c r="D94" s="242" t="s">
        <v>397</v>
      </c>
      <c r="E94" s="41"/>
      <c r="F94" s="288" t="s">
        <v>1073</v>
      </c>
      <c r="G94" s="41"/>
      <c r="H94" s="41"/>
      <c r="I94" s="147"/>
      <c r="J94" s="41"/>
      <c r="K94" s="41"/>
      <c r="L94" s="45"/>
      <c r="M94" s="289"/>
      <c r="N94" s="290"/>
      <c r="O94" s="85"/>
      <c r="P94" s="85"/>
      <c r="Q94" s="85"/>
      <c r="R94" s="85"/>
      <c r="S94" s="85"/>
      <c r="T94" s="86"/>
      <c r="U94" s="39"/>
      <c r="V94" s="39"/>
      <c r="W94" s="39"/>
      <c r="X94" s="39"/>
      <c r="Y94" s="39"/>
      <c r="Z94" s="39"/>
      <c r="AA94" s="39"/>
      <c r="AB94" s="39"/>
      <c r="AC94" s="39"/>
      <c r="AD94" s="39"/>
      <c r="AE94" s="39"/>
      <c r="AT94" s="17" t="s">
        <v>397</v>
      </c>
      <c r="AU94" s="17" t="s">
        <v>91</v>
      </c>
    </row>
    <row r="95" s="13" customFormat="1">
      <c r="A95" s="13"/>
      <c r="B95" s="240"/>
      <c r="C95" s="241"/>
      <c r="D95" s="242" t="s">
        <v>170</v>
      </c>
      <c r="E95" s="243" t="s">
        <v>79</v>
      </c>
      <c r="F95" s="244" t="s">
        <v>1074</v>
      </c>
      <c r="G95" s="241"/>
      <c r="H95" s="245">
        <v>822</v>
      </c>
      <c r="I95" s="246"/>
      <c r="J95" s="241"/>
      <c r="K95" s="241"/>
      <c r="L95" s="247"/>
      <c r="M95" s="248"/>
      <c r="N95" s="249"/>
      <c r="O95" s="249"/>
      <c r="P95" s="249"/>
      <c r="Q95" s="249"/>
      <c r="R95" s="249"/>
      <c r="S95" s="249"/>
      <c r="T95" s="250"/>
      <c r="U95" s="13"/>
      <c r="V95" s="13"/>
      <c r="W95" s="13"/>
      <c r="X95" s="13"/>
      <c r="Y95" s="13"/>
      <c r="Z95" s="13"/>
      <c r="AA95" s="13"/>
      <c r="AB95" s="13"/>
      <c r="AC95" s="13"/>
      <c r="AD95" s="13"/>
      <c r="AE95" s="13"/>
      <c r="AT95" s="251" t="s">
        <v>170</v>
      </c>
      <c r="AU95" s="251" t="s">
        <v>91</v>
      </c>
      <c r="AV95" s="13" t="s">
        <v>91</v>
      </c>
      <c r="AW95" s="13" t="s">
        <v>42</v>
      </c>
      <c r="AX95" s="13" t="s">
        <v>89</v>
      </c>
      <c r="AY95" s="251" t="s">
        <v>161</v>
      </c>
    </row>
    <row r="96" s="2" customFormat="1" ht="16.5" customHeight="1">
      <c r="A96" s="39"/>
      <c r="B96" s="40"/>
      <c r="C96" s="227" t="s">
        <v>91</v>
      </c>
      <c r="D96" s="227" t="s">
        <v>163</v>
      </c>
      <c r="E96" s="228" t="s">
        <v>1075</v>
      </c>
      <c r="F96" s="229" t="s">
        <v>1076</v>
      </c>
      <c r="G96" s="230" t="s">
        <v>166</v>
      </c>
      <c r="H96" s="231">
        <v>822</v>
      </c>
      <c r="I96" s="232"/>
      <c r="J96" s="233">
        <f>ROUND(I96*H96,2)</f>
        <v>0</v>
      </c>
      <c r="K96" s="229" t="s">
        <v>943</v>
      </c>
      <c r="L96" s="45"/>
      <c r="M96" s="234" t="s">
        <v>79</v>
      </c>
      <c r="N96" s="235" t="s">
        <v>51</v>
      </c>
      <c r="O96" s="85"/>
      <c r="P96" s="236">
        <f>O96*H96</f>
        <v>0</v>
      </c>
      <c r="Q96" s="236">
        <v>0</v>
      </c>
      <c r="R96" s="236">
        <f>Q96*H96</f>
        <v>0</v>
      </c>
      <c r="S96" s="236">
        <v>0</v>
      </c>
      <c r="T96" s="237">
        <f>S96*H96</f>
        <v>0</v>
      </c>
      <c r="U96" s="39"/>
      <c r="V96" s="39"/>
      <c r="W96" s="39"/>
      <c r="X96" s="39"/>
      <c r="Y96" s="39"/>
      <c r="Z96" s="39"/>
      <c r="AA96" s="39"/>
      <c r="AB96" s="39"/>
      <c r="AC96" s="39"/>
      <c r="AD96" s="39"/>
      <c r="AE96" s="39"/>
      <c r="AR96" s="238" t="s">
        <v>168</v>
      </c>
      <c r="AT96" s="238" t="s">
        <v>163</v>
      </c>
      <c r="AU96" s="238" t="s">
        <v>91</v>
      </c>
      <c r="AY96" s="17" t="s">
        <v>161</v>
      </c>
      <c r="BE96" s="239">
        <f>IF(N96="základní",J96,0)</f>
        <v>0</v>
      </c>
      <c r="BF96" s="239">
        <f>IF(N96="snížená",J96,0)</f>
        <v>0</v>
      </c>
      <c r="BG96" s="239">
        <f>IF(N96="zákl. přenesená",J96,0)</f>
        <v>0</v>
      </c>
      <c r="BH96" s="239">
        <f>IF(N96="sníž. přenesená",J96,0)</f>
        <v>0</v>
      </c>
      <c r="BI96" s="239">
        <f>IF(N96="nulová",J96,0)</f>
        <v>0</v>
      </c>
      <c r="BJ96" s="17" t="s">
        <v>89</v>
      </c>
      <c r="BK96" s="239">
        <f>ROUND(I96*H96,2)</f>
        <v>0</v>
      </c>
      <c r="BL96" s="17" t="s">
        <v>168</v>
      </c>
      <c r="BM96" s="238" t="s">
        <v>1077</v>
      </c>
    </row>
    <row r="97" s="2" customFormat="1">
      <c r="A97" s="39"/>
      <c r="B97" s="40"/>
      <c r="C97" s="41"/>
      <c r="D97" s="242" t="s">
        <v>397</v>
      </c>
      <c r="E97" s="41"/>
      <c r="F97" s="288" t="s">
        <v>1078</v>
      </c>
      <c r="G97" s="41"/>
      <c r="H97" s="41"/>
      <c r="I97" s="147"/>
      <c r="J97" s="41"/>
      <c r="K97" s="41"/>
      <c r="L97" s="45"/>
      <c r="M97" s="289"/>
      <c r="N97" s="290"/>
      <c r="O97" s="85"/>
      <c r="P97" s="85"/>
      <c r="Q97" s="85"/>
      <c r="R97" s="85"/>
      <c r="S97" s="85"/>
      <c r="T97" s="86"/>
      <c r="U97" s="39"/>
      <c r="V97" s="39"/>
      <c r="W97" s="39"/>
      <c r="X97" s="39"/>
      <c r="Y97" s="39"/>
      <c r="Z97" s="39"/>
      <c r="AA97" s="39"/>
      <c r="AB97" s="39"/>
      <c r="AC97" s="39"/>
      <c r="AD97" s="39"/>
      <c r="AE97" s="39"/>
      <c r="AT97" s="17" t="s">
        <v>397</v>
      </c>
      <c r="AU97" s="17" t="s">
        <v>91</v>
      </c>
    </row>
    <row r="98" s="13" customFormat="1">
      <c r="A98" s="13"/>
      <c r="B98" s="240"/>
      <c r="C98" s="241"/>
      <c r="D98" s="242" t="s">
        <v>170</v>
      </c>
      <c r="E98" s="243" t="s">
        <v>79</v>
      </c>
      <c r="F98" s="244" t="s">
        <v>1079</v>
      </c>
      <c r="G98" s="241"/>
      <c r="H98" s="245">
        <v>822</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42</v>
      </c>
      <c r="AX98" s="13" t="s">
        <v>89</v>
      </c>
      <c r="AY98" s="251" t="s">
        <v>161</v>
      </c>
    </row>
    <row r="99" s="2" customFormat="1" ht="24" customHeight="1">
      <c r="A99" s="39"/>
      <c r="B99" s="40"/>
      <c r="C99" s="227" t="s">
        <v>177</v>
      </c>
      <c r="D99" s="227" t="s">
        <v>163</v>
      </c>
      <c r="E99" s="228" t="s">
        <v>1080</v>
      </c>
      <c r="F99" s="229" t="s">
        <v>1081</v>
      </c>
      <c r="G99" s="230" t="s">
        <v>166</v>
      </c>
      <c r="H99" s="231">
        <v>822</v>
      </c>
      <c r="I99" s="232"/>
      <c r="J99" s="233">
        <f>ROUND(I99*H99,2)</f>
        <v>0</v>
      </c>
      <c r="K99" s="229" t="s">
        <v>943</v>
      </c>
      <c r="L99" s="45"/>
      <c r="M99" s="234" t="s">
        <v>79</v>
      </c>
      <c r="N99" s="235" t="s">
        <v>51</v>
      </c>
      <c r="O99" s="85"/>
      <c r="P99" s="236">
        <f>O99*H99</f>
        <v>0</v>
      </c>
      <c r="Q99" s="236">
        <v>0</v>
      </c>
      <c r="R99" s="236">
        <f>Q99*H99</f>
        <v>0</v>
      </c>
      <c r="S99" s="236">
        <v>0</v>
      </c>
      <c r="T99" s="237">
        <f>S99*H99</f>
        <v>0</v>
      </c>
      <c r="U99" s="39"/>
      <c r="V99" s="39"/>
      <c r="W99" s="39"/>
      <c r="X99" s="39"/>
      <c r="Y99" s="39"/>
      <c r="Z99" s="39"/>
      <c r="AA99" s="39"/>
      <c r="AB99" s="39"/>
      <c r="AC99" s="39"/>
      <c r="AD99" s="39"/>
      <c r="AE99" s="39"/>
      <c r="AR99" s="238" t="s">
        <v>168</v>
      </c>
      <c r="AT99" s="238" t="s">
        <v>163</v>
      </c>
      <c r="AU99" s="238" t="s">
        <v>91</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168</v>
      </c>
      <c r="BM99" s="238" t="s">
        <v>1082</v>
      </c>
    </row>
    <row r="100" s="2" customFormat="1">
      <c r="A100" s="39"/>
      <c r="B100" s="40"/>
      <c r="C100" s="41"/>
      <c r="D100" s="242" t="s">
        <v>397</v>
      </c>
      <c r="E100" s="41"/>
      <c r="F100" s="288" t="s">
        <v>1083</v>
      </c>
      <c r="G100" s="41"/>
      <c r="H100" s="41"/>
      <c r="I100" s="147"/>
      <c r="J100" s="41"/>
      <c r="K100" s="41"/>
      <c r="L100" s="45"/>
      <c r="M100" s="289"/>
      <c r="N100" s="290"/>
      <c r="O100" s="85"/>
      <c r="P100" s="85"/>
      <c r="Q100" s="85"/>
      <c r="R100" s="85"/>
      <c r="S100" s="85"/>
      <c r="T100" s="86"/>
      <c r="U100" s="39"/>
      <c r="V100" s="39"/>
      <c r="W100" s="39"/>
      <c r="X100" s="39"/>
      <c r="Y100" s="39"/>
      <c r="Z100" s="39"/>
      <c r="AA100" s="39"/>
      <c r="AB100" s="39"/>
      <c r="AC100" s="39"/>
      <c r="AD100" s="39"/>
      <c r="AE100" s="39"/>
      <c r="AT100" s="17" t="s">
        <v>397</v>
      </c>
      <c r="AU100" s="17" t="s">
        <v>91</v>
      </c>
    </row>
    <row r="101" s="13" customFormat="1">
      <c r="A101" s="13"/>
      <c r="B101" s="240"/>
      <c r="C101" s="241"/>
      <c r="D101" s="242" t="s">
        <v>170</v>
      </c>
      <c r="E101" s="243" t="s">
        <v>79</v>
      </c>
      <c r="F101" s="244" t="s">
        <v>1079</v>
      </c>
      <c r="G101" s="241"/>
      <c r="H101" s="245">
        <v>822</v>
      </c>
      <c r="I101" s="246"/>
      <c r="J101" s="241"/>
      <c r="K101" s="241"/>
      <c r="L101" s="247"/>
      <c r="M101" s="248"/>
      <c r="N101" s="249"/>
      <c r="O101" s="249"/>
      <c r="P101" s="249"/>
      <c r="Q101" s="249"/>
      <c r="R101" s="249"/>
      <c r="S101" s="249"/>
      <c r="T101" s="250"/>
      <c r="U101" s="13"/>
      <c r="V101" s="13"/>
      <c r="W101" s="13"/>
      <c r="X101" s="13"/>
      <c r="Y101" s="13"/>
      <c r="Z101" s="13"/>
      <c r="AA101" s="13"/>
      <c r="AB101" s="13"/>
      <c r="AC101" s="13"/>
      <c r="AD101" s="13"/>
      <c r="AE101" s="13"/>
      <c r="AT101" s="251" t="s">
        <v>170</v>
      </c>
      <c r="AU101" s="251" t="s">
        <v>91</v>
      </c>
      <c r="AV101" s="13" t="s">
        <v>91</v>
      </c>
      <c r="AW101" s="13" t="s">
        <v>42</v>
      </c>
      <c r="AX101" s="13" t="s">
        <v>89</v>
      </c>
      <c r="AY101" s="251" t="s">
        <v>161</v>
      </c>
    </row>
    <row r="102" s="12" customFormat="1" ht="25.92" customHeight="1">
      <c r="A102" s="12"/>
      <c r="B102" s="211"/>
      <c r="C102" s="212"/>
      <c r="D102" s="213" t="s">
        <v>80</v>
      </c>
      <c r="E102" s="214" t="s">
        <v>193</v>
      </c>
      <c r="F102" s="214" t="s">
        <v>513</v>
      </c>
      <c r="G102" s="212"/>
      <c r="H102" s="212"/>
      <c r="I102" s="215"/>
      <c r="J102" s="216">
        <f>BK102</f>
        <v>0</v>
      </c>
      <c r="K102" s="212"/>
      <c r="L102" s="217"/>
      <c r="M102" s="218"/>
      <c r="N102" s="219"/>
      <c r="O102" s="219"/>
      <c r="P102" s="220">
        <f>P103</f>
        <v>0</v>
      </c>
      <c r="Q102" s="219"/>
      <c r="R102" s="220">
        <f>R103</f>
        <v>0</v>
      </c>
      <c r="S102" s="219"/>
      <c r="T102" s="221">
        <f>T103</f>
        <v>0</v>
      </c>
      <c r="U102" s="12"/>
      <c r="V102" s="12"/>
      <c r="W102" s="12"/>
      <c r="X102" s="12"/>
      <c r="Y102" s="12"/>
      <c r="Z102" s="12"/>
      <c r="AA102" s="12"/>
      <c r="AB102" s="12"/>
      <c r="AC102" s="12"/>
      <c r="AD102" s="12"/>
      <c r="AE102" s="12"/>
      <c r="AR102" s="222" t="s">
        <v>177</v>
      </c>
      <c r="AT102" s="223" t="s">
        <v>80</v>
      </c>
      <c r="AU102" s="223" t="s">
        <v>81</v>
      </c>
      <c r="AY102" s="222" t="s">
        <v>161</v>
      </c>
      <c r="BK102" s="224">
        <f>BK103</f>
        <v>0</v>
      </c>
    </row>
    <row r="103" s="12" customFormat="1" ht="22.8" customHeight="1">
      <c r="A103" s="12"/>
      <c r="B103" s="211"/>
      <c r="C103" s="212"/>
      <c r="D103" s="213" t="s">
        <v>80</v>
      </c>
      <c r="E103" s="225" t="s">
        <v>847</v>
      </c>
      <c r="F103" s="225" t="s">
        <v>848</v>
      </c>
      <c r="G103" s="212"/>
      <c r="H103" s="212"/>
      <c r="I103" s="215"/>
      <c r="J103" s="226">
        <f>BK103</f>
        <v>0</v>
      </c>
      <c r="K103" s="212"/>
      <c r="L103" s="217"/>
      <c r="M103" s="218"/>
      <c r="N103" s="219"/>
      <c r="O103" s="219"/>
      <c r="P103" s="220">
        <f>SUM(P104:P105)</f>
        <v>0</v>
      </c>
      <c r="Q103" s="219"/>
      <c r="R103" s="220">
        <f>SUM(R104:R105)</f>
        <v>0</v>
      </c>
      <c r="S103" s="219"/>
      <c r="T103" s="221">
        <f>SUM(T104:T105)</f>
        <v>0</v>
      </c>
      <c r="U103" s="12"/>
      <c r="V103" s="12"/>
      <c r="W103" s="12"/>
      <c r="X103" s="12"/>
      <c r="Y103" s="12"/>
      <c r="Z103" s="12"/>
      <c r="AA103" s="12"/>
      <c r="AB103" s="12"/>
      <c r="AC103" s="12"/>
      <c r="AD103" s="12"/>
      <c r="AE103" s="12"/>
      <c r="AR103" s="222" t="s">
        <v>177</v>
      </c>
      <c r="AT103" s="223" t="s">
        <v>80</v>
      </c>
      <c r="AU103" s="223" t="s">
        <v>89</v>
      </c>
      <c r="AY103" s="222" t="s">
        <v>161</v>
      </c>
      <c r="BK103" s="224">
        <f>SUM(BK104:BK105)</f>
        <v>0</v>
      </c>
    </row>
    <row r="104" s="2" customFormat="1" ht="24" customHeight="1">
      <c r="A104" s="39"/>
      <c r="B104" s="40"/>
      <c r="C104" s="227" t="s">
        <v>168</v>
      </c>
      <c r="D104" s="227" t="s">
        <v>163</v>
      </c>
      <c r="E104" s="228" t="s">
        <v>1084</v>
      </c>
      <c r="F104" s="229" t="s">
        <v>1085</v>
      </c>
      <c r="G104" s="230" t="s">
        <v>431</v>
      </c>
      <c r="H104" s="231">
        <v>1</v>
      </c>
      <c r="I104" s="232"/>
      <c r="J104" s="233">
        <f>ROUND(I104*H104,2)</f>
        <v>0</v>
      </c>
      <c r="K104" s="229" t="s">
        <v>167</v>
      </c>
      <c r="L104" s="45"/>
      <c r="M104" s="234" t="s">
        <v>79</v>
      </c>
      <c r="N104" s="235" t="s">
        <v>51</v>
      </c>
      <c r="O104" s="85"/>
      <c r="P104" s="236">
        <f>O104*H104</f>
        <v>0</v>
      </c>
      <c r="Q104" s="236">
        <v>0</v>
      </c>
      <c r="R104" s="236">
        <f>Q104*H104</f>
        <v>0</v>
      </c>
      <c r="S104" s="236">
        <v>0</v>
      </c>
      <c r="T104" s="237">
        <f>S104*H104</f>
        <v>0</v>
      </c>
      <c r="U104" s="39"/>
      <c r="V104" s="39"/>
      <c r="W104" s="39"/>
      <c r="X104" s="39"/>
      <c r="Y104" s="39"/>
      <c r="Z104" s="39"/>
      <c r="AA104" s="39"/>
      <c r="AB104" s="39"/>
      <c r="AC104" s="39"/>
      <c r="AD104" s="39"/>
      <c r="AE104" s="39"/>
      <c r="AR104" s="238" t="s">
        <v>476</v>
      </c>
      <c r="AT104" s="238" t="s">
        <v>163</v>
      </c>
      <c r="AU104" s="238" t="s">
        <v>91</v>
      </c>
      <c r="AY104" s="17" t="s">
        <v>161</v>
      </c>
      <c r="BE104" s="239">
        <f>IF(N104="základní",J104,0)</f>
        <v>0</v>
      </c>
      <c r="BF104" s="239">
        <f>IF(N104="snížená",J104,0)</f>
        <v>0</v>
      </c>
      <c r="BG104" s="239">
        <f>IF(N104="zákl. přenesená",J104,0)</f>
        <v>0</v>
      </c>
      <c r="BH104" s="239">
        <f>IF(N104="sníž. přenesená",J104,0)</f>
        <v>0</v>
      </c>
      <c r="BI104" s="239">
        <f>IF(N104="nulová",J104,0)</f>
        <v>0</v>
      </c>
      <c r="BJ104" s="17" t="s">
        <v>89</v>
      </c>
      <c r="BK104" s="239">
        <f>ROUND(I104*H104,2)</f>
        <v>0</v>
      </c>
      <c r="BL104" s="17" t="s">
        <v>476</v>
      </c>
      <c r="BM104" s="238" t="s">
        <v>1086</v>
      </c>
    </row>
    <row r="105" s="13" customFormat="1">
      <c r="A105" s="13"/>
      <c r="B105" s="240"/>
      <c r="C105" s="241"/>
      <c r="D105" s="242" t="s">
        <v>170</v>
      </c>
      <c r="E105" s="243" t="s">
        <v>79</v>
      </c>
      <c r="F105" s="244" t="s">
        <v>1087</v>
      </c>
      <c r="G105" s="241"/>
      <c r="H105" s="245">
        <v>1</v>
      </c>
      <c r="I105" s="246"/>
      <c r="J105" s="241"/>
      <c r="K105" s="241"/>
      <c r="L105" s="247"/>
      <c r="M105" s="248"/>
      <c r="N105" s="249"/>
      <c r="O105" s="249"/>
      <c r="P105" s="249"/>
      <c r="Q105" s="249"/>
      <c r="R105" s="249"/>
      <c r="S105" s="249"/>
      <c r="T105" s="250"/>
      <c r="U105" s="13"/>
      <c r="V105" s="13"/>
      <c r="W105" s="13"/>
      <c r="X105" s="13"/>
      <c r="Y105" s="13"/>
      <c r="Z105" s="13"/>
      <c r="AA105" s="13"/>
      <c r="AB105" s="13"/>
      <c r="AC105" s="13"/>
      <c r="AD105" s="13"/>
      <c r="AE105" s="13"/>
      <c r="AT105" s="251" t="s">
        <v>170</v>
      </c>
      <c r="AU105" s="251" t="s">
        <v>91</v>
      </c>
      <c r="AV105" s="13" t="s">
        <v>91</v>
      </c>
      <c r="AW105" s="13" t="s">
        <v>42</v>
      </c>
      <c r="AX105" s="13" t="s">
        <v>89</v>
      </c>
      <c r="AY105" s="251" t="s">
        <v>161</v>
      </c>
    </row>
    <row r="106" s="12" customFormat="1" ht="25.92" customHeight="1">
      <c r="A106" s="12"/>
      <c r="B106" s="211"/>
      <c r="C106" s="212"/>
      <c r="D106" s="213" t="s">
        <v>80</v>
      </c>
      <c r="E106" s="214" t="s">
        <v>1088</v>
      </c>
      <c r="F106" s="214" t="s">
        <v>1089</v>
      </c>
      <c r="G106" s="212"/>
      <c r="H106" s="212"/>
      <c r="I106" s="215"/>
      <c r="J106" s="216">
        <f>BK106</f>
        <v>0</v>
      </c>
      <c r="K106" s="212"/>
      <c r="L106" s="217"/>
      <c r="M106" s="218"/>
      <c r="N106" s="219"/>
      <c r="O106" s="219"/>
      <c r="P106" s="220">
        <f>SUM(P107:P114)</f>
        <v>0</v>
      </c>
      <c r="Q106" s="219"/>
      <c r="R106" s="220">
        <f>SUM(R107:R114)</f>
        <v>0</v>
      </c>
      <c r="S106" s="219"/>
      <c r="T106" s="221">
        <f>SUM(T107:T114)</f>
        <v>0</v>
      </c>
      <c r="U106" s="12"/>
      <c r="V106" s="12"/>
      <c r="W106" s="12"/>
      <c r="X106" s="12"/>
      <c r="Y106" s="12"/>
      <c r="Z106" s="12"/>
      <c r="AA106" s="12"/>
      <c r="AB106" s="12"/>
      <c r="AC106" s="12"/>
      <c r="AD106" s="12"/>
      <c r="AE106" s="12"/>
      <c r="AR106" s="222" t="s">
        <v>168</v>
      </c>
      <c r="AT106" s="223" t="s">
        <v>80</v>
      </c>
      <c r="AU106" s="223" t="s">
        <v>81</v>
      </c>
      <c r="AY106" s="222" t="s">
        <v>161</v>
      </c>
      <c r="BK106" s="224">
        <f>SUM(BK107:BK114)</f>
        <v>0</v>
      </c>
    </row>
    <row r="107" s="2" customFormat="1" ht="16.5" customHeight="1">
      <c r="A107" s="39"/>
      <c r="B107" s="40"/>
      <c r="C107" s="227" t="s">
        <v>187</v>
      </c>
      <c r="D107" s="227" t="s">
        <v>163</v>
      </c>
      <c r="E107" s="228" t="s">
        <v>1090</v>
      </c>
      <c r="F107" s="229" t="s">
        <v>1091</v>
      </c>
      <c r="G107" s="230" t="s">
        <v>1092</v>
      </c>
      <c r="H107" s="231">
        <v>138</v>
      </c>
      <c r="I107" s="232"/>
      <c r="J107" s="233">
        <f>ROUND(I107*H107,2)</f>
        <v>0</v>
      </c>
      <c r="K107" s="229" t="s">
        <v>167</v>
      </c>
      <c r="L107" s="45"/>
      <c r="M107" s="234" t="s">
        <v>79</v>
      </c>
      <c r="N107" s="235" t="s">
        <v>51</v>
      </c>
      <c r="O107" s="85"/>
      <c r="P107" s="236">
        <f>O107*H107</f>
        <v>0</v>
      </c>
      <c r="Q107" s="236">
        <v>0</v>
      </c>
      <c r="R107" s="236">
        <f>Q107*H107</f>
        <v>0</v>
      </c>
      <c r="S107" s="236">
        <v>0</v>
      </c>
      <c r="T107" s="237">
        <f>S107*H107</f>
        <v>0</v>
      </c>
      <c r="U107" s="39"/>
      <c r="V107" s="39"/>
      <c r="W107" s="39"/>
      <c r="X107" s="39"/>
      <c r="Y107" s="39"/>
      <c r="Z107" s="39"/>
      <c r="AA107" s="39"/>
      <c r="AB107" s="39"/>
      <c r="AC107" s="39"/>
      <c r="AD107" s="39"/>
      <c r="AE107" s="39"/>
      <c r="AR107" s="238" t="s">
        <v>1093</v>
      </c>
      <c r="AT107" s="238" t="s">
        <v>163</v>
      </c>
      <c r="AU107" s="238" t="s">
        <v>89</v>
      </c>
      <c r="AY107" s="17" t="s">
        <v>161</v>
      </c>
      <c r="BE107" s="239">
        <f>IF(N107="základní",J107,0)</f>
        <v>0</v>
      </c>
      <c r="BF107" s="239">
        <f>IF(N107="snížená",J107,0)</f>
        <v>0</v>
      </c>
      <c r="BG107" s="239">
        <f>IF(N107="zákl. přenesená",J107,0)</f>
        <v>0</v>
      </c>
      <c r="BH107" s="239">
        <f>IF(N107="sníž. přenesená",J107,0)</f>
        <v>0</v>
      </c>
      <c r="BI107" s="239">
        <f>IF(N107="nulová",J107,0)</f>
        <v>0</v>
      </c>
      <c r="BJ107" s="17" t="s">
        <v>89</v>
      </c>
      <c r="BK107" s="239">
        <f>ROUND(I107*H107,2)</f>
        <v>0</v>
      </c>
      <c r="BL107" s="17" t="s">
        <v>1093</v>
      </c>
      <c r="BM107" s="238" t="s">
        <v>1094</v>
      </c>
    </row>
    <row r="108" s="13" customFormat="1">
      <c r="A108" s="13"/>
      <c r="B108" s="240"/>
      <c r="C108" s="241"/>
      <c r="D108" s="242" t="s">
        <v>170</v>
      </c>
      <c r="E108" s="243" t="s">
        <v>79</v>
      </c>
      <c r="F108" s="244" t="s">
        <v>1095</v>
      </c>
      <c r="G108" s="241"/>
      <c r="H108" s="245">
        <v>138</v>
      </c>
      <c r="I108" s="246"/>
      <c r="J108" s="241"/>
      <c r="K108" s="241"/>
      <c r="L108" s="247"/>
      <c r="M108" s="248"/>
      <c r="N108" s="249"/>
      <c r="O108" s="249"/>
      <c r="P108" s="249"/>
      <c r="Q108" s="249"/>
      <c r="R108" s="249"/>
      <c r="S108" s="249"/>
      <c r="T108" s="250"/>
      <c r="U108" s="13"/>
      <c r="V108" s="13"/>
      <c r="W108" s="13"/>
      <c r="X108" s="13"/>
      <c r="Y108" s="13"/>
      <c r="Z108" s="13"/>
      <c r="AA108" s="13"/>
      <c r="AB108" s="13"/>
      <c r="AC108" s="13"/>
      <c r="AD108" s="13"/>
      <c r="AE108" s="13"/>
      <c r="AT108" s="251" t="s">
        <v>170</v>
      </c>
      <c r="AU108" s="251" t="s">
        <v>89</v>
      </c>
      <c r="AV108" s="13" t="s">
        <v>91</v>
      </c>
      <c r="AW108" s="13" t="s">
        <v>42</v>
      </c>
      <c r="AX108" s="13" t="s">
        <v>89</v>
      </c>
      <c r="AY108" s="251" t="s">
        <v>161</v>
      </c>
    </row>
    <row r="109" s="2" customFormat="1" ht="16.5" customHeight="1">
      <c r="A109" s="39"/>
      <c r="B109" s="40"/>
      <c r="C109" s="227" t="s">
        <v>192</v>
      </c>
      <c r="D109" s="227" t="s">
        <v>163</v>
      </c>
      <c r="E109" s="228" t="s">
        <v>1096</v>
      </c>
      <c r="F109" s="229" t="s">
        <v>1097</v>
      </c>
      <c r="G109" s="230" t="s">
        <v>1092</v>
      </c>
      <c r="H109" s="231">
        <v>4</v>
      </c>
      <c r="I109" s="232"/>
      <c r="J109" s="233">
        <f>ROUND(I109*H109,2)</f>
        <v>0</v>
      </c>
      <c r="K109" s="229" t="s">
        <v>167</v>
      </c>
      <c r="L109" s="45"/>
      <c r="M109" s="234" t="s">
        <v>79</v>
      </c>
      <c r="N109" s="235" t="s">
        <v>51</v>
      </c>
      <c r="O109" s="85"/>
      <c r="P109" s="236">
        <f>O109*H109</f>
        <v>0</v>
      </c>
      <c r="Q109" s="236">
        <v>0</v>
      </c>
      <c r="R109" s="236">
        <f>Q109*H109</f>
        <v>0</v>
      </c>
      <c r="S109" s="236">
        <v>0</v>
      </c>
      <c r="T109" s="237">
        <f>S109*H109</f>
        <v>0</v>
      </c>
      <c r="U109" s="39"/>
      <c r="V109" s="39"/>
      <c r="W109" s="39"/>
      <c r="X109" s="39"/>
      <c r="Y109" s="39"/>
      <c r="Z109" s="39"/>
      <c r="AA109" s="39"/>
      <c r="AB109" s="39"/>
      <c r="AC109" s="39"/>
      <c r="AD109" s="39"/>
      <c r="AE109" s="39"/>
      <c r="AR109" s="238" t="s">
        <v>1093</v>
      </c>
      <c r="AT109" s="238" t="s">
        <v>163</v>
      </c>
      <c r="AU109" s="238" t="s">
        <v>89</v>
      </c>
      <c r="AY109" s="17" t="s">
        <v>161</v>
      </c>
      <c r="BE109" s="239">
        <f>IF(N109="základní",J109,0)</f>
        <v>0</v>
      </c>
      <c r="BF109" s="239">
        <f>IF(N109="snížená",J109,0)</f>
        <v>0</v>
      </c>
      <c r="BG109" s="239">
        <f>IF(N109="zákl. přenesená",J109,0)</f>
        <v>0</v>
      </c>
      <c r="BH109" s="239">
        <f>IF(N109="sníž. přenesená",J109,0)</f>
        <v>0</v>
      </c>
      <c r="BI109" s="239">
        <f>IF(N109="nulová",J109,0)</f>
        <v>0</v>
      </c>
      <c r="BJ109" s="17" t="s">
        <v>89</v>
      </c>
      <c r="BK109" s="239">
        <f>ROUND(I109*H109,2)</f>
        <v>0</v>
      </c>
      <c r="BL109" s="17" t="s">
        <v>1093</v>
      </c>
      <c r="BM109" s="238" t="s">
        <v>1098</v>
      </c>
    </row>
    <row r="110" s="13" customFormat="1">
      <c r="A110" s="13"/>
      <c r="B110" s="240"/>
      <c r="C110" s="241"/>
      <c r="D110" s="242" t="s">
        <v>170</v>
      </c>
      <c r="E110" s="243" t="s">
        <v>79</v>
      </c>
      <c r="F110" s="244" t="s">
        <v>1099</v>
      </c>
      <c r="G110" s="241"/>
      <c r="H110" s="245">
        <v>4</v>
      </c>
      <c r="I110" s="246"/>
      <c r="J110" s="241"/>
      <c r="K110" s="241"/>
      <c r="L110" s="247"/>
      <c r="M110" s="248"/>
      <c r="N110" s="249"/>
      <c r="O110" s="249"/>
      <c r="P110" s="249"/>
      <c r="Q110" s="249"/>
      <c r="R110" s="249"/>
      <c r="S110" s="249"/>
      <c r="T110" s="250"/>
      <c r="U110" s="13"/>
      <c r="V110" s="13"/>
      <c r="W110" s="13"/>
      <c r="X110" s="13"/>
      <c r="Y110" s="13"/>
      <c r="Z110" s="13"/>
      <c r="AA110" s="13"/>
      <c r="AB110" s="13"/>
      <c r="AC110" s="13"/>
      <c r="AD110" s="13"/>
      <c r="AE110" s="13"/>
      <c r="AT110" s="251" t="s">
        <v>170</v>
      </c>
      <c r="AU110" s="251" t="s">
        <v>89</v>
      </c>
      <c r="AV110" s="13" t="s">
        <v>91</v>
      </c>
      <c r="AW110" s="13" t="s">
        <v>42</v>
      </c>
      <c r="AX110" s="13" t="s">
        <v>89</v>
      </c>
      <c r="AY110" s="251" t="s">
        <v>161</v>
      </c>
    </row>
    <row r="111" s="2" customFormat="1" ht="16.5" customHeight="1">
      <c r="A111" s="39"/>
      <c r="B111" s="40"/>
      <c r="C111" s="227" t="s">
        <v>200</v>
      </c>
      <c r="D111" s="227" t="s">
        <v>163</v>
      </c>
      <c r="E111" s="228" t="s">
        <v>1100</v>
      </c>
      <c r="F111" s="229" t="s">
        <v>1101</v>
      </c>
      <c r="G111" s="230" t="s">
        <v>1092</v>
      </c>
      <c r="H111" s="231">
        <v>8</v>
      </c>
      <c r="I111" s="232"/>
      <c r="J111" s="233">
        <f>ROUND(I111*H111,2)</f>
        <v>0</v>
      </c>
      <c r="K111" s="229" t="s">
        <v>167</v>
      </c>
      <c r="L111" s="45"/>
      <c r="M111" s="234" t="s">
        <v>79</v>
      </c>
      <c r="N111" s="235" t="s">
        <v>51</v>
      </c>
      <c r="O111" s="85"/>
      <c r="P111" s="236">
        <f>O111*H111</f>
        <v>0</v>
      </c>
      <c r="Q111" s="236">
        <v>0</v>
      </c>
      <c r="R111" s="236">
        <f>Q111*H111</f>
        <v>0</v>
      </c>
      <c r="S111" s="236">
        <v>0</v>
      </c>
      <c r="T111" s="237">
        <f>S111*H111</f>
        <v>0</v>
      </c>
      <c r="U111" s="39"/>
      <c r="V111" s="39"/>
      <c r="W111" s="39"/>
      <c r="X111" s="39"/>
      <c r="Y111" s="39"/>
      <c r="Z111" s="39"/>
      <c r="AA111" s="39"/>
      <c r="AB111" s="39"/>
      <c r="AC111" s="39"/>
      <c r="AD111" s="39"/>
      <c r="AE111" s="39"/>
      <c r="AR111" s="238" t="s">
        <v>1093</v>
      </c>
      <c r="AT111" s="238" t="s">
        <v>163</v>
      </c>
      <c r="AU111" s="238" t="s">
        <v>89</v>
      </c>
      <c r="AY111" s="17" t="s">
        <v>161</v>
      </c>
      <c r="BE111" s="239">
        <f>IF(N111="základní",J111,0)</f>
        <v>0</v>
      </c>
      <c r="BF111" s="239">
        <f>IF(N111="snížená",J111,0)</f>
        <v>0</v>
      </c>
      <c r="BG111" s="239">
        <f>IF(N111="zákl. přenesená",J111,0)</f>
        <v>0</v>
      </c>
      <c r="BH111" s="239">
        <f>IF(N111="sníž. přenesená",J111,0)</f>
        <v>0</v>
      </c>
      <c r="BI111" s="239">
        <f>IF(N111="nulová",J111,0)</f>
        <v>0</v>
      </c>
      <c r="BJ111" s="17" t="s">
        <v>89</v>
      </c>
      <c r="BK111" s="239">
        <f>ROUND(I111*H111,2)</f>
        <v>0</v>
      </c>
      <c r="BL111" s="17" t="s">
        <v>1093</v>
      </c>
      <c r="BM111" s="238" t="s">
        <v>1102</v>
      </c>
    </row>
    <row r="112" s="13" customFormat="1">
      <c r="A112" s="13"/>
      <c r="B112" s="240"/>
      <c r="C112" s="241"/>
      <c r="D112" s="242" t="s">
        <v>170</v>
      </c>
      <c r="E112" s="243" t="s">
        <v>79</v>
      </c>
      <c r="F112" s="244" t="s">
        <v>1103</v>
      </c>
      <c r="G112" s="241"/>
      <c r="H112" s="245">
        <v>8</v>
      </c>
      <c r="I112" s="246"/>
      <c r="J112" s="241"/>
      <c r="K112" s="241"/>
      <c r="L112" s="247"/>
      <c r="M112" s="248"/>
      <c r="N112" s="249"/>
      <c r="O112" s="249"/>
      <c r="P112" s="249"/>
      <c r="Q112" s="249"/>
      <c r="R112" s="249"/>
      <c r="S112" s="249"/>
      <c r="T112" s="250"/>
      <c r="U112" s="13"/>
      <c r="V112" s="13"/>
      <c r="W112" s="13"/>
      <c r="X112" s="13"/>
      <c r="Y112" s="13"/>
      <c r="Z112" s="13"/>
      <c r="AA112" s="13"/>
      <c r="AB112" s="13"/>
      <c r="AC112" s="13"/>
      <c r="AD112" s="13"/>
      <c r="AE112" s="13"/>
      <c r="AT112" s="251" t="s">
        <v>170</v>
      </c>
      <c r="AU112" s="251" t="s">
        <v>89</v>
      </c>
      <c r="AV112" s="13" t="s">
        <v>91</v>
      </c>
      <c r="AW112" s="13" t="s">
        <v>42</v>
      </c>
      <c r="AX112" s="13" t="s">
        <v>89</v>
      </c>
      <c r="AY112" s="251" t="s">
        <v>161</v>
      </c>
    </row>
    <row r="113" s="2" customFormat="1" ht="16.5" customHeight="1">
      <c r="A113" s="39"/>
      <c r="B113" s="40"/>
      <c r="C113" s="227" t="s">
        <v>197</v>
      </c>
      <c r="D113" s="227" t="s">
        <v>163</v>
      </c>
      <c r="E113" s="228" t="s">
        <v>1104</v>
      </c>
      <c r="F113" s="229" t="s">
        <v>1105</v>
      </c>
      <c r="G113" s="230" t="s">
        <v>1092</v>
      </c>
      <c r="H113" s="231">
        <v>2</v>
      </c>
      <c r="I113" s="232"/>
      <c r="J113" s="233">
        <f>ROUND(I113*H113,2)</f>
        <v>0</v>
      </c>
      <c r="K113" s="229" t="s">
        <v>167</v>
      </c>
      <c r="L113" s="45"/>
      <c r="M113" s="234" t="s">
        <v>79</v>
      </c>
      <c r="N113" s="235" t="s">
        <v>51</v>
      </c>
      <c r="O113" s="85"/>
      <c r="P113" s="236">
        <f>O113*H113</f>
        <v>0</v>
      </c>
      <c r="Q113" s="236">
        <v>0</v>
      </c>
      <c r="R113" s="236">
        <f>Q113*H113</f>
        <v>0</v>
      </c>
      <c r="S113" s="236">
        <v>0</v>
      </c>
      <c r="T113" s="237">
        <f>S113*H113</f>
        <v>0</v>
      </c>
      <c r="U113" s="39"/>
      <c r="V113" s="39"/>
      <c r="W113" s="39"/>
      <c r="X113" s="39"/>
      <c r="Y113" s="39"/>
      <c r="Z113" s="39"/>
      <c r="AA113" s="39"/>
      <c r="AB113" s="39"/>
      <c r="AC113" s="39"/>
      <c r="AD113" s="39"/>
      <c r="AE113" s="39"/>
      <c r="AR113" s="238" t="s">
        <v>1093</v>
      </c>
      <c r="AT113" s="238" t="s">
        <v>163</v>
      </c>
      <c r="AU113" s="238" t="s">
        <v>89</v>
      </c>
      <c r="AY113" s="17" t="s">
        <v>161</v>
      </c>
      <c r="BE113" s="239">
        <f>IF(N113="základní",J113,0)</f>
        <v>0</v>
      </c>
      <c r="BF113" s="239">
        <f>IF(N113="snížená",J113,0)</f>
        <v>0</v>
      </c>
      <c r="BG113" s="239">
        <f>IF(N113="zákl. přenesená",J113,0)</f>
        <v>0</v>
      </c>
      <c r="BH113" s="239">
        <f>IF(N113="sníž. přenesená",J113,0)</f>
        <v>0</v>
      </c>
      <c r="BI113" s="239">
        <f>IF(N113="nulová",J113,0)</f>
        <v>0</v>
      </c>
      <c r="BJ113" s="17" t="s">
        <v>89</v>
      </c>
      <c r="BK113" s="239">
        <f>ROUND(I113*H113,2)</f>
        <v>0</v>
      </c>
      <c r="BL113" s="17" t="s">
        <v>1093</v>
      </c>
      <c r="BM113" s="238" t="s">
        <v>1106</v>
      </c>
    </row>
    <row r="114" s="13" customFormat="1">
      <c r="A114" s="13"/>
      <c r="B114" s="240"/>
      <c r="C114" s="241"/>
      <c r="D114" s="242" t="s">
        <v>170</v>
      </c>
      <c r="E114" s="243" t="s">
        <v>79</v>
      </c>
      <c r="F114" s="244" t="s">
        <v>1107</v>
      </c>
      <c r="G114" s="241"/>
      <c r="H114" s="245">
        <v>2</v>
      </c>
      <c r="I114" s="246"/>
      <c r="J114" s="241"/>
      <c r="K114" s="241"/>
      <c r="L114" s="247"/>
      <c r="M114" s="291"/>
      <c r="N114" s="292"/>
      <c r="O114" s="292"/>
      <c r="P114" s="292"/>
      <c r="Q114" s="292"/>
      <c r="R114" s="292"/>
      <c r="S114" s="292"/>
      <c r="T114" s="293"/>
      <c r="U114" s="13"/>
      <c r="V114" s="13"/>
      <c r="W114" s="13"/>
      <c r="X114" s="13"/>
      <c r="Y114" s="13"/>
      <c r="Z114" s="13"/>
      <c r="AA114" s="13"/>
      <c r="AB114" s="13"/>
      <c r="AC114" s="13"/>
      <c r="AD114" s="13"/>
      <c r="AE114" s="13"/>
      <c r="AT114" s="251" t="s">
        <v>170</v>
      </c>
      <c r="AU114" s="251" t="s">
        <v>89</v>
      </c>
      <c r="AV114" s="13" t="s">
        <v>91</v>
      </c>
      <c r="AW114" s="13" t="s">
        <v>42</v>
      </c>
      <c r="AX114" s="13" t="s">
        <v>89</v>
      </c>
      <c r="AY114" s="251" t="s">
        <v>161</v>
      </c>
    </row>
    <row r="115" s="2" customFormat="1" ht="6.96" customHeight="1">
      <c r="A115" s="39"/>
      <c r="B115" s="60"/>
      <c r="C115" s="61"/>
      <c r="D115" s="61"/>
      <c r="E115" s="61"/>
      <c r="F115" s="61"/>
      <c r="G115" s="61"/>
      <c r="H115" s="61"/>
      <c r="I115" s="176"/>
      <c r="J115" s="61"/>
      <c r="K115" s="61"/>
      <c r="L115" s="45"/>
      <c r="M115" s="39"/>
      <c r="O115" s="39"/>
      <c r="P115" s="39"/>
      <c r="Q115" s="39"/>
      <c r="R115" s="39"/>
      <c r="S115" s="39"/>
      <c r="T115" s="39"/>
      <c r="U115" s="39"/>
      <c r="V115" s="39"/>
      <c r="W115" s="39"/>
      <c r="X115" s="39"/>
      <c r="Y115" s="39"/>
      <c r="Z115" s="39"/>
      <c r="AA115" s="39"/>
      <c r="AB115" s="39"/>
      <c r="AC115" s="39"/>
      <c r="AD115" s="39"/>
      <c r="AE115" s="39"/>
    </row>
  </sheetData>
  <sheetProtection sheet="1" autoFilter="0" formatColumns="0" formatRows="0" objects="1" scenarios="1" spinCount="100000" saltValue="hZlkoEwguvNpZmos+LKPL2T/9VJpTkacCFJGggOrYrL8j6YsNaYrZ7v06Z91MBDwVTZZeZi0VDu8Qm/9QzOm6w==" hashValue="V5tihOyKlB/+VH/8Y6zV7PXaeUxdakEIMuYqxUAcLd3NEiS9FuBCa3cNSRsUZao8gNmmlfMxOfKHeR+E+Wy+pA==" algorithmName="SHA-512" password="CC35"/>
  <autoFilter ref="C89:K114"/>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113</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1" customFormat="1" ht="12" customHeight="1">
      <c r="B8" s="20"/>
      <c r="D8" s="145" t="s">
        <v>133</v>
      </c>
      <c r="I8" s="139"/>
      <c r="L8" s="20"/>
    </row>
    <row r="9" hidden="1" s="2" customFormat="1" ht="16.5" customHeight="1">
      <c r="A9" s="39"/>
      <c r="B9" s="45"/>
      <c r="C9" s="39"/>
      <c r="D9" s="39"/>
      <c r="E9" s="146" t="s">
        <v>1065</v>
      </c>
      <c r="F9" s="39"/>
      <c r="G9" s="39"/>
      <c r="H9" s="39"/>
      <c r="I9" s="147"/>
      <c r="J9" s="39"/>
      <c r="K9" s="39"/>
      <c r="L9" s="148"/>
      <c r="S9" s="39"/>
      <c r="T9" s="39"/>
      <c r="U9" s="39"/>
      <c r="V9" s="39"/>
      <c r="W9" s="39"/>
      <c r="X9" s="39"/>
      <c r="Y9" s="39"/>
      <c r="Z9" s="39"/>
      <c r="AA9" s="39"/>
      <c r="AB9" s="39"/>
      <c r="AC9" s="39"/>
      <c r="AD9" s="39"/>
      <c r="AE9" s="39"/>
    </row>
    <row r="10" hidden="1" s="2" customFormat="1" ht="12" customHeight="1">
      <c r="A10" s="39"/>
      <c r="B10" s="45"/>
      <c r="C10" s="39"/>
      <c r="D10" s="145" t="s">
        <v>1066</v>
      </c>
      <c r="E10" s="39"/>
      <c r="F10" s="39"/>
      <c r="G10" s="39"/>
      <c r="H10" s="39"/>
      <c r="I10" s="147"/>
      <c r="J10" s="39"/>
      <c r="K10" s="39"/>
      <c r="L10" s="148"/>
      <c r="S10" s="39"/>
      <c r="T10" s="39"/>
      <c r="U10" s="39"/>
      <c r="V10" s="39"/>
      <c r="W10" s="39"/>
      <c r="X10" s="39"/>
      <c r="Y10" s="39"/>
      <c r="Z10" s="39"/>
      <c r="AA10" s="39"/>
      <c r="AB10" s="39"/>
      <c r="AC10" s="39"/>
      <c r="AD10" s="39"/>
      <c r="AE10" s="39"/>
    </row>
    <row r="11" hidden="1" s="2" customFormat="1" ht="16.5" customHeight="1">
      <c r="A11" s="39"/>
      <c r="B11" s="45"/>
      <c r="C11" s="39"/>
      <c r="D11" s="39"/>
      <c r="E11" s="149" t="s">
        <v>1108</v>
      </c>
      <c r="F11" s="39"/>
      <c r="G11" s="39"/>
      <c r="H11" s="39"/>
      <c r="I11" s="147"/>
      <c r="J11" s="39"/>
      <c r="K11" s="39"/>
      <c r="L11" s="148"/>
      <c r="S11" s="39"/>
      <c r="T11" s="39"/>
      <c r="U11" s="39"/>
      <c r="V11" s="39"/>
      <c r="W11" s="39"/>
      <c r="X11" s="39"/>
      <c r="Y11" s="39"/>
      <c r="Z11" s="39"/>
      <c r="AA11" s="39"/>
      <c r="AB11" s="39"/>
      <c r="AC11" s="39"/>
      <c r="AD11" s="39"/>
      <c r="AE11" s="39"/>
    </row>
    <row r="12" hidden="1" s="2" customFormat="1">
      <c r="A12" s="39"/>
      <c r="B12" s="45"/>
      <c r="C12" s="39"/>
      <c r="D12" s="39"/>
      <c r="E12" s="39"/>
      <c r="F12" s="39"/>
      <c r="G12" s="39"/>
      <c r="H12" s="39"/>
      <c r="I12" s="147"/>
      <c r="J12" s="39"/>
      <c r="K12" s="39"/>
      <c r="L12" s="148"/>
      <c r="S12" s="39"/>
      <c r="T12" s="39"/>
      <c r="U12" s="39"/>
      <c r="V12" s="39"/>
      <c r="W12" s="39"/>
      <c r="X12" s="39"/>
      <c r="Y12" s="39"/>
      <c r="Z12" s="39"/>
      <c r="AA12" s="39"/>
      <c r="AB12" s="39"/>
      <c r="AC12" s="39"/>
      <c r="AD12" s="39"/>
      <c r="AE12" s="39"/>
    </row>
    <row r="13" hidden="1" s="2" customFormat="1" ht="12" customHeight="1">
      <c r="A13" s="39"/>
      <c r="B13" s="45"/>
      <c r="C13" s="39"/>
      <c r="D13" s="145" t="s">
        <v>18</v>
      </c>
      <c r="E13" s="39"/>
      <c r="F13" s="134" t="s">
        <v>79</v>
      </c>
      <c r="G13" s="39"/>
      <c r="H13" s="39"/>
      <c r="I13" s="150" t="s">
        <v>20</v>
      </c>
      <c r="J13" s="134" t="s">
        <v>79</v>
      </c>
      <c r="K13" s="39"/>
      <c r="L13" s="148"/>
      <c r="S13" s="39"/>
      <c r="T13" s="39"/>
      <c r="U13" s="39"/>
      <c r="V13" s="39"/>
      <c r="W13" s="39"/>
      <c r="X13" s="39"/>
      <c r="Y13" s="39"/>
      <c r="Z13" s="39"/>
      <c r="AA13" s="39"/>
      <c r="AB13" s="39"/>
      <c r="AC13" s="39"/>
      <c r="AD13" s="39"/>
      <c r="AE13" s="39"/>
    </row>
    <row r="14" hidden="1" s="2" customFormat="1" ht="12" customHeight="1">
      <c r="A14" s="39"/>
      <c r="B14" s="45"/>
      <c r="C14" s="39"/>
      <c r="D14" s="145" t="s">
        <v>22</v>
      </c>
      <c r="E14" s="39"/>
      <c r="F14" s="134" t="s">
        <v>23</v>
      </c>
      <c r="G14" s="39"/>
      <c r="H14" s="39"/>
      <c r="I14" s="150" t="s">
        <v>24</v>
      </c>
      <c r="J14" s="151" t="str">
        <f>'Rekapitulace stavby'!AN8</f>
        <v>13. 11. 2019</v>
      </c>
      <c r="K14" s="39"/>
      <c r="L14" s="148"/>
      <c r="S14" s="39"/>
      <c r="T14" s="39"/>
      <c r="U14" s="39"/>
      <c r="V14" s="39"/>
      <c r="W14" s="39"/>
      <c r="X14" s="39"/>
      <c r="Y14" s="39"/>
      <c r="Z14" s="39"/>
      <c r="AA14" s="39"/>
      <c r="AB14" s="39"/>
      <c r="AC14" s="39"/>
      <c r="AD14" s="39"/>
      <c r="AE14" s="39"/>
    </row>
    <row r="15" hidden="1" s="2" customFormat="1" ht="10.8" customHeight="1">
      <c r="A15" s="39"/>
      <c r="B15" s="45"/>
      <c r="C15" s="39"/>
      <c r="D15" s="39"/>
      <c r="E15" s="39"/>
      <c r="F15" s="39"/>
      <c r="G15" s="39"/>
      <c r="H15" s="39"/>
      <c r="I15" s="147"/>
      <c r="J15" s="39"/>
      <c r="K15" s="39"/>
      <c r="L15" s="148"/>
      <c r="S15" s="39"/>
      <c r="T15" s="39"/>
      <c r="U15" s="39"/>
      <c r="V15" s="39"/>
      <c r="W15" s="39"/>
      <c r="X15" s="39"/>
      <c r="Y15" s="39"/>
      <c r="Z15" s="39"/>
      <c r="AA15" s="39"/>
      <c r="AB15" s="39"/>
      <c r="AC15" s="39"/>
      <c r="AD15" s="39"/>
      <c r="AE15" s="39"/>
    </row>
    <row r="16" hidden="1" s="2" customFormat="1" ht="12" customHeight="1">
      <c r="A16" s="39"/>
      <c r="B16" s="45"/>
      <c r="C16" s="39"/>
      <c r="D16" s="145" t="s">
        <v>30</v>
      </c>
      <c r="E16" s="39"/>
      <c r="F16" s="39"/>
      <c r="G16" s="39"/>
      <c r="H16" s="39"/>
      <c r="I16" s="150" t="s">
        <v>31</v>
      </c>
      <c r="J16" s="134" t="s">
        <v>32</v>
      </c>
      <c r="K16" s="39"/>
      <c r="L16" s="148"/>
      <c r="S16" s="39"/>
      <c r="T16" s="39"/>
      <c r="U16" s="39"/>
      <c r="V16" s="39"/>
      <c r="W16" s="39"/>
      <c r="X16" s="39"/>
      <c r="Y16" s="39"/>
      <c r="Z16" s="39"/>
      <c r="AA16" s="39"/>
      <c r="AB16" s="39"/>
      <c r="AC16" s="39"/>
      <c r="AD16" s="39"/>
      <c r="AE16" s="39"/>
    </row>
    <row r="17" hidden="1" s="2" customFormat="1" ht="18" customHeight="1">
      <c r="A17" s="39"/>
      <c r="B17" s="45"/>
      <c r="C17" s="39"/>
      <c r="D17" s="39"/>
      <c r="E17" s="134" t="s">
        <v>33</v>
      </c>
      <c r="F17" s="39"/>
      <c r="G17" s="39"/>
      <c r="H17" s="39"/>
      <c r="I17" s="150" t="s">
        <v>34</v>
      </c>
      <c r="J17" s="134" t="s">
        <v>35</v>
      </c>
      <c r="K17" s="39"/>
      <c r="L17" s="148"/>
      <c r="S17" s="39"/>
      <c r="T17" s="39"/>
      <c r="U17" s="39"/>
      <c r="V17" s="39"/>
      <c r="W17" s="39"/>
      <c r="X17" s="39"/>
      <c r="Y17" s="39"/>
      <c r="Z17" s="39"/>
      <c r="AA17" s="39"/>
      <c r="AB17" s="39"/>
      <c r="AC17" s="39"/>
      <c r="AD17" s="39"/>
      <c r="AE17" s="39"/>
    </row>
    <row r="18" hidden="1" s="2" customFormat="1" ht="6.96" customHeight="1">
      <c r="A18" s="39"/>
      <c r="B18" s="45"/>
      <c r="C18" s="39"/>
      <c r="D18" s="39"/>
      <c r="E18" s="39"/>
      <c r="F18" s="39"/>
      <c r="G18" s="39"/>
      <c r="H18" s="39"/>
      <c r="I18" s="147"/>
      <c r="J18" s="39"/>
      <c r="K18" s="39"/>
      <c r="L18" s="148"/>
      <c r="S18" s="39"/>
      <c r="T18" s="39"/>
      <c r="U18" s="39"/>
      <c r="V18" s="39"/>
      <c r="W18" s="39"/>
      <c r="X18" s="39"/>
      <c r="Y18" s="39"/>
      <c r="Z18" s="39"/>
      <c r="AA18" s="39"/>
      <c r="AB18" s="39"/>
      <c r="AC18" s="39"/>
      <c r="AD18" s="39"/>
      <c r="AE18" s="39"/>
    </row>
    <row r="19" hidden="1" s="2" customFormat="1" ht="12" customHeight="1">
      <c r="A19" s="39"/>
      <c r="B19" s="45"/>
      <c r="C19" s="39"/>
      <c r="D19" s="145" t="s">
        <v>36</v>
      </c>
      <c r="E19" s="39"/>
      <c r="F19" s="39"/>
      <c r="G19" s="39"/>
      <c r="H19" s="39"/>
      <c r="I19" s="150" t="s">
        <v>31</v>
      </c>
      <c r="J19" s="33" t="str">
        <f>'Rekapitulace stavby'!AN13</f>
        <v>Vyplň údaj</v>
      </c>
      <c r="K19" s="39"/>
      <c r="L19" s="148"/>
      <c r="S19" s="39"/>
      <c r="T19" s="39"/>
      <c r="U19" s="39"/>
      <c r="V19" s="39"/>
      <c r="W19" s="39"/>
      <c r="X19" s="39"/>
      <c r="Y19" s="39"/>
      <c r="Z19" s="39"/>
      <c r="AA19" s="39"/>
      <c r="AB19" s="39"/>
      <c r="AC19" s="39"/>
      <c r="AD19" s="39"/>
      <c r="AE19" s="39"/>
    </row>
    <row r="20" hidden="1" s="2" customFormat="1" ht="18" customHeight="1">
      <c r="A20" s="39"/>
      <c r="B20" s="45"/>
      <c r="C20" s="39"/>
      <c r="D20" s="39"/>
      <c r="E20" s="33" t="str">
        <f>'Rekapitulace stavby'!E14</f>
        <v>Vyplň údaj</v>
      </c>
      <c r="F20" s="134"/>
      <c r="G20" s="134"/>
      <c r="H20" s="134"/>
      <c r="I20" s="150" t="s">
        <v>34</v>
      </c>
      <c r="J20" s="33" t="str">
        <f>'Rekapitulace stavby'!AN14</f>
        <v>Vyplň údaj</v>
      </c>
      <c r="K20" s="39"/>
      <c r="L20" s="148"/>
      <c r="S20" s="39"/>
      <c r="T20" s="39"/>
      <c r="U20" s="39"/>
      <c r="V20" s="39"/>
      <c r="W20" s="39"/>
      <c r="X20" s="39"/>
      <c r="Y20" s="39"/>
      <c r="Z20" s="39"/>
      <c r="AA20" s="39"/>
      <c r="AB20" s="39"/>
      <c r="AC20" s="39"/>
      <c r="AD20" s="39"/>
      <c r="AE20" s="39"/>
    </row>
    <row r="21" hidden="1" s="2" customFormat="1" ht="6.96" customHeight="1">
      <c r="A21" s="39"/>
      <c r="B21" s="45"/>
      <c r="C21" s="39"/>
      <c r="D21" s="39"/>
      <c r="E21" s="39"/>
      <c r="F21" s="39"/>
      <c r="G21" s="39"/>
      <c r="H21" s="39"/>
      <c r="I21" s="147"/>
      <c r="J21" s="39"/>
      <c r="K21" s="39"/>
      <c r="L21" s="148"/>
      <c r="S21" s="39"/>
      <c r="T21" s="39"/>
      <c r="U21" s="39"/>
      <c r="V21" s="39"/>
      <c r="W21" s="39"/>
      <c r="X21" s="39"/>
      <c r="Y21" s="39"/>
      <c r="Z21" s="39"/>
      <c r="AA21" s="39"/>
      <c r="AB21" s="39"/>
      <c r="AC21" s="39"/>
      <c r="AD21" s="39"/>
      <c r="AE21" s="39"/>
    </row>
    <row r="22" hidden="1" s="2" customFormat="1" ht="12" customHeight="1">
      <c r="A22" s="39"/>
      <c r="B22" s="45"/>
      <c r="C22" s="39"/>
      <c r="D22" s="145" t="s">
        <v>38</v>
      </c>
      <c r="E22" s="39"/>
      <c r="F22" s="39"/>
      <c r="G22" s="39"/>
      <c r="H22" s="39"/>
      <c r="I22" s="150" t="s">
        <v>31</v>
      </c>
      <c r="J22" s="134" t="s">
        <v>39</v>
      </c>
      <c r="K22" s="39"/>
      <c r="L22" s="148"/>
      <c r="S22" s="39"/>
      <c r="T22" s="39"/>
      <c r="U22" s="39"/>
      <c r="V22" s="39"/>
      <c r="W22" s="39"/>
      <c r="X22" s="39"/>
      <c r="Y22" s="39"/>
      <c r="Z22" s="39"/>
      <c r="AA22" s="39"/>
      <c r="AB22" s="39"/>
      <c r="AC22" s="39"/>
      <c r="AD22" s="39"/>
      <c r="AE22" s="39"/>
    </row>
    <row r="23" hidden="1" s="2" customFormat="1" ht="18" customHeight="1">
      <c r="A23" s="39"/>
      <c r="B23" s="45"/>
      <c r="C23" s="39"/>
      <c r="D23" s="39"/>
      <c r="E23" s="134" t="s">
        <v>40</v>
      </c>
      <c r="F23" s="39"/>
      <c r="G23" s="39"/>
      <c r="H23" s="39"/>
      <c r="I23" s="150" t="s">
        <v>34</v>
      </c>
      <c r="J23" s="134" t="s">
        <v>41</v>
      </c>
      <c r="K23" s="39"/>
      <c r="L23" s="148"/>
      <c r="S23" s="39"/>
      <c r="T23" s="39"/>
      <c r="U23" s="39"/>
      <c r="V23" s="39"/>
      <c r="W23" s="39"/>
      <c r="X23" s="39"/>
      <c r="Y23" s="39"/>
      <c r="Z23" s="39"/>
      <c r="AA23" s="39"/>
      <c r="AB23" s="39"/>
      <c r="AC23" s="39"/>
      <c r="AD23" s="39"/>
      <c r="AE23" s="39"/>
    </row>
    <row r="24" hidden="1" s="2" customFormat="1" ht="6.96" customHeight="1">
      <c r="A24" s="39"/>
      <c r="B24" s="45"/>
      <c r="C24" s="39"/>
      <c r="D24" s="39"/>
      <c r="E24" s="39"/>
      <c r="F24" s="39"/>
      <c r="G24" s="39"/>
      <c r="H24" s="39"/>
      <c r="I24" s="147"/>
      <c r="J24" s="39"/>
      <c r="K24" s="39"/>
      <c r="L24" s="148"/>
      <c r="S24" s="39"/>
      <c r="T24" s="39"/>
      <c r="U24" s="39"/>
      <c r="V24" s="39"/>
      <c r="W24" s="39"/>
      <c r="X24" s="39"/>
      <c r="Y24" s="39"/>
      <c r="Z24" s="39"/>
      <c r="AA24" s="39"/>
      <c r="AB24" s="39"/>
      <c r="AC24" s="39"/>
      <c r="AD24" s="39"/>
      <c r="AE24" s="39"/>
    </row>
    <row r="25" hidden="1" s="2" customFormat="1" ht="12" customHeight="1">
      <c r="A25" s="39"/>
      <c r="B25" s="45"/>
      <c r="C25" s="39"/>
      <c r="D25" s="145" t="s">
        <v>43</v>
      </c>
      <c r="E25" s="39"/>
      <c r="F25" s="39"/>
      <c r="G25" s="39"/>
      <c r="H25" s="39"/>
      <c r="I25" s="150" t="s">
        <v>31</v>
      </c>
      <c r="J25" s="134" t="s">
        <v>79</v>
      </c>
      <c r="K25" s="39"/>
      <c r="L25" s="148"/>
      <c r="S25" s="39"/>
      <c r="T25" s="39"/>
      <c r="U25" s="39"/>
      <c r="V25" s="39"/>
      <c r="W25" s="39"/>
      <c r="X25" s="39"/>
      <c r="Y25" s="39"/>
      <c r="Z25" s="39"/>
      <c r="AA25" s="39"/>
      <c r="AB25" s="39"/>
      <c r="AC25" s="39"/>
      <c r="AD25" s="39"/>
      <c r="AE25" s="39"/>
    </row>
    <row r="26" hidden="1" s="2" customFormat="1" ht="18" customHeight="1">
      <c r="A26" s="39"/>
      <c r="B26" s="45"/>
      <c r="C26" s="39"/>
      <c r="D26" s="39"/>
      <c r="E26" s="134" t="s">
        <v>1068</v>
      </c>
      <c r="F26" s="39"/>
      <c r="G26" s="39"/>
      <c r="H26" s="39"/>
      <c r="I26" s="150" t="s">
        <v>34</v>
      </c>
      <c r="J26" s="134" t="s">
        <v>79</v>
      </c>
      <c r="K26" s="39"/>
      <c r="L26" s="148"/>
      <c r="S26" s="39"/>
      <c r="T26" s="39"/>
      <c r="U26" s="39"/>
      <c r="V26" s="39"/>
      <c r="W26" s="39"/>
      <c r="X26" s="39"/>
      <c r="Y26" s="39"/>
      <c r="Z26" s="39"/>
      <c r="AA26" s="39"/>
      <c r="AB26" s="39"/>
      <c r="AC26" s="39"/>
      <c r="AD26" s="39"/>
      <c r="AE26" s="39"/>
    </row>
    <row r="27" hidden="1" s="2" customFormat="1" ht="6.96" customHeight="1">
      <c r="A27" s="39"/>
      <c r="B27" s="45"/>
      <c r="C27" s="39"/>
      <c r="D27" s="39"/>
      <c r="E27" s="39"/>
      <c r="F27" s="39"/>
      <c r="G27" s="39"/>
      <c r="H27" s="39"/>
      <c r="I27" s="147"/>
      <c r="J27" s="39"/>
      <c r="K27" s="39"/>
      <c r="L27" s="148"/>
      <c r="S27" s="39"/>
      <c r="T27" s="39"/>
      <c r="U27" s="39"/>
      <c r="V27" s="39"/>
      <c r="W27" s="39"/>
      <c r="X27" s="39"/>
      <c r="Y27" s="39"/>
      <c r="Z27" s="39"/>
      <c r="AA27" s="39"/>
      <c r="AB27" s="39"/>
      <c r="AC27" s="39"/>
      <c r="AD27" s="39"/>
      <c r="AE27" s="39"/>
    </row>
    <row r="28" hidden="1" s="2" customFormat="1" ht="12" customHeight="1">
      <c r="A28" s="39"/>
      <c r="B28" s="45"/>
      <c r="C28" s="39"/>
      <c r="D28" s="145" t="s">
        <v>44</v>
      </c>
      <c r="E28" s="39"/>
      <c r="F28" s="39"/>
      <c r="G28" s="39"/>
      <c r="H28" s="39"/>
      <c r="I28" s="147"/>
      <c r="J28" s="39"/>
      <c r="K28" s="39"/>
      <c r="L28" s="148"/>
      <c r="S28" s="39"/>
      <c r="T28" s="39"/>
      <c r="U28" s="39"/>
      <c r="V28" s="39"/>
      <c r="W28" s="39"/>
      <c r="X28" s="39"/>
      <c r="Y28" s="39"/>
      <c r="Z28" s="39"/>
      <c r="AA28" s="39"/>
      <c r="AB28" s="39"/>
      <c r="AC28" s="39"/>
      <c r="AD28" s="39"/>
      <c r="AE28" s="39"/>
    </row>
    <row r="29" hidden="1" s="8" customFormat="1" ht="51" customHeight="1">
      <c r="A29" s="152"/>
      <c r="B29" s="153"/>
      <c r="C29" s="152"/>
      <c r="D29" s="152"/>
      <c r="E29" s="154" t="s">
        <v>45</v>
      </c>
      <c r="F29" s="154"/>
      <c r="G29" s="154"/>
      <c r="H29" s="154"/>
      <c r="I29" s="155"/>
      <c r="J29" s="152"/>
      <c r="K29" s="152"/>
      <c r="L29" s="156"/>
      <c r="S29" s="152"/>
      <c r="T29" s="152"/>
      <c r="U29" s="152"/>
      <c r="V29" s="152"/>
      <c r="W29" s="152"/>
      <c r="X29" s="152"/>
      <c r="Y29" s="152"/>
      <c r="Z29" s="152"/>
      <c r="AA29" s="152"/>
      <c r="AB29" s="152"/>
      <c r="AC29" s="152"/>
      <c r="AD29" s="152"/>
      <c r="AE29" s="152"/>
    </row>
    <row r="30" hidden="1" s="2" customFormat="1" ht="6.96" customHeight="1">
      <c r="A30" s="39"/>
      <c r="B30" s="45"/>
      <c r="C30" s="39"/>
      <c r="D30" s="39"/>
      <c r="E30" s="39"/>
      <c r="F30" s="39"/>
      <c r="G30" s="39"/>
      <c r="H30" s="39"/>
      <c r="I30" s="147"/>
      <c r="J30" s="39"/>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25.44" customHeight="1">
      <c r="A32" s="39"/>
      <c r="B32" s="45"/>
      <c r="C32" s="39"/>
      <c r="D32" s="159" t="s">
        <v>46</v>
      </c>
      <c r="E32" s="39"/>
      <c r="F32" s="39"/>
      <c r="G32" s="39"/>
      <c r="H32" s="39"/>
      <c r="I32" s="147"/>
      <c r="J32" s="160">
        <f>ROUND(J88, 2)</f>
        <v>0</v>
      </c>
      <c r="K32" s="39"/>
      <c r="L32" s="148"/>
      <c r="S32" s="39"/>
      <c r="T32" s="39"/>
      <c r="U32" s="39"/>
      <c r="V32" s="39"/>
      <c r="W32" s="39"/>
      <c r="X32" s="39"/>
      <c r="Y32" s="39"/>
      <c r="Z32" s="39"/>
      <c r="AA32" s="39"/>
      <c r="AB32" s="39"/>
      <c r="AC32" s="39"/>
      <c r="AD32" s="39"/>
      <c r="AE32" s="39"/>
    </row>
    <row r="33" hidden="1" s="2" customFormat="1" ht="6.96" customHeight="1">
      <c r="A33" s="39"/>
      <c r="B33" s="45"/>
      <c r="C33" s="39"/>
      <c r="D33" s="157"/>
      <c r="E33" s="157"/>
      <c r="F33" s="157"/>
      <c r="G33" s="157"/>
      <c r="H33" s="157"/>
      <c r="I33" s="158"/>
      <c r="J33" s="157"/>
      <c r="K33" s="157"/>
      <c r="L33" s="148"/>
      <c r="S33" s="39"/>
      <c r="T33" s="39"/>
      <c r="U33" s="39"/>
      <c r="V33" s="39"/>
      <c r="W33" s="39"/>
      <c r="X33" s="39"/>
      <c r="Y33" s="39"/>
      <c r="Z33" s="39"/>
      <c r="AA33" s="39"/>
      <c r="AB33" s="39"/>
      <c r="AC33" s="39"/>
      <c r="AD33" s="39"/>
      <c r="AE33" s="39"/>
    </row>
    <row r="34" hidden="1" s="2" customFormat="1" ht="14.4" customHeight="1">
      <c r="A34" s="39"/>
      <c r="B34" s="45"/>
      <c r="C34" s="39"/>
      <c r="D34" s="39"/>
      <c r="E34" s="39"/>
      <c r="F34" s="161" t="s">
        <v>48</v>
      </c>
      <c r="G34" s="39"/>
      <c r="H34" s="39"/>
      <c r="I34" s="162" t="s">
        <v>47</v>
      </c>
      <c r="J34" s="161" t="s">
        <v>49</v>
      </c>
      <c r="K34" s="39"/>
      <c r="L34" s="148"/>
      <c r="S34" s="39"/>
      <c r="T34" s="39"/>
      <c r="U34" s="39"/>
      <c r="V34" s="39"/>
      <c r="W34" s="39"/>
      <c r="X34" s="39"/>
      <c r="Y34" s="39"/>
      <c r="Z34" s="39"/>
      <c r="AA34" s="39"/>
      <c r="AB34" s="39"/>
      <c r="AC34" s="39"/>
      <c r="AD34" s="39"/>
      <c r="AE34" s="39"/>
    </row>
    <row r="35" hidden="1" s="2" customFormat="1" ht="14.4" customHeight="1">
      <c r="A35" s="39"/>
      <c r="B35" s="45"/>
      <c r="C35" s="39"/>
      <c r="D35" s="163" t="s">
        <v>50</v>
      </c>
      <c r="E35" s="145" t="s">
        <v>51</v>
      </c>
      <c r="F35" s="164">
        <f>ROUND((SUM(BE88:BE99)),  2)</f>
        <v>0</v>
      </c>
      <c r="G35" s="39"/>
      <c r="H35" s="39"/>
      <c r="I35" s="165">
        <v>0.20999999999999999</v>
      </c>
      <c r="J35" s="164">
        <f>ROUND(((SUM(BE88:BE99))*I35),  2)</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52</v>
      </c>
      <c r="F36" s="164">
        <f>ROUND((SUM(BF88:BF99)),  2)</f>
        <v>0</v>
      </c>
      <c r="G36" s="39"/>
      <c r="H36" s="39"/>
      <c r="I36" s="165">
        <v>0.14999999999999999</v>
      </c>
      <c r="J36" s="164">
        <f>ROUND(((SUM(BF88:BF99))*I36),  2)</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53</v>
      </c>
      <c r="F37" s="164">
        <f>ROUND((SUM(BG88:BG99)),  2)</f>
        <v>0</v>
      </c>
      <c r="G37" s="39"/>
      <c r="H37" s="39"/>
      <c r="I37" s="165">
        <v>0.20999999999999999</v>
      </c>
      <c r="J37" s="164">
        <f>0</f>
        <v>0</v>
      </c>
      <c r="K37" s="39"/>
      <c r="L37" s="148"/>
      <c r="S37" s="39"/>
      <c r="T37" s="39"/>
      <c r="U37" s="39"/>
      <c r="V37" s="39"/>
      <c r="W37" s="39"/>
      <c r="X37" s="39"/>
      <c r="Y37" s="39"/>
      <c r="Z37" s="39"/>
      <c r="AA37" s="39"/>
      <c r="AB37" s="39"/>
      <c r="AC37" s="39"/>
      <c r="AD37" s="39"/>
      <c r="AE37" s="39"/>
    </row>
    <row r="38" hidden="1" s="2" customFormat="1" ht="14.4" customHeight="1">
      <c r="A38" s="39"/>
      <c r="B38" s="45"/>
      <c r="C38" s="39"/>
      <c r="D38" s="39"/>
      <c r="E38" s="145" t="s">
        <v>54</v>
      </c>
      <c r="F38" s="164">
        <f>ROUND((SUM(BH88:BH99)),  2)</f>
        <v>0</v>
      </c>
      <c r="G38" s="39"/>
      <c r="H38" s="39"/>
      <c r="I38" s="165">
        <v>0.14999999999999999</v>
      </c>
      <c r="J38" s="164">
        <f>0</f>
        <v>0</v>
      </c>
      <c r="K38" s="39"/>
      <c r="L38" s="148"/>
      <c r="S38" s="39"/>
      <c r="T38" s="39"/>
      <c r="U38" s="39"/>
      <c r="V38" s="39"/>
      <c r="W38" s="39"/>
      <c r="X38" s="39"/>
      <c r="Y38" s="39"/>
      <c r="Z38" s="39"/>
      <c r="AA38" s="39"/>
      <c r="AB38" s="39"/>
      <c r="AC38" s="39"/>
      <c r="AD38" s="39"/>
      <c r="AE38" s="39"/>
    </row>
    <row r="39" hidden="1" s="2" customFormat="1" ht="14.4" customHeight="1">
      <c r="A39" s="39"/>
      <c r="B39" s="45"/>
      <c r="C39" s="39"/>
      <c r="D39" s="39"/>
      <c r="E39" s="145" t="s">
        <v>55</v>
      </c>
      <c r="F39" s="164">
        <f>ROUND((SUM(BI88:BI99)),  2)</f>
        <v>0</v>
      </c>
      <c r="G39" s="39"/>
      <c r="H39" s="39"/>
      <c r="I39" s="165">
        <v>0</v>
      </c>
      <c r="J39" s="164">
        <f>0</f>
        <v>0</v>
      </c>
      <c r="K39" s="39"/>
      <c r="L39" s="148"/>
      <c r="S39" s="39"/>
      <c r="T39" s="39"/>
      <c r="U39" s="39"/>
      <c r="V39" s="39"/>
      <c r="W39" s="39"/>
      <c r="X39" s="39"/>
      <c r="Y39" s="39"/>
      <c r="Z39" s="39"/>
      <c r="AA39" s="39"/>
      <c r="AB39" s="39"/>
      <c r="AC39" s="39"/>
      <c r="AD39" s="39"/>
      <c r="AE39" s="39"/>
    </row>
    <row r="40" hidden="1" s="2" customFormat="1" ht="6.96" customHeight="1">
      <c r="A40" s="39"/>
      <c r="B40" s="45"/>
      <c r="C40" s="39"/>
      <c r="D40" s="39"/>
      <c r="E40" s="39"/>
      <c r="F40" s="39"/>
      <c r="G40" s="39"/>
      <c r="H40" s="39"/>
      <c r="I40" s="147"/>
      <c r="J40" s="39"/>
      <c r="K40" s="39"/>
      <c r="L40" s="148"/>
      <c r="S40" s="39"/>
      <c r="T40" s="39"/>
      <c r="U40" s="39"/>
      <c r="V40" s="39"/>
      <c r="W40" s="39"/>
      <c r="X40" s="39"/>
      <c r="Y40" s="39"/>
      <c r="Z40" s="39"/>
      <c r="AA40" s="39"/>
      <c r="AB40" s="39"/>
      <c r="AC40" s="39"/>
      <c r="AD40" s="39"/>
      <c r="AE40" s="39"/>
    </row>
    <row r="41" hidden="1" s="2" customFormat="1" ht="25.44" customHeight="1">
      <c r="A41" s="39"/>
      <c r="B41" s="45"/>
      <c r="C41" s="166"/>
      <c r="D41" s="167" t="s">
        <v>56</v>
      </c>
      <c r="E41" s="168"/>
      <c r="F41" s="168"/>
      <c r="G41" s="169" t="s">
        <v>57</v>
      </c>
      <c r="H41" s="170" t="s">
        <v>58</v>
      </c>
      <c r="I41" s="171"/>
      <c r="J41" s="172">
        <f>SUM(J32:J39)</f>
        <v>0</v>
      </c>
      <c r="K41" s="173"/>
      <c r="L41" s="148"/>
      <c r="S41" s="39"/>
      <c r="T41" s="39"/>
      <c r="U41" s="39"/>
      <c r="V41" s="39"/>
      <c r="W41" s="39"/>
      <c r="X41" s="39"/>
      <c r="Y41" s="39"/>
      <c r="Z41" s="39"/>
      <c r="AA41" s="39"/>
      <c r="AB41" s="39"/>
      <c r="AC41" s="39"/>
      <c r="AD41" s="39"/>
      <c r="AE41" s="39"/>
    </row>
    <row r="42" hidden="1" s="2" customFormat="1" ht="14.4" customHeight="1">
      <c r="A42" s="39"/>
      <c r="B42" s="174"/>
      <c r="C42" s="175"/>
      <c r="D42" s="175"/>
      <c r="E42" s="175"/>
      <c r="F42" s="175"/>
      <c r="G42" s="175"/>
      <c r="H42" s="175"/>
      <c r="I42" s="176"/>
      <c r="J42" s="175"/>
      <c r="K42" s="175"/>
      <c r="L42" s="148"/>
      <c r="S42" s="39"/>
      <c r="T42" s="39"/>
      <c r="U42" s="39"/>
      <c r="V42" s="39"/>
      <c r="W42" s="39"/>
      <c r="X42" s="39"/>
      <c r="Y42" s="39"/>
      <c r="Z42" s="39"/>
      <c r="AA42" s="39"/>
      <c r="AB42" s="39"/>
      <c r="AC42" s="39"/>
      <c r="AD42" s="39"/>
      <c r="AE42" s="39"/>
    </row>
    <row r="43" hidden="1"/>
    <row r="44" hidden="1"/>
    <row r="45" hidden="1"/>
    <row r="46" s="2" customFormat="1" ht="6.96" customHeight="1">
      <c r="A46" s="39"/>
      <c r="B46" s="177"/>
      <c r="C46" s="178"/>
      <c r="D46" s="178"/>
      <c r="E46" s="178"/>
      <c r="F46" s="178"/>
      <c r="G46" s="178"/>
      <c r="H46" s="178"/>
      <c r="I46" s="179"/>
      <c r="J46" s="178"/>
      <c r="K46" s="178"/>
      <c r="L46" s="148"/>
      <c r="S46" s="39"/>
      <c r="T46" s="39"/>
      <c r="U46" s="39"/>
      <c r="V46" s="39"/>
      <c r="W46" s="39"/>
      <c r="X46" s="39"/>
      <c r="Y46" s="39"/>
      <c r="Z46" s="39"/>
      <c r="AA46" s="39"/>
      <c r="AB46" s="39"/>
      <c r="AC46" s="39"/>
      <c r="AD46" s="39"/>
      <c r="AE46" s="39"/>
    </row>
    <row r="47" s="2" customFormat="1" ht="24.96" customHeight="1">
      <c r="A47" s="39"/>
      <c r="B47" s="40"/>
      <c r="C47" s="23" t="s">
        <v>135</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6.96" customHeight="1">
      <c r="A48" s="39"/>
      <c r="B48" s="40"/>
      <c r="C48" s="41"/>
      <c r="D48" s="41"/>
      <c r="E48" s="41"/>
      <c r="F48" s="41"/>
      <c r="G48" s="41"/>
      <c r="H48" s="41"/>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16</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180" t="str">
        <f>E7</f>
        <v>PJD na ul. Výškovická - 2. úsek (ul. Pavlovova - ul. Čujkovova)</v>
      </c>
      <c r="F50" s="32"/>
      <c r="G50" s="32"/>
      <c r="H50" s="32"/>
      <c r="I50" s="147"/>
      <c r="J50" s="41"/>
      <c r="K50" s="41"/>
      <c r="L50" s="148"/>
      <c r="S50" s="39"/>
      <c r="T50" s="39"/>
      <c r="U50" s="39"/>
      <c r="V50" s="39"/>
      <c r="W50" s="39"/>
      <c r="X50" s="39"/>
      <c r="Y50" s="39"/>
      <c r="Z50" s="39"/>
      <c r="AA50" s="39"/>
      <c r="AB50" s="39"/>
      <c r="AC50" s="39"/>
      <c r="AD50" s="39"/>
      <c r="AE50" s="39"/>
    </row>
    <row r="51" s="1" customFormat="1" ht="12" customHeight="1">
      <c r="B51" s="21"/>
      <c r="C51" s="32" t="s">
        <v>133</v>
      </c>
      <c r="D51" s="22"/>
      <c r="E51" s="22"/>
      <c r="F51" s="22"/>
      <c r="G51" s="22"/>
      <c r="H51" s="22"/>
      <c r="I51" s="139"/>
      <c r="J51" s="22"/>
      <c r="K51" s="22"/>
      <c r="L51" s="20"/>
    </row>
    <row r="52" s="2" customFormat="1" ht="16.5" customHeight="1">
      <c r="A52" s="39"/>
      <c r="B52" s="40"/>
      <c r="C52" s="41"/>
      <c r="D52" s="41"/>
      <c r="E52" s="180" t="s">
        <v>1065</v>
      </c>
      <c r="F52" s="41"/>
      <c r="G52" s="41"/>
      <c r="H52" s="41"/>
      <c r="I52" s="147"/>
      <c r="J52" s="41"/>
      <c r="K52" s="41"/>
      <c r="L52" s="148"/>
      <c r="S52" s="39"/>
      <c r="T52" s="39"/>
      <c r="U52" s="39"/>
      <c r="V52" s="39"/>
      <c r="W52" s="39"/>
      <c r="X52" s="39"/>
      <c r="Y52" s="39"/>
      <c r="Z52" s="39"/>
      <c r="AA52" s="39"/>
      <c r="AB52" s="39"/>
      <c r="AC52" s="39"/>
      <c r="AD52" s="39"/>
      <c r="AE52" s="39"/>
    </row>
    <row r="53" s="2" customFormat="1" ht="12" customHeight="1">
      <c r="A53" s="39"/>
      <c r="B53" s="40"/>
      <c r="C53" s="32" t="s">
        <v>1066</v>
      </c>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16.5" customHeight="1">
      <c r="A54" s="39"/>
      <c r="B54" s="40"/>
      <c r="C54" s="41"/>
      <c r="D54" s="41"/>
      <c r="E54" s="70" t="str">
        <f>E11</f>
        <v>SO 422 - Ochrana kabelů Ostravské komunikace</v>
      </c>
      <c r="F54" s="41"/>
      <c r="G54" s="41"/>
      <c r="H54" s="41"/>
      <c r="I54" s="147"/>
      <c r="J54" s="41"/>
      <c r="K54" s="41"/>
      <c r="L54" s="148"/>
      <c r="S54" s="39"/>
      <c r="T54" s="39"/>
      <c r="U54" s="39"/>
      <c r="V54" s="39"/>
      <c r="W54" s="39"/>
      <c r="X54" s="39"/>
      <c r="Y54" s="39"/>
      <c r="Z54" s="39"/>
      <c r="AA54" s="39"/>
      <c r="AB54" s="39"/>
      <c r="AC54" s="39"/>
      <c r="AD54" s="39"/>
      <c r="AE54" s="39"/>
    </row>
    <row r="55" s="2" customFormat="1" ht="6.96" customHeight="1">
      <c r="A55" s="39"/>
      <c r="B55" s="40"/>
      <c r="C55" s="41"/>
      <c r="D55" s="41"/>
      <c r="E55" s="41"/>
      <c r="F55" s="41"/>
      <c r="G55" s="41"/>
      <c r="H55" s="41"/>
      <c r="I55" s="147"/>
      <c r="J55" s="41"/>
      <c r="K55" s="41"/>
      <c r="L55" s="148"/>
      <c r="S55" s="39"/>
      <c r="T55" s="39"/>
      <c r="U55" s="39"/>
      <c r="V55" s="39"/>
      <c r="W55" s="39"/>
      <c r="X55" s="39"/>
      <c r="Y55" s="39"/>
      <c r="Z55" s="39"/>
      <c r="AA55" s="39"/>
      <c r="AB55" s="39"/>
      <c r="AC55" s="39"/>
      <c r="AD55" s="39"/>
      <c r="AE55" s="39"/>
    </row>
    <row r="56" s="2" customFormat="1" ht="12" customHeight="1">
      <c r="A56" s="39"/>
      <c r="B56" s="40"/>
      <c r="C56" s="32" t="s">
        <v>22</v>
      </c>
      <c r="D56" s="41"/>
      <c r="E56" s="41"/>
      <c r="F56" s="27" t="str">
        <f>F14</f>
        <v>Ostrava</v>
      </c>
      <c r="G56" s="41"/>
      <c r="H56" s="41"/>
      <c r="I56" s="150" t="s">
        <v>24</v>
      </c>
      <c r="J56" s="73" t="str">
        <f>IF(J14="","",J14)</f>
        <v>13. 11. 2019</v>
      </c>
      <c r="K56" s="41"/>
      <c r="L56" s="148"/>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7"/>
      <c r="J57" s="41"/>
      <c r="K57" s="41"/>
      <c r="L57" s="148"/>
      <c r="S57" s="39"/>
      <c r="T57" s="39"/>
      <c r="U57" s="39"/>
      <c r="V57" s="39"/>
      <c r="W57" s="39"/>
      <c r="X57" s="39"/>
      <c r="Y57" s="39"/>
      <c r="Z57" s="39"/>
      <c r="AA57" s="39"/>
      <c r="AB57" s="39"/>
      <c r="AC57" s="39"/>
      <c r="AD57" s="39"/>
      <c r="AE57" s="39"/>
    </row>
    <row r="58" s="2" customFormat="1" ht="27.9" customHeight="1">
      <c r="A58" s="39"/>
      <c r="B58" s="40"/>
      <c r="C58" s="32" t="s">
        <v>30</v>
      </c>
      <c r="D58" s="41"/>
      <c r="E58" s="41"/>
      <c r="F58" s="27" t="str">
        <f>E17</f>
        <v>Dopravní podnik Ostrava a.s.</v>
      </c>
      <c r="G58" s="41"/>
      <c r="H58" s="41"/>
      <c r="I58" s="150" t="s">
        <v>38</v>
      </c>
      <c r="J58" s="37" t="str">
        <f>E23</f>
        <v>METROPROJEKT Praha a.s.</v>
      </c>
      <c r="K58" s="41"/>
      <c r="L58" s="148"/>
      <c r="S58" s="39"/>
      <c r="T58" s="39"/>
      <c r="U58" s="39"/>
      <c r="V58" s="39"/>
      <c r="W58" s="39"/>
      <c r="X58" s="39"/>
      <c r="Y58" s="39"/>
      <c r="Z58" s="39"/>
      <c r="AA58" s="39"/>
      <c r="AB58" s="39"/>
      <c r="AC58" s="39"/>
      <c r="AD58" s="39"/>
      <c r="AE58" s="39"/>
    </row>
    <row r="59" s="2" customFormat="1" ht="15.15" customHeight="1">
      <c r="A59" s="39"/>
      <c r="B59" s="40"/>
      <c r="C59" s="32" t="s">
        <v>36</v>
      </c>
      <c r="D59" s="41"/>
      <c r="E59" s="41"/>
      <c r="F59" s="27" t="str">
        <f>IF(E20="","",E20)</f>
        <v>Vyplň údaj</v>
      </c>
      <c r="G59" s="41"/>
      <c r="H59" s="41"/>
      <c r="I59" s="150" t="s">
        <v>43</v>
      </c>
      <c r="J59" s="37" t="str">
        <f>E26</f>
        <v>ALMAPRO s.r.o.</v>
      </c>
      <c r="K59" s="41"/>
      <c r="L59" s="148"/>
      <c r="S59" s="39"/>
      <c r="T59" s="39"/>
      <c r="U59" s="39"/>
      <c r="V59" s="39"/>
      <c r="W59" s="39"/>
      <c r="X59" s="39"/>
      <c r="Y59" s="39"/>
      <c r="Z59" s="39"/>
      <c r="AA59" s="39"/>
      <c r="AB59" s="39"/>
      <c r="AC59" s="39"/>
      <c r="AD59" s="39"/>
      <c r="AE59" s="39"/>
    </row>
    <row r="60" s="2" customFormat="1" ht="10.32" customHeight="1">
      <c r="A60" s="39"/>
      <c r="B60" s="40"/>
      <c r="C60" s="41"/>
      <c r="D60" s="41"/>
      <c r="E60" s="41"/>
      <c r="F60" s="41"/>
      <c r="G60" s="41"/>
      <c r="H60" s="41"/>
      <c r="I60" s="147"/>
      <c r="J60" s="41"/>
      <c r="K60" s="41"/>
      <c r="L60" s="148"/>
      <c r="S60" s="39"/>
      <c r="T60" s="39"/>
      <c r="U60" s="39"/>
      <c r="V60" s="39"/>
      <c r="W60" s="39"/>
      <c r="X60" s="39"/>
      <c r="Y60" s="39"/>
      <c r="Z60" s="39"/>
      <c r="AA60" s="39"/>
      <c r="AB60" s="39"/>
      <c r="AC60" s="39"/>
      <c r="AD60" s="39"/>
      <c r="AE60" s="39"/>
    </row>
    <row r="61" s="2" customFormat="1" ht="29.28" customHeight="1">
      <c r="A61" s="39"/>
      <c r="B61" s="40"/>
      <c r="C61" s="181" t="s">
        <v>136</v>
      </c>
      <c r="D61" s="182"/>
      <c r="E61" s="182"/>
      <c r="F61" s="182"/>
      <c r="G61" s="182"/>
      <c r="H61" s="182"/>
      <c r="I61" s="183"/>
      <c r="J61" s="184" t="s">
        <v>137</v>
      </c>
      <c r="K61" s="182"/>
      <c r="L61" s="148"/>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7"/>
      <c r="J62" s="41"/>
      <c r="K62" s="41"/>
      <c r="L62" s="148"/>
      <c r="S62" s="39"/>
      <c r="T62" s="39"/>
      <c r="U62" s="39"/>
      <c r="V62" s="39"/>
      <c r="W62" s="39"/>
      <c r="X62" s="39"/>
      <c r="Y62" s="39"/>
      <c r="Z62" s="39"/>
      <c r="AA62" s="39"/>
      <c r="AB62" s="39"/>
      <c r="AC62" s="39"/>
      <c r="AD62" s="39"/>
      <c r="AE62" s="39"/>
    </row>
    <row r="63" s="2" customFormat="1" ht="22.8" customHeight="1">
      <c r="A63" s="39"/>
      <c r="B63" s="40"/>
      <c r="C63" s="185" t="s">
        <v>78</v>
      </c>
      <c r="D63" s="41"/>
      <c r="E63" s="41"/>
      <c r="F63" s="41"/>
      <c r="G63" s="41"/>
      <c r="H63" s="41"/>
      <c r="I63" s="147"/>
      <c r="J63" s="103">
        <f>J88</f>
        <v>0</v>
      </c>
      <c r="K63" s="41"/>
      <c r="L63" s="148"/>
      <c r="S63" s="39"/>
      <c r="T63" s="39"/>
      <c r="U63" s="39"/>
      <c r="V63" s="39"/>
      <c r="W63" s="39"/>
      <c r="X63" s="39"/>
      <c r="Y63" s="39"/>
      <c r="Z63" s="39"/>
      <c r="AA63" s="39"/>
      <c r="AB63" s="39"/>
      <c r="AC63" s="39"/>
      <c r="AD63" s="39"/>
      <c r="AE63" s="39"/>
      <c r="AU63" s="17" t="s">
        <v>138</v>
      </c>
    </row>
    <row r="64" s="9" customFormat="1" ht="24.96" customHeight="1">
      <c r="A64" s="9"/>
      <c r="B64" s="186"/>
      <c r="C64" s="187"/>
      <c r="D64" s="188" t="s">
        <v>324</v>
      </c>
      <c r="E64" s="189"/>
      <c r="F64" s="189"/>
      <c r="G64" s="189"/>
      <c r="H64" s="189"/>
      <c r="I64" s="190"/>
      <c r="J64" s="191">
        <f>J89</f>
        <v>0</v>
      </c>
      <c r="K64" s="187"/>
      <c r="L64" s="192"/>
      <c r="S64" s="9"/>
      <c r="T64" s="9"/>
      <c r="U64" s="9"/>
      <c r="V64" s="9"/>
      <c r="W64" s="9"/>
      <c r="X64" s="9"/>
      <c r="Y64" s="9"/>
      <c r="Z64" s="9"/>
      <c r="AA64" s="9"/>
      <c r="AB64" s="9"/>
      <c r="AC64" s="9"/>
      <c r="AD64" s="9"/>
      <c r="AE64" s="9"/>
    </row>
    <row r="65" s="10" customFormat="1" ht="19.92" customHeight="1">
      <c r="A65" s="10"/>
      <c r="B65" s="193"/>
      <c r="C65" s="126"/>
      <c r="D65" s="194" t="s">
        <v>843</v>
      </c>
      <c r="E65" s="195"/>
      <c r="F65" s="195"/>
      <c r="G65" s="195"/>
      <c r="H65" s="195"/>
      <c r="I65" s="196"/>
      <c r="J65" s="197">
        <f>J90</f>
        <v>0</v>
      </c>
      <c r="K65" s="126"/>
      <c r="L65" s="198"/>
      <c r="S65" s="10"/>
      <c r="T65" s="10"/>
      <c r="U65" s="10"/>
      <c r="V65" s="10"/>
      <c r="W65" s="10"/>
      <c r="X65" s="10"/>
      <c r="Y65" s="10"/>
      <c r="Z65" s="10"/>
      <c r="AA65" s="10"/>
      <c r="AB65" s="10"/>
      <c r="AC65" s="10"/>
      <c r="AD65" s="10"/>
      <c r="AE65" s="10"/>
    </row>
    <row r="66" s="9" customFormat="1" ht="24.96" customHeight="1">
      <c r="A66" s="9"/>
      <c r="B66" s="186"/>
      <c r="C66" s="187"/>
      <c r="D66" s="188" t="s">
        <v>1069</v>
      </c>
      <c r="E66" s="189"/>
      <c r="F66" s="189"/>
      <c r="G66" s="189"/>
      <c r="H66" s="189"/>
      <c r="I66" s="190"/>
      <c r="J66" s="191">
        <f>J93</f>
        <v>0</v>
      </c>
      <c r="K66" s="187"/>
      <c r="L66" s="192"/>
      <c r="S66" s="9"/>
      <c r="T66" s="9"/>
      <c r="U66" s="9"/>
      <c r="V66" s="9"/>
      <c r="W66" s="9"/>
      <c r="X66" s="9"/>
      <c r="Y66" s="9"/>
      <c r="Z66" s="9"/>
      <c r="AA66" s="9"/>
      <c r="AB66" s="9"/>
      <c r="AC66" s="9"/>
      <c r="AD66" s="9"/>
      <c r="AE66" s="9"/>
    </row>
    <row r="67" s="2" customFormat="1" ht="21.84" customHeight="1">
      <c r="A67" s="39"/>
      <c r="B67" s="40"/>
      <c r="C67" s="41"/>
      <c r="D67" s="41"/>
      <c r="E67" s="41"/>
      <c r="F67" s="41"/>
      <c r="G67" s="41"/>
      <c r="H67" s="41"/>
      <c r="I67" s="147"/>
      <c r="J67" s="41"/>
      <c r="K67" s="41"/>
      <c r="L67" s="148"/>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176"/>
      <c r="J68" s="61"/>
      <c r="K68" s="61"/>
      <c r="L68" s="148"/>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179"/>
      <c r="J72" s="63"/>
      <c r="K72" s="63"/>
      <c r="L72" s="148"/>
      <c r="S72" s="39"/>
      <c r="T72" s="39"/>
      <c r="U72" s="39"/>
      <c r="V72" s="39"/>
      <c r="W72" s="39"/>
      <c r="X72" s="39"/>
      <c r="Y72" s="39"/>
      <c r="Z72" s="39"/>
      <c r="AA72" s="39"/>
      <c r="AB72" s="39"/>
      <c r="AC72" s="39"/>
      <c r="AD72" s="39"/>
      <c r="AE72" s="39"/>
    </row>
    <row r="73" s="2" customFormat="1" ht="24.96" customHeight="1">
      <c r="A73" s="39"/>
      <c r="B73" s="40"/>
      <c r="C73" s="23" t="s">
        <v>146</v>
      </c>
      <c r="D73" s="41"/>
      <c r="E73" s="41"/>
      <c r="F73" s="41"/>
      <c r="G73" s="41"/>
      <c r="H73" s="41"/>
      <c r="I73" s="147"/>
      <c r="J73" s="41"/>
      <c r="K73" s="41"/>
      <c r="L73" s="148"/>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147"/>
      <c r="J74" s="41"/>
      <c r="K74" s="41"/>
      <c r="L74" s="148"/>
      <c r="S74" s="39"/>
      <c r="T74" s="39"/>
      <c r="U74" s="39"/>
      <c r="V74" s="39"/>
      <c r="W74" s="39"/>
      <c r="X74" s="39"/>
      <c r="Y74" s="39"/>
      <c r="Z74" s="39"/>
      <c r="AA74" s="39"/>
      <c r="AB74" s="39"/>
      <c r="AC74" s="39"/>
      <c r="AD74" s="39"/>
      <c r="AE74" s="39"/>
    </row>
    <row r="75" s="2" customFormat="1" ht="12" customHeight="1">
      <c r="A75" s="39"/>
      <c r="B75" s="40"/>
      <c r="C75" s="32" t="s">
        <v>16</v>
      </c>
      <c r="D75" s="41"/>
      <c r="E75" s="41"/>
      <c r="F75" s="41"/>
      <c r="G75" s="41"/>
      <c r="H75" s="41"/>
      <c r="I75" s="147"/>
      <c r="J75" s="41"/>
      <c r="K75" s="41"/>
      <c r="L75" s="148"/>
      <c r="S75" s="39"/>
      <c r="T75" s="39"/>
      <c r="U75" s="39"/>
      <c r="V75" s="39"/>
      <c r="W75" s="39"/>
      <c r="X75" s="39"/>
      <c r="Y75" s="39"/>
      <c r="Z75" s="39"/>
      <c r="AA75" s="39"/>
      <c r="AB75" s="39"/>
      <c r="AC75" s="39"/>
      <c r="AD75" s="39"/>
      <c r="AE75" s="39"/>
    </row>
    <row r="76" s="2" customFormat="1" ht="16.5" customHeight="1">
      <c r="A76" s="39"/>
      <c r="B76" s="40"/>
      <c r="C76" s="41"/>
      <c r="D76" s="41"/>
      <c r="E76" s="180" t="str">
        <f>E7</f>
        <v>PJD na ul. Výškovická - 2. úsek (ul. Pavlovova - ul. Čujkovova)</v>
      </c>
      <c r="F76" s="32"/>
      <c r="G76" s="32"/>
      <c r="H76" s="32"/>
      <c r="I76" s="147"/>
      <c r="J76" s="41"/>
      <c r="K76" s="41"/>
      <c r="L76" s="148"/>
      <c r="S76" s="39"/>
      <c r="T76" s="39"/>
      <c r="U76" s="39"/>
      <c r="V76" s="39"/>
      <c r="W76" s="39"/>
      <c r="X76" s="39"/>
      <c r="Y76" s="39"/>
      <c r="Z76" s="39"/>
      <c r="AA76" s="39"/>
      <c r="AB76" s="39"/>
      <c r="AC76" s="39"/>
      <c r="AD76" s="39"/>
      <c r="AE76" s="39"/>
    </row>
    <row r="77" s="1" customFormat="1" ht="12" customHeight="1">
      <c r="B77" s="21"/>
      <c r="C77" s="32" t="s">
        <v>133</v>
      </c>
      <c r="D77" s="22"/>
      <c r="E77" s="22"/>
      <c r="F77" s="22"/>
      <c r="G77" s="22"/>
      <c r="H77" s="22"/>
      <c r="I77" s="139"/>
      <c r="J77" s="22"/>
      <c r="K77" s="22"/>
      <c r="L77" s="20"/>
    </row>
    <row r="78" s="2" customFormat="1" ht="16.5" customHeight="1">
      <c r="A78" s="39"/>
      <c r="B78" s="40"/>
      <c r="C78" s="41"/>
      <c r="D78" s="41"/>
      <c r="E78" s="180" t="s">
        <v>1065</v>
      </c>
      <c r="F78" s="41"/>
      <c r="G78" s="41"/>
      <c r="H78" s="41"/>
      <c r="I78" s="147"/>
      <c r="J78" s="41"/>
      <c r="K78" s="41"/>
      <c r="L78" s="148"/>
      <c r="S78" s="39"/>
      <c r="T78" s="39"/>
      <c r="U78" s="39"/>
      <c r="V78" s="39"/>
      <c r="W78" s="39"/>
      <c r="X78" s="39"/>
      <c r="Y78" s="39"/>
      <c r="Z78" s="39"/>
      <c r="AA78" s="39"/>
      <c r="AB78" s="39"/>
      <c r="AC78" s="39"/>
      <c r="AD78" s="39"/>
      <c r="AE78" s="39"/>
    </row>
    <row r="79" s="2" customFormat="1" ht="12" customHeight="1">
      <c r="A79" s="39"/>
      <c r="B79" s="40"/>
      <c r="C79" s="32" t="s">
        <v>1066</v>
      </c>
      <c r="D79" s="41"/>
      <c r="E79" s="41"/>
      <c r="F79" s="41"/>
      <c r="G79" s="41"/>
      <c r="H79" s="41"/>
      <c r="I79" s="147"/>
      <c r="J79" s="41"/>
      <c r="K79" s="41"/>
      <c r="L79" s="148"/>
      <c r="S79" s="39"/>
      <c r="T79" s="39"/>
      <c r="U79" s="39"/>
      <c r="V79" s="39"/>
      <c r="W79" s="39"/>
      <c r="X79" s="39"/>
      <c r="Y79" s="39"/>
      <c r="Z79" s="39"/>
      <c r="AA79" s="39"/>
      <c r="AB79" s="39"/>
      <c r="AC79" s="39"/>
      <c r="AD79" s="39"/>
      <c r="AE79" s="39"/>
    </row>
    <row r="80" s="2" customFormat="1" ht="16.5" customHeight="1">
      <c r="A80" s="39"/>
      <c r="B80" s="40"/>
      <c r="C80" s="41"/>
      <c r="D80" s="41"/>
      <c r="E80" s="70" t="str">
        <f>E11</f>
        <v>SO 422 - Ochrana kabelů Ostravské komunikace</v>
      </c>
      <c r="F80" s="41"/>
      <c r="G80" s="41"/>
      <c r="H80" s="41"/>
      <c r="I80" s="147"/>
      <c r="J80" s="41"/>
      <c r="K80" s="41"/>
      <c r="L80" s="148"/>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147"/>
      <c r="J81" s="41"/>
      <c r="K81" s="41"/>
      <c r="L81" s="148"/>
      <c r="S81" s="39"/>
      <c r="T81" s="39"/>
      <c r="U81" s="39"/>
      <c r="V81" s="39"/>
      <c r="W81" s="39"/>
      <c r="X81" s="39"/>
      <c r="Y81" s="39"/>
      <c r="Z81" s="39"/>
      <c r="AA81" s="39"/>
      <c r="AB81" s="39"/>
      <c r="AC81" s="39"/>
      <c r="AD81" s="39"/>
      <c r="AE81" s="39"/>
    </row>
    <row r="82" s="2" customFormat="1" ht="12" customHeight="1">
      <c r="A82" s="39"/>
      <c r="B82" s="40"/>
      <c r="C82" s="32" t="s">
        <v>22</v>
      </c>
      <c r="D82" s="41"/>
      <c r="E82" s="41"/>
      <c r="F82" s="27" t="str">
        <f>F14</f>
        <v>Ostrava</v>
      </c>
      <c r="G82" s="41"/>
      <c r="H82" s="41"/>
      <c r="I82" s="150" t="s">
        <v>24</v>
      </c>
      <c r="J82" s="73" t="str">
        <f>IF(J14="","",J14)</f>
        <v>13. 11. 2019</v>
      </c>
      <c r="K82" s="41"/>
      <c r="L82" s="148"/>
      <c r="S82" s="39"/>
      <c r="T82" s="39"/>
      <c r="U82" s="39"/>
      <c r="V82" s="39"/>
      <c r="W82" s="39"/>
      <c r="X82" s="39"/>
      <c r="Y82" s="39"/>
      <c r="Z82" s="39"/>
      <c r="AA82" s="39"/>
      <c r="AB82" s="39"/>
      <c r="AC82" s="39"/>
      <c r="AD82" s="39"/>
      <c r="AE82" s="39"/>
    </row>
    <row r="83" s="2" customFormat="1" ht="6.96" customHeight="1">
      <c r="A83" s="39"/>
      <c r="B83" s="40"/>
      <c r="C83" s="41"/>
      <c r="D83" s="41"/>
      <c r="E83" s="41"/>
      <c r="F83" s="41"/>
      <c r="G83" s="41"/>
      <c r="H83" s="41"/>
      <c r="I83" s="147"/>
      <c r="J83" s="41"/>
      <c r="K83" s="41"/>
      <c r="L83" s="148"/>
      <c r="S83" s="39"/>
      <c r="T83" s="39"/>
      <c r="U83" s="39"/>
      <c r="V83" s="39"/>
      <c r="W83" s="39"/>
      <c r="X83" s="39"/>
      <c r="Y83" s="39"/>
      <c r="Z83" s="39"/>
      <c r="AA83" s="39"/>
      <c r="AB83" s="39"/>
      <c r="AC83" s="39"/>
      <c r="AD83" s="39"/>
      <c r="AE83" s="39"/>
    </row>
    <row r="84" s="2" customFormat="1" ht="27.9" customHeight="1">
      <c r="A84" s="39"/>
      <c r="B84" s="40"/>
      <c r="C84" s="32" t="s">
        <v>30</v>
      </c>
      <c r="D84" s="41"/>
      <c r="E84" s="41"/>
      <c r="F84" s="27" t="str">
        <f>E17</f>
        <v>Dopravní podnik Ostrava a.s.</v>
      </c>
      <c r="G84" s="41"/>
      <c r="H84" s="41"/>
      <c r="I84" s="150" t="s">
        <v>38</v>
      </c>
      <c r="J84" s="37" t="str">
        <f>E23</f>
        <v>METROPROJEKT Praha a.s.</v>
      </c>
      <c r="K84" s="41"/>
      <c r="L84" s="148"/>
      <c r="S84" s="39"/>
      <c r="T84" s="39"/>
      <c r="U84" s="39"/>
      <c r="V84" s="39"/>
      <c r="W84" s="39"/>
      <c r="X84" s="39"/>
      <c r="Y84" s="39"/>
      <c r="Z84" s="39"/>
      <c r="AA84" s="39"/>
      <c r="AB84" s="39"/>
      <c r="AC84" s="39"/>
      <c r="AD84" s="39"/>
      <c r="AE84" s="39"/>
    </row>
    <row r="85" s="2" customFormat="1" ht="15.15" customHeight="1">
      <c r="A85" s="39"/>
      <c r="B85" s="40"/>
      <c r="C85" s="32" t="s">
        <v>36</v>
      </c>
      <c r="D85" s="41"/>
      <c r="E85" s="41"/>
      <c r="F85" s="27" t="str">
        <f>IF(E20="","",E20)</f>
        <v>Vyplň údaj</v>
      </c>
      <c r="G85" s="41"/>
      <c r="H85" s="41"/>
      <c r="I85" s="150" t="s">
        <v>43</v>
      </c>
      <c r="J85" s="37" t="str">
        <f>E26</f>
        <v>ALMAPRO s.r.o.</v>
      </c>
      <c r="K85" s="41"/>
      <c r="L85" s="148"/>
      <c r="S85" s="39"/>
      <c r="T85" s="39"/>
      <c r="U85" s="39"/>
      <c r="V85" s="39"/>
      <c r="W85" s="39"/>
      <c r="X85" s="39"/>
      <c r="Y85" s="39"/>
      <c r="Z85" s="39"/>
      <c r="AA85" s="39"/>
      <c r="AB85" s="39"/>
      <c r="AC85" s="39"/>
      <c r="AD85" s="39"/>
      <c r="AE85" s="39"/>
    </row>
    <row r="86" s="2" customFormat="1" ht="10.32" customHeight="1">
      <c r="A86" s="39"/>
      <c r="B86" s="40"/>
      <c r="C86" s="41"/>
      <c r="D86" s="41"/>
      <c r="E86" s="41"/>
      <c r="F86" s="41"/>
      <c r="G86" s="41"/>
      <c r="H86" s="41"/>
      <c r="I86" s="147"/>
      <c r="J86" s="41"/>
      <c r="K86" s="41"/>
      <c r="L86" s="148"/>
      <c r="S86" s="39"/>
      <c r="T86" s="39"/>
      <c r="U86" s="39"/>
      <c r="V86" s="39"/>
      <c r="W86" s="39"/>
      <c r="X86" s="39"/>
      <c r="Y86" s="39"/>
      <c r="Z86" s="39"/>
      <c r="AA86" s="39"/>
      <c r="AB86" s="39"/>
      <c r="AC86" s="39"/>
      <c r="AD86" s="39"/>
      <c r="AE86" s="39"/>
    </row>
    <row r="87" s="11" customFormat="1" ht="29.28" customHeight="1">
      <c r="A87" s="199"/>
      <c r="B87" s="200"/>
      <c r="C87" s="201" t="s">
        <v>147</v>
      </c>
      <c r="D87" s="202" t="s">
        <v>65</v>
      </c>
      <c r="E87" s="202" t="s">
        <v>61</v>
      </c>
      <c r="F87" s="202" t="s">
        <v>62</v>
      </c>
      <c r="G87" s="202" t="s">
        <v>148</v>
      </c>
      <c r="H87" s="202" t="s">
        <v>149</v>
      </c>
      <c r="I87" s="203" t="s">
        <v>150</v>
      </c>
      <c r="J87" s="202" t="s">
        <v>137</v>
      </c>
      <c r="K87" s="204" t="s">
        <v>151</v>
      </c>
      <c r="L87" s="205"/>
      <c r="M87" s="93" t="s">
        <v>79</v>
      </c>
      <c r="N87" s="94" t="s">
        <v>50</v>
      </c>
      <c r="O87" s="94" t="s">
        <v>152</v>
      </c>
      <c r="P87" s="94" t="s">
        <v>153</v>
      </c>
      <c r="Q87" s="94" t="s">
        <v>154</v>
      </c>
      <c r="R87" s="94" t="s">
        <v>155</v>
      </c>
      <c r="S87" s="94" t="s">
        <v>156</v>
      </c>
      <c r="T87" s="95" t="s">
        <v>157</v>
      </c>
      <c r="U87" s="199"/>
      <c r="V87" s="199"/>
      <c r="W87" s="199"/>
      <c r="X87" s="199"/>
      <c r="Y87" s="199"/>
      <c r="Z87" s="199"/>
      <c r="AA87" s="199"/>
      <c r="AB87" s="199"/>
      <c r="AC87" s="199"/>
      <c r="AD87" s="199"/>
      <c r="AE87" s="199"/>
    </row>
    <row r="88" s="2" customFormat="1" ht="22.8" customHeight="1">
      <c r="A88" s="39"/>
      <c r="B88" s="40"/>
      <c r="C88" s="100" t="s">
        <v>158</v>
      </c>
      <c r="D88" s="41"/>
      <c r="E88" s="41"/>
      <c r="F88" s="41"/>
      <c r="G88" s="41"/>
      <c r="H88" s="41"/>
      <c r="I88" s="147"/>
      <c r="J88" s="206">
        <f>BK88</f>
        <v>0</v>
      </c>
      <c r="K88" s="41"/>
      <c r="L88" s="45"/>
      <c r="M88" s="96"/>
      <c r="N88" s="207"/>
      <c r="O88" s="97"/>
      <c r="P88" s="208">
        <f>P89+P93</f>
        <v>0</v>
      </c>
      <c r="Q88" s="97"/>
      <c r="R88" s="208">
        <f>R89+R93</f>
        <v>0</v>
      </c>
      <c r="S88" s="97"/>
      <c r="T88" s="209">
        <f>T89+T93</f>
        <v>0</v>
      </c>
      <c r="U88" s="39"/>
      <c r="V88" s="39"/>
      <c r="W88" s="39"/>
      <c r="X88" s="39"/>
      <c r="Y88" s="39"/>
      <c r="Z88" s="39"/>
      <c r="AA88" s="39"/>
      <c r="AB88" s="39"/>
      <c r="AC88" s="39"/>
      <c r="AD88" s="39"/>
      <c r="AE88" s="39"/>
      <c r="AT88" s="17" t="s">
        <v>80</v>
      </c>
      <c r="AU88" s="17" t="s">
        <v>138</v>
      </c>
      <c r="BK88" s="210">
        <f>BK89+BK93</f>
        <v>0</v>
      </c>
    </row>
    <row r="89" s="12" customFormat="1" ht="25.92" customHeight="1">
      <c r="A89" s="12"/>
      <c r="B89" s="211"/>
      <c r="C89" s="212"/>
      <c r="D89" s="213" t="s">
        <v>80</v>
      </c>
      <c r="E89" s="214" t="s">
        <v>193</v>
      </c>
      <c r="F89" s="214" t="s">
        <v>513</v>
      </c>
      <c r="G89" s="212"/>
      <c r="H89" s="212"/>
      <c r="I89" s="215"/>
      <c r="J89" s="216">
        <f>BK89</f>
        <v>0</v>
      </c>
      <c r="K89" s="212"/>
      <c r="L89" s="217"/>
      <c r="M89" s="218"/>
      <c r="N89" s="219"/>
      <c r="O89" s="219"/>
      <c r="P89" s="220">
        <f>P90</f>
        <v>0</v>
      </c>
      <c r="Q89" s="219"/>
      <c r="R89" s="220">
        <f>R90</f>
        <v>0</v>
      </c>
      <c r="S89" s="219"/>
      <c r="T89" s="221">
        <f>T90</f>
        <v>0</v>
      </c>
      <c r="U89" s="12"/>
      <c r="V89" s="12"/>
      <c r="W89" s="12"/>
      <c r="X89" s="12"/>
      <c r="Y89" s="12"/>
      <c r="Z89" s="12"/>
      <c r="AA89" s="12"/>
      <c r="AB89" s="12"/>
      <c r="AC89" s="12"/>
      <c r="AD89" s="12"/>
      <c r="AE89" s="12"/>
      <c r="AR89" s="222" t="s">
        <v>177</v>
      </c>
      <c r="AT89" s="223" t="s">
        <v>80</v>
      </c>
      <c r="AU89" s="223" t="s">
        <v>81</v>
      </c>
      <c r="AY89" s="222" t="s">
        <v>161</v>
      </c>
      <c r="BK89" s="224">
        <f>BK90</f>
        <v>0</v>
      </c>
    </row>
    <row r="90" s="12" customFormat="1" ht="22.8" customHeight="1">
      <c r="A90" s="12"/>
      <c r="B90" s="211"/>
      <c r="C90" s="212"/>
      <c r="D90" s="213" t="s">
        <v>80</v>
      </c>
      <c r="E90" s="225" t="s">
        <v>847</v>
      </c>
      <c r="F90" s="225" t="s">
        <v>848</v>
      </c>
      <c r="G90" s="212"/>
      <c r="H90" s="212"/>
      <c r="I90" s="215"/>
      <c r="J90" s="226">
        <f>BK90</f>
        <v>0</v>
      </c>
      <c r="K90" s="212"/>
      <c r="L90" s="217"/>
      <c r="M90" s="218"/>
      <c r="N90" s="219"/>
      <c r="O90" s="219"/>
      <c r="P90" s="220">
        <f>SUM(P91:P92)</f>
        <v>0</v>
      </c>
      <c r="Q90" s="219"/>
      <c r="R90" s="220">
        <f>SUM(R91:R92)</f>
        <v>0</v>
      </c>
      <c r="S90" s="219"/>
      <c r="T90" s="221">
        <f>SUM(T91:T92)</f>
        <v>0</v>
      </c>
      <c r="U90" s="12"/>
      <c r="V90" s="12"/>
      <c r="W90" s="12"/>
      <c r="X90" s="12"/>
      <c r="Y90" s="12"/>
      <c r="Z90" s="12"/>
      <c r="AA90" s="12"/>
      <c r="AB90" s="12"/>
      <c r="AC90" s="12"/>
      <c r="AD90" s="12"/>
      <c r="AE90" s="12"/>
      <c r="AR90" s="222" t="s">
        <v>177</v>
      </c>
      <c r="AT90" s="223" t="s">
        <v>80</v>
      </c>
      <c r="AU90" s="223" t="s">
        <v>89</v>
      </c>
      <c r="AY90" s="222" t="s">
        <v>161</v>
      </c>
      <c r="BK90" s="224">
        <f>SUM(BK91:BK92)</f>
        <v>0</v>
      </c>
    </row>
    <row r="91" s="2" customFormat="1" ht="24" customHeight="1">
      <c r="A91" s="39"/>
      <c r="B91" s="40"/>
      <c r="C91" s="227" t="s">
        <v>89</v>
      </c>
      <c r="D91" s="227" t="s">
        <v>163</v>
      </c>
      <c r="E91" s="228" t="s">
        <v>1084</v>
      </c>
      <c r="F91" s="229" t="s">
        <v>1085</v>
      </c>
      <c r="G91" s="230" t="s">
        <v>431</v>
      </c>
      <c r="H91" s="231">
        <v>1</v>
      </c>
      <c r="I91" s="232"/>
      <c r="J91" s="233">
        <f>ROUND(I91*H91,2)</f>
        <v>0</v>
      </c>
      <c r="K91" s="229" t="s">
        <v>167</v>
      </c>
      <c r="L91" s="45"/>
      <c r="M91" s="234" t="s">
        <v>79</v>
      </c>
      <c r="N91" s="235" t="s">
        <v>51</v>
      </c>
      <c r="O91" s="85"/>
      <c r="P91" s="236">
        <f>O91*H91</f>
        <v>0</v>
      </c>
      <c r="Q91" s="236">
        <v>0</v>
      </c>
      <c r="R91" s="236">
        <f>Q91*H91</f>
        <v>0</v>
      </c>
      <c r="S91" s="236">
        <v>0</v>
      </c>
      <c r="T91" s="237">
        <f>S91*H91</f>
        <v>0</v>
      </c>
      <c r="U91" s="39"/>
      <c r="V91" s="39"/>
      <c r="W91" s="39"/>
      <c r="X91" s="39"/>
      <c r="Y91" s="39"/>
      <c r="Z91" s="39"/>
      <c r="AA91" s="39"/>
      <c r="AB91" s="39"/>
      <c r="AC91" s="39"/>
      <c r="AD91" s="39"/>
      <c r="AE91" s="39"/>
      <c r="AR91" s="238" t="s">
        <v>476</v>
      </c>
      <c r="AT91" s="238" t="s">
        <v>163</v>
      </c>
      <c r="AU91" s="238" t="s">
        <v>91</v>
      </c>
      <c r="AY91" s="17" t="s">
        <v>161</v>
      </c>
      <c r="BE91" s="239">
        <f>IF(N91="základní",J91,0)</f>
        <v>0</v>
      </c>
      <c r="BF91" s="239">
        <f>IF(N91="snížená",J91,0)</f>
        <v>0</v>
      </c>
      <c r="BG91" s="239">
        <f>IF(N91="zákl. přenesená",J91,0)</f>
        <v>0</v>
      </c>
      <c r="BH91" s="239">
        <f>IF(N91="sníž. přenesená",J91,0)</f>
        <v>0</v>
      </c>
      <c r="BI91" s="239">
        <f>IF(N91="nulová",J91,0)</f>
        <v>0</v>
      </c>
      <c r="BJ91" s="17" t="s">
        <v>89</v>
      </c>
      <c r="BK91" s="239">
        <f>ROUND(I91*H91,2)</f>
        <v>0</v>
      </c>
      <c r="BL91" s="17" t="s">
        <v>476</v>
      </c>
      <c r="BM91" s="238" t="s">
        <v>1109</v>
      </c>
    </row>
    <row r="92" s="13" customFormat="1">
      <c r="A92" s="13"/>
      <c r="B92" s="240"/>
      <c r="C92" s="241"/>
      <c r="D92" s="242" t="s">
        <v>170</v>
      </c>
      <c r="E92" s="243" t="s">
        <v>79</v>
      </c>
      <c r="F92" s="244" t="s">
        <v>1110</v>
      </c>
      <c r="G92" s="241"/>
      <c r="H92" s="245">
        <v>1</v>
      </c>
      <c r="I92" s="246"/>
      <c r="J92" s="241"/>
      <c r="K92" s="241"/>
      <c r="L92" s="247"/>
      <c r="M92" s="248"/>
      <c r="N92" s="249"/>
      <c r="O92" s="249"/>
      <c r="P92" s="249"/>
      <c r="Q92" s="249"/>
      <c r="R92" s="249"/>
      <c r="S92" s="249"/>
      <c r="T92" s="250"/>
      <c r="U92" s="13"/>
      <c r="V92" s="13"/>
      <c r="W92" s="13"/>
      <c r="X92" s="13"/>
      <c r="Y92" s="13"/>
      <c r="Z92" s="13"/>
      <c r="AA92" s="13"/>
      <c r="AB92" s="13"/>
      <c r="AC92" s="13"/>
      <c r="AD92" s="13"/>
      <c r="AE92" s="13"/>
      <c r="AT92" s="251" t="s">
        <v>170</v>
      </c>
      <c r="AU92" s="251" t="s">
        <v>91</v>
      </c>
      <c r="AV92" s="13" t="s">
        <v>91</v>
      </c>
      <c r="AW92" s="13" t="s">
        <v>42</v>
      </c>
      <c r="AX92" s="13" t="s">
        <v>89</v>
      </c>
      <c r="AY92" s="251" t="s">
        <v>161</v>
      </c>
    </row>
    <row r="93" s="12" customFormat="1" ht="25.92" customHeight="1">
      <c r="A93" s="12"/>
      <c r="B93" s="211"/>
      <c r="C93" s="212"/>
      <c r="D93" s="213" t="s">
        <v>80</v>
      </c>
      <c r="E93" s="214" t="s">
        <v>1088</v>
      </c>
      <c r="F93" s="214" t="s">
        <v>1089</v>
      </c>
      <c r="G93" s="212"/>
      <c r="H93" s="212"/>
      <c r="I93" s="215"/>
      <c r="J93" s="216">
        <f>BK93</f>
        <v>0</v>
      </c>
      <c r="K93" s="212"/>
      <c r="L93" s="217"/>
      <c r="M93" s="218"/>
      <c r="N93" s="219"/>
      <c r="O93" s="219"/>
      <c r="P93" s="220">
        <f>SUM(P94:P99)</f>
        <v>0</v>
      </c>
      <c r="Q93" s="219"/>
      <c r="R93" s="220">
        <f>SUM(R94:R99)</f>
        <v>0</v>
      </c>
      <c r="S93" s="219"/>
      <c r="T93" s="221">
        <f>SUM(T94:T99)</f>
        <v>0</v>
      </c>
      <c r="U93" s="12"/>
      <c r="V93" s="12"/>
      <c r="W93" s="12"/>
      <c r="X93" s="12"/>
      <c r="Y93" s="12"/>
      <c r="Z93" s="12"/>
      <c r="AA93" s="12"/>
      <c r="AB93" s="12"/>
      <c r="AC93" s="12"/>
      <c r="AD93" s="12"/>
      <c r="AE93" s="12"/>
      <c r="AR93" s="222" t="s">
        <v>168</v>
      </c>
      <c r="AT93" s="223" t="s">
        <v>80</v>
      </c>
      <c r="AU93" s="223" t="s">
        <v>81</v>
      </c>
      <c r="AY93" s="222" t="s">
        <v>161</v>
      </c>
      <c r="BK93" s="224">
        <f>SUM(BK94:BK99)</f>
        <v>0</v>
      </c>
    </row>
    <row r="94" s="2" customFormat="1" ht="16.5" customHeight="1">
      <c r="A94" s="39"/>
      <c r="B94" s="40"/>
      <c r="C94" s="227" t="s">
        <v>91</v>
      </c>
      <c r="D94" s="227" t="s">
        <v>163</v>
      </c>
      <c r="E94" s="228" t="s">
        <v>1096</v>
      </c>
      <c r="F94" s="229" t="s">
        <v>1097</v>
      </c>
      <c r="G94" s="230" t="s">
        <v>1092</v>
      </c>
      <c r="H94" s="231">
        <v>4</v>
      </c>
      <c r="I94" s="232"/>
      <c r="J94" s="233">
        <f>ROUND(I94*H94,2)</f>
        <v>0</v>
      </c>
      <c r="K94" s="229" t="s">
        <v>167</v>
      </c>
      <c r="L94" s="45"/>
      <c r="M94" s="234" t="s">
        <v>79</v>
      </c>
      <c r="N94" s="235" t="s">
        <v>51</v>
      </c>
      <c r="O94" s="85"/>
      <c r="P94" s="236">
        <f>O94*H94</f>
        <v>0</v>
      </c>
      <c r="Q94" s="236">
        <v>0</v>
      </c>
      <c r="R94" s="236">
        <f>Q94*H94</f>
        <v>0</v>
      </c>
      <c r="S94" s="236">
        <v>0</v>
      </c>
      <c r="T94" s="237">
        <f>S94*H94</f>
        <v>0</v>
      </c>
      <c r="U94" s="39"/>
      <c r="V94" s="39"/>
      <c r="W94" s="39"/>
      <c r="X94" s="39"/>
      <c r="Y94" s="39"/>
      <c r="Z94" s="39"/>
      <c r="AA94" s="39"/>
      <c r="AB94" s="39"/>
      <c r="AC94" s="39"/>
      <c r="AD94" s="39"/>
      <c r="AE94" s="39"/>
      <c r="AR94" s="238" t="s">
        <v>1093</v>
      </c>
      <c r="AT94" s="238" t="s">
        <v>163</v>
      </c>
      <c r="AU94" s="238" t="s">
        <v>89</v>
      </c>
      <c r="AY94" s="17" t="s">
        <v>161</v>
      </c>
      <c r="BE94" s="239">
        <f>IF(N94="základní",J94,0)</f>
        <v>0</v>
      </c>
      <c r="BF94" s="239">
        <f>IF(N94="snížená",J94,0)</f>
        <v>0</v>
      </c>
      <c r="BG94" s="239">
        <f>IF(N94="zákl. přenesená",J94,0)</f>
        <v>0</v>
      </c>
      <c r="BH94" s="239">
        <f>IF(N94="sníž. přenesená",J94,0)</f>
        <v>0</v>
      </c>
      <c r="BI94" s="239">
        <f>IF(N94="nulová",J94,0)</f>
        <v>0</v>
      </c>
      <c r="BJ94" s="17" t="s">
        <v>89</v>
      </c>
      <c r="BK94" s="239">
        <f>ROUND(I94*H94,2)</f>
        <v>0</v>
      </c>
      <c r="BL94" s="17" t="s">
        <v>1093</v>
      </c>
      <c r="BM94" s="238" t="s">
        <v>1111</v>
      </c>
    </row>
    <row r="95" s="13" customFormat="1">
      <c r="A95" s="13"/>
      <c r="B95" s="240"/>
      <c r="C95" s="241"/>
      <c r="D95" s="242" t="s">
        <v>170</v>
      </c>
      <c r="E95" s="243" t="s">
        <v>79</v>
      </c>
      <c r="F95" s="244" t="s">
        <v>1112</v>
      </c>
      <c r="G95" s="241"/>
      <c r="H95" s="245">
        <v>4</v>
      </c>
      <c r="I95" s="246"/>
      <c r="J95" s="241"/>
      <c r="K95" s="241"/>
      <c r="L95" s="247"/>
      <c r="M95" s="248"/>
      <c r="N95" s="249"/>
      <c r="O95" s="249"/>
      <c r="P95" s="249"/>
      <c r="Q95" s="249"/>
      <c r="R95" s="249"/>
      <c r="S95" s="249"/>
      <c r="T95" s="250"/>
      <c r="U95" s="13"/>
      <c r="V95" s="13"/>
      <c r="W95" s="13"/>
      <c r="X95" s="13"/>
      <c r="Y95" s="13"/>
      <c r="Z95" s="13"/>
      <c r="AA95" s="13"/>
      <c r="AB95" s="13"/>
      <c r="AC95" s="13"/>
      <c r="AD95" s="13"/>
      <c r="AE95" s="13"/>
      <c r="AT95" s="251" t="s">
        <v>170</v>
      </c>
      <c r="AU95" s="251" t="s">
        <v>89</v>
      </c>
      <c r="AV95" s="13" t="s">
        <v>91</v>
      </c>
      <c r="AW95" s="13" t="s">
        <v>42</v>
      </c>
      <c r="AX95" s="13" t="s">
        <v>89</v>
      </c>
      <c r="AY95" s="251" t="s">
        <v>161</v>
      </c>
    </row>
    <row r="96" s="2" customFormat="1" ht="16.5" customHeight="1">
      <c r="A96" s="39"/>
      <c r="B96" s="40"/>
      <c r="C96" s="227" t="s">
        <v>177</v>
      </c>
      <c r="D96" s="227" t="s">
        <v>163</v>
      </c>
      <c r="E96" s="228" t="s">
        <v>1100</v>
      </c>
      <c r="F96" s="229" t="s">
        <v>1101</v>
      </c>
      <c r="G96" s="230" t="s">
        <v>1092</v>
      </c>
      <c r="H96" s="231">
        <v>1</v>
      </c>
      <c r="I96" s="232"/>
      <c r="J96" s="233">
        <f>ROUND(I96*H96,2)</f>
        <v>0</v>
      </c>
      <c r="K96" s="229" t="s">
        <v>167</v>
      </c>
      <c r="L96" s="45"/>
      <c r="M96" s="234" t="s">
        <v>79</v>
      </c>
      <c r="N96" s="235" t="s">
        <v>51</v>
      </c>
      <c r="O96" s="85"/>
      <c r="P96" s="236">
        <f>O96*H96</f>
        <v>0</v>
      </c>
      <c r="Q96" s="236">
        <v>0</v>
      </c>
      <c r="R96" s="236">
        <f>Q96*H96</f>
        <v>0</v>
      </c>
      <c r="S96" s="236">
        <v>0</v>
      </c>
      <c r="T96" s="237">
        <f>S96*H96</f>
        <v>0</v>
      </c>
      <c r="U96" s="39"/>
      <c r="V96" s="39"/>
      <c r="W96" s="39"/>
      <c r="X96" s="39"/>
      <c r="Y96" s="39"/>
      <c r="Z96" s="39"/>
      <c r="AA96" s="39"/>
      <c r="AB96" s="39"/>
      <c r="AC96" s="39"/>
      <c r="AD96" s="39"/>
      <c r="AE96" s="39"/>
      <c r="AR96" s="238" t="s">
        <v>1093</v>
      </c>
      <c r="AT96" s="238" t="s">
        <v>163</v>
      </c>
      <c r="AU96" s="238" t="s">
        <v>89</v>
      </c>
      <c r="AY96" s="17" t="s">
        <v>161</v>
      </c>
      <c r="BE96" s="239">
        <f>IF(N96="základní",J96,0)</f>
        <v>0</v>
      </c>
      <c r="BF96" s="239">
        <f>IF(N96="snížená",J96,0)</f>
        <v>0</v>
      </c>
      <c r="BG96" s="239">
        <f>IF(N96="zákl. přenesená",J96,0)</f>
        <v>0</v>
      </c>
      <c r="BH96" s="239">
        <f>IF(N96="sníž. přenesená",J96,0)</f>
        <v>0</v>
      </c>
      <c r="BI96" s="239">
        <f>IF(N96="nulová",J96,0)</f>
        <v>0</v>
      </c>
      <c r="BJ96" s="17" t="s">
        <v>89</v>
      </c>
      <c r="BK96" s="239">
        <f>ROUND(I96*H96,2)</f>
        <v>0</v>
      </c>
      <c r="BL96" s="17" t="s">
        <v>1093</v>
      </c>
      <c r="BM96" s="238" t="s">
        <v>1113</v>
      </c>
    </row>
    <row r="97" s="13" customFormat="1">
      <c r="A97" s="13"/>
      <c r="B97" s="240"/>
      <c r="C97" s="241"/>
      <c r="D97" s="242" t="s">
        <v>170</v>
      </c>
      <c r="E97" s="243" t="s">
        <v>79</v>
      </c>
      <c r="F97" s="244" t="s">
        <v>1110</v>
      </c>
      <c r="G97" s="241"/>
      <c r="H97" s="245">
        <v>1</v>
      </c>
      <c r="I97" s="246"/>
      <c r="J97" s="241"/>
      <c r="K97" s="241"/>
      <c r="L97" s="247"/>
      <c r="M97" s="248"/>
      <c r="N97" s="249"/>
      <c r="O97" s="249"/>
      <c r="P97" s="249"/>
      <c r="Q97" s="249"/>
      <c r="R97" s="249"/>
      <c r="S97" s="249"/>
      <c r="T97" s="250"/>
      <c r="U97" s="13"/>
      <c r="V97" s="13"/>
      <c r="W97" s="13"/>
      <c r="X97" s="13"/>
      <c r="Y97" s="13"/>
      <c r="Z97" s="13"/>
      <c r="AA97" s="13"/>
      <c r="AB97" s="13"/>
      <c r="AC97" s="13"/>
      <c r="AD97" s="13"/>
      <c r="AE97" s="13"/>
      <c r="AT97" s="251" t="s">
        <v>170</v>
      </c>
      <c r="AU97" s="251" t="s">
        <v>89</v>
      </c>
      <c r="AV97" s="13" t="s">
        <v>91</v>
      </c>
      <c r="AW97" s="13" t="s">
        <v>42</v>
      </c>
      <c r="AX97" s="13" t="s">
        <v>89</v>
      </c>
      <c r="AY97" s="251" t="s">
        <v>161</v>
      </c>
    </row>
    <row r="98" s="2" customFormat="1" ht="16.5" customHeight="1">
      <c r="A98" s="39"/>
      <c r="B98" s="40"/>
      <c r="C98" s="227" t="s">
        <v>168</v>
      </c>
      <c r="D98" s="227" t="s">
        <v>163</v>
      </c>
      <c r="E98" s="228" t="s">
        <v>1104</v>
      </c>
      <c r="F98" s="229" t="s">
        <v>1105</v>
      </c>
      <c r="G98" s="230" t="s">
        <v>1092</v>
      </c>
      <c r="H98" s="231">
        <v>2</v>
      </c>
      <c r="I98" s="232"/>
      <c r="J98" s="233">
        <f>ROUND(I98*H98,2)</f>
        <v>0</v>
      </c>
      <c r="K98" s="229" t="s">
        <v>167</v>
      </c>
      <c r="L98" s="45"/>
      <c r="M98" s="234" t="s">
        <v>79</v>
      </c>
      <c r="N98" s="235" t="s">
        <v>51</v>
      </c>
      <c r="O98" s="85"/>
      <c r="P98" s="236">
        <f>O98*H98</f>
        <v>0</v>
      </c>
      <c r="Q98" s="236">
        <v>0</v>
      </c>
      <c r="R98" s="236">
        <f>Q98*H98</f>
        <v>0</v>
      </c>
      <c r="S98" s="236">
        <v>0</v>
      </c>
      <c r="T98" s="237">
        <f>S98*H98</f>
        <v>0</v>
      </c>
      <c r="U98" s="39"/>
      <c r="V98" s="39"/>
      <c r="W98" s="39"/>
      <c r="X98" s="39"/>
      <c r="Y98" s="39"/>
      <c r="Z98" s="39"/>
      <c r="AA98" s="39"/>
      <c r="AB98" s="39"/>
      <c r="AC98" s="39"/>
      <c r="AD98" s="39"/>
      <c r="AE98" s="39"/>
      <c r="AR98" s="238" t="s">
        <v>1093</v>
      </c>
      <c r="AT98" s="238" t="s">
        <v>163</v>
      </c>
      <c r="AU98" s="238" t="s">
        <v>89</v>
      </c>
      <c r="AY98" s="17" t="s">
        <v>161</v>
      </c>
      <c r="BE98" s="239">
        <f>IF(N98="základní",J98,0)</f>
        <v>0</v>
      </c>
      <c r="BF98" s="239">
        <f>IF(N98="snížená",J98,0)</f>
        <v>0</v>
      </c>
      <c r="BG98" s="239">
        <f>IF(N98="zákl. přenesená",J98,0)</f>
        <v>0</v>
      </c>
      <c r="BH98" s="239">
        <f>IF(N98="sníž. přenesená",J98,0)</f>
        <v>0</v>
      </c>
      <c r="BI98" s="239">
        <f>IF(N98="nulová",J98,0)</f>
        <v>0</v>
      </c>
      <c r="BJ98" s="17" t="s">
        <v>89</v>
      </c>
      <c r="BK98" s="239">
        <f>ROUND(I98*H98,2)</f>
        <v>0</v>
      </c>
      <c r="BL98" s="17" t="s">
        <v>1093</v>
      </c>
      <c r="BM98" s="238" t="s">
        <v>1114</v>
      </c>
    </row>
    <row r="99" s="13" customFormat="1">
      <c r="A99" s="13"/>
      <c r="B99" s="240"/>
      <c r="C99" s="241"/>
      <c r="D99" s="242" t="s">
        <v>170</v>
      </c>
      <c r="E99" s="243" t="s">
        <v>79</v>
      </c>
      <c r="F99" s="244" t="s">
        <v>1115</v>
      </c>
      <c r="G99" s="241"/>
      <c r="H99" s="245">
        <v>2</v>
      </c>
      <c r="I99" s="246"/>
      <c r="J99" s="241"/>
      <c r="K99" s="241"/>
      <c r="L99" s="247"/>
      <c r="M99" s="291"/>
      <c r="N99" s="292"/>
      <c r="O99" s="292"/>
      <c r="P99" s="292"/>
      <c r="Q99" s="292"/>
      <c r="R99" s="292"/>
      <c r="S99" s="292"/>
      <c r="T99" s="293"/>
      <c r="U99" s="13"/>
      <c r="V99" s="13"/>
      <c r="W99" s="13"/>
      <c r="X99" s="13"/>
      <c r="Y99" s="13"/>
      <c r="Z99" s="13"/>
      <c r="AA99" s="13"/>
      <c r="AB99" s="13"/>
      <c r="AC99" s="13"/>
      <c r="AD99" s="13"/>
      <c r="AE99" s="13"/>
      <c r="AT99" s="251" t="s">
        <v>170</v>
      </c>
      <c r="AU99" s="251" t="s">
        <v>89</v>
      </c>
      <c r="AV99" s="13" t="s">
        <v>91</v>
      </c>
      <c r="AW99" s="13" t="s">
        <v>42</v>
      </c>
      <c r="AX99" s="13" t="s">
        <v>89</v>
      </c>
      <c r="AY99" s="251" t="s">
        <v>161</v>
      </c>
    </row>
    <row r="100" s="2" customFormat="1" ht="6.96" customHeight="1">
      <c r="A100" s="39"/>
      <c r="B100" s="60"/>
      <c r="C100" s="61"/>
      <c r="D100" s="61"/>
      <c r="E100" s="61"/>
      <c r="F100" s="61"/>
      <c r="G100" s="61"/>
      <c r="H100" s="61"/>
      <c r="I100" s="176"/>
      <c r="J100" s="61"/>
      <c r="K100" s="61"/>
      <c r="L100" s="45"/>
      <c r="M100" s="39"/>
      <c r="O100" s="39"/>
      <c r="P100" s="39"/>
      <c r="Q100" s="39"/>
      <c r="R100" s="39"/>
      <c r="S100" s="39"/>
      <c r="T100" s="39"/>
      <c r="U100" s="39"/>
      <c r="V100" s="39"/>
      <c r="W100" s="39"/>
      <c r="X100" s="39"/>
      <c r="Y100" s="39"/>
      <c r="Z100" s="39"/>
      <c r="AA100" s="39"/>
      <c r="AB100" s="39"/>
      <c r="AC100" s="39"/>
      <c r="AD100" s="39"/>
      <c r="AE100" s="39"/>
    </row>
  </sheetData>
  <sheetProtection sheet="1" autoFilter="0" formatColumns="0" formatRows="0" objects="1" scenarios="1" spinCount="100000" saltValue="TCK9ldaWjLClIe7qQVw1TUaTIwzEBUbo54PDhW6Lds8glIoaj/AMtuRR5DcZpX8Ty7ClncEMhMOuKjQ4xYiTkg==" hashValue="URLM1/vlZ8+7FsU1UWQjfgCx4ywebKDG/HFW/M56Ayrj8YPLU/OEkGl3oSnVsmswA7H3/PwvCbNKMVys0cSzqg==" algorithmName="SHA-512" password="CC35"/>
  <autoFilter ref="C87:K99"/>
  <mergeCells count="12">
    <mergeCell ref="E7:H7"/>
    <mergeCell ref="E9:H9"/>
    <mergeCell ref="E11:H11"/>
    <mergeCell ref="E20:H20"/>
    <mergeCell ref="E29:H29"/>
    <mergeCell ref="E50:H50"/>
    <mergeCell ref="E52:H52"/>
    <mergeCell ref="E54:H54"/>
    <mergeCell ref="E76:H76"/>
    <mergeCell ref="E78:H78"/>
    <mergeCell ref="E80:H80"/>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 style="1" customWidth="1"/>
    <col min="2" max="2" width="1.67" style="1" customWidth="1"/>
    <col min="3" max="3" width="4.17" style="1" customWidth="1"/>
    <col min="4" max="4" width="4.33" style="1" customWidth="1"/>
    <col min="5" max="5" width="17.17" style="1" customWidth="1"/>
    <col min="6" max="6" width="100.83" style="1" customWidth="1"/>
    <col min="7" max="7" width="7" style="1" customWidth="1"/>
    <col min="8" max="8" width="11.5" style="1" customWidth="1"/>
    <col min="9" max="9" width="20.17" style="139" customWidth="1"/>
    <col min="10" max="10" width="20.17" style="1" customWidth="1"/>
    <col min="11" max="11" width="20.17" style="1" customWidth="1"/>
    <col min="12" max="12" width="9.33" style="1" customWidth="1"/>
    <col min="13" max="13" width="10.83" style="1" hidden="1" customWidth="1"/>
    <col min="14" max="14" width="9.33" style="1" hidden="1"/>
    <col min="15" max="15" width="14.17" style="1" hidden="1" customWidth="1"/>
    <col min="16" max="16" width="14.17" style="1" hidden="1" customWidth="1"/>
    <col min="17" max="17" width="14.17" style="1" hidden="1" customWidth="1"/>
    <col min="18" max="18" width="14.17" style="1" hidden="1" customWidth="1"/>
    <col min="19" max="19" width="14.17" style="1" hidden="1" customWidth="1"/>
    <col min="20" max="20" width="14.17" style="1" hidden="1" customWidth="1"/>
    <col min="21" max="21" width="16.33" style="1" hidden="1" customWidth="1"/>
    <col min="22" max="22" width="12.33" style="1" customWidth="1"/>
    <col min="23" max="23" width="16.33" style="1" customWidth="1"/>
    <col min="24" max="24" width="12.33" style="1" customWidth="1"/>
    <col min="25" max="25" width="15" style="1" customWidth="1"/>
    <col min="26" max="26" width="11" style="1" customWidth="1"/>
    <col min="27" max="27" width="15" style="1" customWidth="1"/>
    <col min="28" max="28" width="16.33" style="1" customWidth="1"/>
    <col min="29" max="29" width="11" style="1" customWidth="1"/>
    <col min="30" max="30" width="15" style="1" customWidth="1"/>
    <col min="31" max="31" width="16.33" style="1" customWidth="1"/>
    <col min="44" max="44" width="9.33" style="1" hidden="1"/>
    <col min="45" max="45" width="9.33" style="1" hidden="1"/>
    <col min="46" max="46" width="9.33" style="1" hidden="1"/>
    <col min="47" max="47" width="9.33" style="1" hidden="1"/>
    <col min="48" max="48" width="9.33" style="1" hidden="1"/>
    <col min="49" max="49" width="9.33" style="1" hidden="1"/>
    <col min="50" max="50" width="9.33" style="1" hidden="1"/>
    <col min="51" max="51" width="9.33" style="1" hidden="1"/>
    <col min="52" max="52" width="9.33" style="1" hidden="1"/>
    <col min="53" max="53" width="9.33" style="1" hidden="1"/>
    <col min="54" max="54" width="9.33" style="1" hidden="1"/>
    <col min="55" max="55" width="9.33" style="1" hidden="1"/>
    <col min="56" max="56" width="9.33" style="1" hidden="1"/>
    <col min="57" max="57" width="9.33" style="1" hidden="1"/>
    <col min="58" max="58" width="9.33" style="1" hidden="1"/>
    <col min="59" max="59" width="9.33" style="1" hidden="1"/>
    <col min="60" max="60" width="9.33" style="1" hidden="1"/>
    <col min="61" max="61" width="9.33" style="1" hidden="1"/>
    <col min="62" max="62" width="9.33" style="1" hidden="1"/>
    <col min="63" max="63" width="9.33" style="1" hidden="1"/>
    <col min="64" max="64" width="9.33" style="1" hidden="1"/>
    <col min="65" max="65" width="9.33" style="1" hidden="1"/>
  </cols>
  <sheetData>
    <row r="2" s="1" customFormat="1" ht="36.96" customHeight="1">
      <c r="I2" s="139"/>
      <c r="L2" s="1"/>
      <c r="M2" s="1"/>
      <c r="N2" s="1"/>
      <c r="O2" s="1"/>
      <c r="P2" s="1"/>
      <c r="Q2" s="1"/>
      <c r="R2" s="1"/>
      <c r="S2" s="1"/>
      <c r="T2" s="1"/>
      <c r="U2" s="1"/>
      <c r="V2" s="1"/>
      <c r="AT2" s="17" t="s">
        <v>116</v>
      </c>
    </row>
    <row r="3" hidden="1" s="1" customFormat="1" ht="6.96" customHeight="1">
      <c r="B3" s="140"/>
      <c r="C3" s="141"/>
      <c r="D3" s="141"/>
      <c r="E3" s="141"/>
      <c r="F3" s="141"/>
      <c r="G3" s="141"/>
      <c r="H3" s="141"/>
      <c r="I3" s="142"/>
      <c r="J3" s="141"/>
      <c r="K3" s="141"/>
      <c r="L3" s="20"/>
      <c r="AT3" s="17" t="s">
        <v>91</v>
      </c>
    </row>
    <row r="4" hidden="1" s="1" customFormat="1" ht="24.96" customHeight="1">
      <c r="B4" s="20"/>
      <c r="D4" s="143" t="s">
        <v>132</v>
      </c>
      <c r="I4" s="139"/>
      <c r="L4" s="20"/>
      <c r="M4" s="144" t="s">
        <v>10</v>
      </c>
      <c r="AT4" s="17" t="s">
        <v>4</v>
      </c>
    </row>
    <row r="5" hidden="1" s="1" customFormat="1" ht="6.96" customHeight="1">
      <c r="B5" s="20"/>
      <c r="I5" s="139"/>
      <c r="L5" s="20"/>
    </row>
    <row r="6" hidden="1" s="1" customFormat="1" ht="12" customHeight="1">
      <c r="B6" s="20"/>
      <c r="D6" s="145" t="s">
        <v>16</v>
      </c>
      <c r="I6" s="139"/>
      <c r="L6" s="20"/>
    </row>
    <row r="7" hidden="1" s="1" customFormat="1" ht="16.5" customHeight="1">
      <c r="B7" s="20"/>
      <c r="E7" s="146" t="str">
        <f>'Rekapitulace stavby'!K6</f>
        <v>PJD na ul. Výškovická - 2. úsek (ul. Pavlovova - ul. Čujkovova)</v>
      </c>
      <c r="F7" s="145"/>
      <c r="G7" s="145"/>
      <c r="H7" s="145"/>
      <c r="I7" s="139"/>
      <c r="L7" s="20"/>
    </row>
    <row r="8" hidden="1" s="1" customFormat="1" ht="12" customHeight="1">
      <c r="B8" s="20"/>
      <c r="D8" s="145" t="s">
        <v>133</v>
      </c>
      <c r="I8" s="139"/>
      <c r="L8" s="20"/>
    </row>
    <row r="9" hidden="1" s="2" customFormat="1" ht="16.5" customHeight="1">
      <c r="A9" s="39"/>
      <c r="B9" s="45"/>
      <c r="C9" s="39"/>
      <c r="D9" s="39"/>
      <c r="E9" s="146" t="s">
        <v>1065</v>
      </c>
      <c r="F9" s="39"/>
      <c r="G9" s="39"/>
      <c r="H9" s="39"/>
      <c r="I9" s="147"/>
      <c r="J9" s="39"/>
      <c r="K9" s="39"/>
      <c r="L9" s="148"/>
      <c r="S9" s="39"/>
      <c r="T9" s="39"/>
      <c r="U9" s="39"/>
      <c r="V9" s="39"/>
      <c r="W9" s="39"/>
      <c r="X9" s="39"/>
      <c r="Y9" s="39"/>
      <c r="Z9" s="39"/>
      <c r="AA9" s="39"/>
      <c r="AB9" s="39"/>
      <c r="AC9" s="39"/>
      <c r="AD9" s="39"/>
      <c r="AE9" s="39"/>
    </row>
    <row r="10" hidden="1" s="2" customFormat="1" ht="12" customHeight="1">
      <c r="A10" s="39"/>
      <c r="B10" s="45"/>
      <c r="C10" s="39"/>
      <c r="D10" s="145" t="s">
        <v>1066</v>
      </c>
      <c r="E10" s="39"/>
      <c r="F10" s="39"/>
      <c r="G10" s="39"/>
      <c r="H10" s="39"/>
      <c r="I10" s="147"/>
      <c r="J10" s="39"/>
      <c r="K10" s="39"/>
      <c r="L10" s="148"/>
      <c r="S10" s="39"/>
      <c r="T10" s="39"/>
      <c r="U10" s="39"/>
      <c r="V10" s="39"/>
      <c r="W10" s="39"/>
      <c r="X10" s="39"/>
      <c r="Y10" s="39"/>
      <c r="Z10" s="39"/>
      <c r="AA10" s="39"/>
      <c r="AB10" s="39"/>
      <c r="AC10" s="39"/>
      <c r="AD10" s="39"/>
      <c r="AE10" s="39"/>
    </row>
    <row r="11" hidden="1" s="2" customFormat="1" ht="16.5" customHeight="1">
      <c r="A11" s="39"/>
      <c r="B11" s="45"/>
      <c r="C11" s="39"/>
      <c r="D11" s="39"/>
      <c r="E11" s="149" t="s">
        <v>1116</v>
      </c>
      <c r="F11" s="39"/>
      <c r="G11" s="39"/>
      <c r="H11" s="39"/>
      <c r="I11" s="147"/>
      <c r="J11" s="39"/>
      <c r="K11" s="39"/>
      <c r="L11" s="148"/>
      <c r="S11" s="39"/>
      <c r="T11" s="39"/>
      <c r="U11" s="39"/>
      <c r="V11" s="39"/>
      <c r="W11" s="39"/>
      <c r="X11" s="39"/>
      <c r="Y11" s="39"/>
      <c r="Z11" s="39"/>
      <c r="AA11" s="39"/>
      <c r="AB11" s="39"/>
      <c r="AC11" s="39"/>
      <c r="AD11" s="39"/>
      <c r="AE11" s="39"/>
    </row>
    <row r="12" hidden="1" s="2" customFormat="1">
      <c r="A12" s="39"/>
      <c r="B12" s="45"/>
      <c r="C12" s="39"/>
      <c r="D12" s="39"/>
      <c r="E12" s="39"/>
      <c r="F12" s="39"/>
      <c r="G12" s="39"/>
      <c r="H12" s="39"/>
      <c r="I12" s="147"/>
      <c r="J12" s="39"/>
      <c r="K12" s="39"/>
      <c r="L12" s="148"/>
      <c r="S12" s="39"/>
      <c r="T12" s="39"/>
      <c r="U12" s="39"/>
      <c r="V12" s="39"/>
      <c r="W12" s="39"/>
      <c r="X12" s="39"/>
      <c r="Y12" s="39"/>
      <c r="Z12" s="39"/>
      <c r="AA12" s="39"/>
      <c r="AB12" s="39"/>
      <c r="AC12" s="39"/>
      <c r="AD12" s="39"/>
      <c r="AE12" s="39"/>
    </row>
    <row r="13" hidden="1" s="2" customFormat="1" ht="12" customHeight="1">
      <c r="A13" s="39"/>
      <c r="B13" s="45"/>
      <c r="C13" s="39"/>
      <c r="D13" s="145" t="s">
        <v>18</v>
      </c>
      <c r="E13" s="39"/>
      <c r="F13" s="134" t="s">
        <v>79</v>
      </c>
      <c r="G13" s="39"/>
      <c r="H13" s="39"/>
      <c r="I13" s="150" t="s">
        <v>20</v>
      </c>
      <c r="J13" s="134" t="s">
        <v>79</v>
      </c>
      <c r="K13" s="39"/>
      <c r="L13" s="148"/>
      <c r="S13" s="39"/>
      <c r="T13" s="39"/>
      <c r="U13" s="39"/>
      <c r="V13" s="39"/>
      <c r="W13" s="39"/>
      <c r="X13" s="39"/>
      <c r="Y13" s="39"/>
      <c r="Z13" s="39"/>
      <c r="AA13" s="39"/>
      <c r="AB13" s="39"/>
      <c r="AC13" s="39"/>
      <c r="AD13" s="39"/>
      <c r="AE13" s="39"/>
    </row>
    <row r="14" hidden="1" s="2" customFormat="1" ht="12" customHeight="1">
      <c r="A14" s="39"/>
      <c r="B14" s="45"/>
      <c r="C14" s="39"/>
      <c r="D14" s="145" t="s">
        <v>22</v>
      </c>
      <c r="E14" s="39"/>
      <c r="F14" s="134" t="s">
        <v>23</v>
      </c>
      <c r="G14" s="39"/>
      <c r="H14" s="39"/>
      <c r="I14" s="150" t="s">
        <v>24</v>
      </c>
      <c r="J14" s="151" t="str">
        <f>'Rekapitulace stavby'!AN8</f>
        <v>13. 11. 2019</v>
      </c>
      <c r="K14" s="39"/>
      <c r="L14" s="148"/>
      <c r="S14" s="39"/>
      <c r="T14" s="39"/>
      <c r="U14" s="39"/>
      <c r="V14" s="39"/>
      <c r="W14" s="39"/>
      <c r="X14" s="39"/>
      <c r="Y14" s="39"/>
      <c r="Z14" s="39"/>
      <c r="AA14" s="39"/>
      <c r="AB14" s="39"/>
      <c r="AC14" s="39"/>
      <c r="AD14" s="39"/>
      <c r="AE14" s="39"/>
    </row>
    <row r="15" hidden="1" s="2" customFormat="1" ht="10.8" customHeight="1">
      <c r="A15" s="39"/>
      <c r="B15" s="45"/>
      <c r="C15" s="39"/>
      <c r="D15" s="39"/>
      <c r="E15" s="39"/>
      <c r="F15" s="39"/>
      <c r="G15" s="39"/>
      <c r="H15" s="39"/>
      <c r="I15" s="147"/>
      <c r="J15" s="39"/>
      <c r="K15" s="39"/>
      <c r="L15" s="148"/>
      <c r="S15" s="39"/>
      <c r="T15" s="39"/>
      <c r="U15" s="39"/>
      <c r="V15" s="39"/>
      <c r="W15" s="39"/>
      <c r="X15" s="39"/>
      <c r="Y15" s="39"/>
      <c r="Z15" s="39"/>
      <c r="AA15" s="39"/>
      <c r="AB15" s="39"/>
      <c r="AC15" s="39"/>
      <c r="AD15" s="39"/>
      <c r="AE15" s="39"/>
    </row>
    <row r="16" hidden="1" s="2" customFormat="1" ht="12" customHeight="1">
      <c r="A16" s="39"/>
      <c r="B16" s="45"/>
      <c r="C16" s="39"/>
      <c r="D16" s="145" t="s">
        <v>30</v>
      </c>
      <c r="E16" s="39"/>
      <c r="F16" s="39"/>
      <c r="G16" s="39"/>
      <c r="H16" s="39"/>
      <c r="I16" s="150" t="s">
        <v>31</v>
      </c>
      <c r="J16" s="134" t="s">
        <v>32</v>
      </c>
      <c r="K16" s="39"/>
      <c r="L16" s="148"/>
      <c r="S16" s="39"/>
      <c r="T16" s="39"/>
      <c r="U16" s="39"/>
      <c r="V16" s="39"/>
      <c r="W16" s="39"/>
      <c r="X16" s="39"/>
      <c r="Y16" s="39"/>
      <c r="Z16" s="39"/>
      <c r="AA16" s="39"/>
      <c r="AB16" s="39"/>
      <c r="AC16" s="39"/>
      <c r="AD16" s="39"/>
      <c r="AE16" s="39"/>
    </row>
    <row r="17" hidden="1" s="2" customFormat="1" ht="18" customHeight="1">
      <c r="A17" s="39"/>
      <c r="B17" s="45"/>
      <c r="C17" s="39"/>
      <c r="D17" s="39"/>
      <c r="E17" s="134" t="s">
        <v>33</v>
      </c>
      <c r="F17" s="39"/>
      <c r="G17" s="39"/>
      <c r="H17" s="39"/>
      <c r="I17" s="150" t="s">
        <v>34</v>
      </c>
      <c r="J17" s="134" t="s">
        <v>35</v>
      </c>
      <c r="K17" s="39"/>
      <c r="L17" s="148"/>
      <c r="S17" s="39"/>
      <c r="T17" s="39"/>
      <c r="U17" s="39"/>
      <c r="V17" s="39"/>
      <c r="W17" s="39"/>
      <c r="X17" s="39"/>
      <c r="Y17" s="39"/>
      <c r="Z17" s="39"/>
      <c r="AA17" s="39"/>
      <c r="AB17" s="39"/>
      <c r="AC17" s="39"/>
      <c r="AD17" s="39"/>
      <c r="AE17" s="39"/>
    </row>
    <row r="18" hidden="1" s="2" customFormat="1" ht="6.96" customHeight="1">
      <c r="A18" s="39"/>
      <c r="B18" s="45"/>
      <c r="C18" s="39"/>
      <c r="D18" s="39"/>
      <c r="E18" s="39"/>
      <c r="F18" s="39"/>
      <c r="G18" s="39"/>
      <c r="H18" s="39"/>
      <c r="I18" s="147"/>
      <c r="J18" s="39"/>
      <c r="K18" s="39"/>
      <c r="L18" s="148"/>
      <c r="S18" s="39"/>
      <c r="T18" s="39"/>
      <c r="U18" s="39"/>
      <c r="V18" s="39"/>
      <c r="W18" s="39"/>
      <c r="X18" s="39"/>
      <c r="Y18" s="39"/>
      <c r="Z18" s="39"/>
      <c r="AA18" s="39"/>
      <c r="AB18" s="39"/>
      <c r="AC18" s="39"/>
      <c r="AD18" s="39"/>
      <c r="AE18" s="39"/>
    </row>
    <row r="19" hidden="1" s="2" customFormat="1" ht="12" customHeight="1">
      <c r="A19" s="39"/>
      <c r="B19" s="45"/>
      <c r="C19" s="39"/>
      <c r="D19" s="145" t="s">
        <v>36</v>
      </c>
      <c r="E19" s="39"/>
      <c r="F19" s="39"/>
      <c r="G19" s="39"/>
      <c r="H19" s="39"/>
      <c r="I19" s="150" t="s">
        <v>31</v>
      </c>
      <c r="J19" s="33" t="str">
        <f>'Rekapitulace stavby'!AN13</f>
        <v>Vyplň údaj</v>
      </c>
      <c r="K19" s="39"/>
      <c r="L19" s="148"/>
      <c r="S19" s="39"/>
      <c r="T19" s="39"/>
      <c r="U19" s="39"/>
      <c r="V19" s="39"/>
      <c r="W19" s="39"/>
      <c r="X19" s="39"/>
      <c r="Y19" s="39"/>
      <c r="Z19" s="39"/>
      <c r="AA19" s="39"/>
      <c r="AB19" s="39"/>
      <c r="AC19" s="39"/>
      <c r="AD19" s="39"/>
      <c r="AE19" s="39"/>
    </row>
    <row r="20" hidden="1" s="2" customFormat="1" ht="18" customHeight="1">
      <c r="A20" s="39"/>
      <c r="B20" s="45"/>
      <c r="C20" s="39"/>
      <c r="D20" s="39"/>
      <c r="E20" s="33" t="str">
        <f>'Rekapitulace stavby'!E14</f>
        <v>Vyplň údaj</v>
      </c>
      <c r="F20" s="134"/>
      <c r="G20" s="134"/>
      <c r="H20" s="134"/>
      <c r="I20" s="150" t="s">
        <v>34</v>
      </c>
      <c r="J20" s="33" t="str">
        <f>'Rekapitulace stavby'!AN14</f>
        <v>Vyplň údaj</v>
      </c>
      <c r="K20" s="39"/>
      <c r="L20" s="148"/>
      <c r="S20" s="39"/>
      <c r="T20" s="39"/>
      <c r="U20" s="39"/>
      <c r="V20" s="39"/>
      <c r="W20" s="39"/>
      <c r="X20" s="39"/>
      <c r="Y20" s="39"/>
      <c r="Z20" s="39"/>
      <c r="AA20" s="39"/>
      <c r="AB20" s="39"/>
      <c r="AC20" s="39"/>
      <c r="AD20" s="39"/>
      <c r="AE20" s="39"/>
    </row>
    <row r="21" hidden="1" s="2" customFormat="1" ht="6.96" customHeight="1">
      <c r="A21" s="39"/>
      <c r="B21" s="45"/>
      <c r="C21" s="39"/>
      <c r="D21" s="39"/>
      <c r="E21" s="39"/>
      <c r="F21" s="39"/>
      <c r="G21" s="39"/>
      <c r="H21" s="39"/>
      <c r="I21" s="147"/>
      <c r="J21" s="39"/>
      <c r="K21" s="39"/>
      <c r="L21" s="148"/>
      <c r="S21" s="39"/>
      <c r="T21" s="39"/>
      <c r="U21" s="39"/>
      <c r="V21" s="39"/>
      <c r="W21" s="39"/>
      <c r="X21" s="39"/>
      <c r="Y21" s="39"/>
      <c r="Z21" s="39"/>
      <c r="AA21" s="39"/>
      <c r="AB21" s="39"/>
      <c r="AC21" s="39"/>
      <c r="AD21" s="39"/>
      <c r="AE21" s="39"/>
    </row>
    <row r="22" hidden="1" s="2" customFormat="1" ht="12" customHeight="1">
      <c r="A22" s="39"/>
      <c r="B22" s="45"/>
      <c r="C22" s="39"/>
      <c r="D22" s="145" t="s">
        <v>38</v>
      </c>
      <c r="E22" s="39"/>
      <c r="F22" s="39"/>
      <c r="G22" s="39"/>
      <c r="H22" s="39"/>
      <c r="I22" s="150" t="s">
        <v>31</v>
      </c>
      <c r="J22" s="134" t="s">
        <v>39</v>
      </c>
      <c r="K22" s="39"/>
      <c r="L22" s="148"/>
      <c r="S22" s="39"/>
      <c r="T22" s="39"/>
      <c r="U22" s="39"/>
      <c r="V22" s="39"/>
      <c r="W22" s="39"/>
      <c r="X22" s="39"/>
      <c r="Y22" s="39"/>
      <c r="Z22" s="39"/>
      <c r="AA22" s="39"/>
      <c r="AB22" s="39"/>
      <c r="AC22" s="39"/>
      <c r="AD22" s="39"/>
      <c r="AE22" s="39"/>
    </row>
    <row r="23" hidden="1" s="2" customFormat="1" ht="18" customHeight="1">
      <c r="A23" s="39"/>
      <c r="B23" s="45"/>
      <c r="C23" s="39"/>
      <c r="D23" s="39"/>
      <c r="E23" s="134" t="s">
        <v>40</v>
      </c>
      <c r="F23" s="39"/>
      <c r="G23" s="39"/>
      <c r="H23" s="39"/>
      <c r="I23" s="150" t="s">
        <v>34</v>
      </c>
      <c r="J23" s="134" t="s">
        <v>41</v>
      </c>
      <c r="K23" s="39"/>
      <c r="L23" s="148"/>
      <c r="S23" s="39"/>
      <c r="T23" s="39"/>
      <c r="U23" s="39"/>
      <c r="V23" s="39"/>
      <c r="W23" s="39"/>
      <c r="X23" s="39"/>
      <c r="Y23" s="39"/>
      <c r="Z23" s="39"/>
      <c r="AA23" s="39"/>
      <c r="AB23" s="39"/>
      <c r="AC23" s="39"/>
      <c r="AD23" s="39"/>
      <c r="AE23" s="39"/>
    </row>
    <row r="24" hidden="1" s="2" customFormat="1" ht="6.96" customHeight="1">
      <c r="A24" s="39"/>
      <c r="B24" s="45"/>
      <c r="C24" s="39"/>
      <c r="D24" s="39"/>
      <c r="E24" s="39"/>
      <c r="F24" s="39"/>
      <c r="G24" s="39"/>
      <c r="H24" s="39"/>
      <c r="I24" s="147"/>
      <c r="J24" s="39"/>
      <c r="K24" s="39"/>
      <c r="L24" s="148"/>
      <c r="S24" s="39"/>
      <c r="T24" s="39"/>
      <c r="U24" s="39"/>
      <c r="V24" s="39"/>
      <c r="W24" s="39"/>
      <c r="X24" s="39"/>
      <c r="Y24" s="39"/>
      <c r="Z24" s="39"/>
      <c r="AA24" s="39"/>
      <c r="AB24" s="39"/>
      <c r="AC24" s="39"/>
      <c r="AD24" s="39"/>
      <c r="AE24" s="39"/>
    </row>
    <row r="25" hidden="1" s="2" customFormat="1" ht="12" customHeight="1">
      <c r="A25" s="39"/>
      <c r="B25" s="45"/>
      <c r="C25" s="39"/>
      <c r="D25" s="145" t="s">
        <v>43</v>
      </c>
      <c r="E25" s="39"/>
      <c r="F25" s="39"/>
      <c r="G25" s="39"/>
      <c r="H25" s="39"/>
      <c r="I25" s="150" t="s">
        <v>31</v>
      </c>
      <c r="J25" s="134" t="s">
        <v>79</v>
      </c>
      <c r="K25" s="39"/>
      <c r="L25" s="148"/>
      <c r="S25" s="39"/>
      <c r="T25" s="39"/>
      <c r="U25" s="39"/>
      <c r="V25" s="39"/>
      <c r="W25" s="39"/>
      <c r="X25" s="39"/>
      <c r="Y25" s="39"/>
      <c r="Z25" s="39"/>
      <c r="AA25" s="39"/>
      <c r="AB25" s="39"/>
      <c r="AC25" s="39"/>
      <c r="AD25" s="39"/>
      <c r="AE25" s="39"/>
    </row>
    <row r="26" hidden="1" s="2" customFormat="1" ht="18" customHeight="1">
      <c r="A26" s="39"/>
      <c r="B26" s="45"/>
      <c r="C26" s="39"/>
      <c r="D26" s="39"/>
      <c r="E26" s="134" t="s">
        <v>1068</v>
      </c>
      <c r="F26" s="39"/>
      <c r="G26" s="39"/>
      <c r="H26" s="39"/>
      <c r="I26" s="150" t="s">
        <v>34</v>
      </c>
      <c r="J26" s="134" t="s">
        <v>79</v>
      </c>
      <c r="K26" s="39"/>
      <c r="L26" s="148"/>
      <c r="S26" s="39"/>
      <c r="T26" s="39"/>
      <c r="U26" s="39"/>
      <c r="V26" s="39"/>
      <c r="W26" s="39"/>
      <c r="X26" s="39"/>
      <c r="Y26" s="39"/>
      <c r="Z26" s="39"/>
      <c r="AA26" s="39"/>
      <c r="AB26" s="39"/>
      <c r="AC26" s="39"/>
      <c r="AD26" s="39"/>
      <c r="AE26" s="39"/>
    </row>
    <row r="27" hidden="1" s="2" customFormat="1" ht="6.96" customHeight="1">
      <c r="A27" s="39"/>
      <c r="B27" s="45"/>
      <c r="C27" s="39"/>
      <c r="D27" s="39"/>
      <c r="E27" s="39"/>
      <c r="F27" s="39"/>
      <c r="G27" s="39"/>
      <c r="H27" s="39"/>
      <c r="I27" s="147"/>
      <c r="J27" s="39"/>
      <c r="K27" s="39"/>
      <c r="L27" s="148"/>
      <c r="S27" s="39"/>
      <c r="T27" s="39"/>
      <c r="U27" s="39"/>
      <c r="V27" s="39"/>
      <c r="W27" s="39"/>
      <c r="X27" s="39"/>
      <c r="Y27" s="39"/>
      <c r="Z27" s="39"/>
      <c r="AA27" s="39"/>
      <c r="AB27" s="39"/>
      <c r="AC27" s="39"/>
      <c r="AD27" s="39"/>
      <c r="AE27" s="39"/>
    </row>
    <row r="28" hidden="1" s="2" customFormat="1" ht="12" customHeight="1">
      <c r="A28" s="39"/>
      <c r="B28" s="45"/>
      <c r="C28" s="39"/>
      <c r="D28" s="145" t="s">
        <v>44</v>
      </c>
      <c r="E28" s="39"/>
      <c r="F28" s="39"/>
      <c r="G28" s="39"/>
      <c r="H28" s="39"/>
      <c r="I28" s="147"/>
      <c r="J28" s="39"/>
      <c r="K28" s="39"/>
      <c r="L28" s="148"/>
      <c r="S28" s="39"/>
      <c r="T28" s="39"/>
      <c r="U28" s="39"/>
      <c r="V28" s="39"/>
      <c r="W28" s="39"/>
      <c r="X28" s="39"/>
      <c r="Y28" s="39"/>
      <c r="Z28" s="39"/>
      <c r="AA28" s="39"/>
      <c r="AB28" s="39"/>
      <c r="AC28" s="39"/>
      <c r="AD28" s="39"/>
      <c r="AE28" s="39"/>
    </row>
    <row r="29" hidden="1" s="8" customFormat="1" ht="51" customHeight="1">
      <c r="A29" s="152"/>
      <c r="B29" s="153"/>
      <c r="C29" s="152"/>
      <c r="D29" s="152"/>
      <c r="E29" s="154" t="s">
        <v>45</v>
      </c>
      <c r="F29" s="154"/>
      <c r="G29" s="154"/>
      <c r="H29" s="154"/>
      <c r="I29" s="155"/>
      <c r="J29" s="152"/>
      <c r="K29" s="152"/>
      <c r="L29" s="156"/>
      <c r="S29" s="152"/>
      <c r="T29" s="152"/>
      <c r="U29" s="152"/>
      <c r="V29" s="152"/>
      <c r="W29" s="152"/>
      <c r="X29" s="152"/>
      <c r="Y29" s="152"/>
      <c r="Z29" s="152"/>
      <c r="AA29" s="152"/>
      <c r="AB29" s="152"/>
      <c r="AC29" s="152"/>
      <c r="AD29" s="152"/>
      <c r="AE29" s="152"/>
    </row>
    <row r="30" hidden="1" s="2" customFormat="1" ht="6.96" customHeight="1">
      <c r="A30" s="39"/>
      <c r="B30" s="45"/>
      <c r="C30" s="39"/>
      <c r="D30" s="39"/>
      <c r="E30" s="39"/>
      <c r="F30" s="39"/>
      <c r="G30" s="39"/>
      <c r="H30" s="39"/>
      <c r="I30" s="147"/>
      <c r="J30" s="39"/>
      <c r="K30" s="39"/>
      <c r="L30" s="148"/>
      <c r="S30" s="39"/>
      <c r="T30" s="39"/>
      <c r="U30" s="39"/>
      <c r="V30" s="39"/>
      <c r="W30" s="39"/>
      <c r="X30" s="39"/>
      <c r="Y30" s="39"/>
      <c r="Z30" s="39"/>
      <c r="AA30" s="39"/>
      <c r="AB30" s="39"/>
      <c r="AC30" s="39"/>
      <c r="AD30" s="39"/>
      <c r="AE30" s="39"/>
    </row>
    <row r="31" hidden="1" s="2" customFormat="1" ht="6.96" customHeight="1">
      <c r="A31" s="39"/>
      <c r="B31" s="45"/>
      <c r="C31" s="39"/>
      <c r="D31" s="157"/>
      <c r="E31" s="157"/>
      <c r="F31" s="157"/>
      <c r="G31" s="157"/>
      <c r="H31" s="157"/>
      <c r="I31" s="158"/>
      <c r="J31" s="157"/>
      <c r="K31" s="157"/>
      <c r="L31" s="148"/>
      <c r="S31" s="39"/>
      <c r="T31" s="39"/>
      <c r="U31" s="39"/>
      <c r="V31" s="39"/>
      <c r="W31" s="39"/>
      <c r="X31" s="39"/>
      <c r="Y31" s="39"/>
      <c r="Z31" s="39"/>
      <c r="AA31" s="39"/>
      <c r="AB31" s="39"/>
      <c r="AC31" s="39"/>
      <c r="AD31" s="39"/>
      <c r="AE31" s="39"/>
    </row>
    <row r="32" hidden="1" s="2" customFormat="1" ht="25.44" customHeight="1">
      <c r="A32" s="39"/>
      <c r="B32" s="45"/>
      <c r="C32" s="39"/>
      <c r="D32" s="159" t="s">
        <v>46</v>
      </c>
      <c r="E32" s="39"/>
      <c r="F32" s="39"/>
      <c r="G32" s="39"/>
      <c r="H32" s="39"/>
      <c r="I32" s="147"/>
      <c r="J32" s="160">
        <f>ROUND(J91, 2)</f>
        <v>0</v>
      </c>
      <c r="K32" s="39"/>
      <c r="L32" s="148"/>
      <c r="S32" s="39"/>
      <c r="T32" s="39"/>
      <c r="U32" s="39"/>
      <c r="V32" s="39"/>
      <c r="W32" s="39"/>
      <c r="X32" s="39"/>
      <c r="Y32" s="39"/>
      <c r="Z32" s="39"/>
      <c r="AA32" s="39"/>
      <c r="AB32" s="39"/>
      <c r="AC32" s="39"/>
      <c r="AD32" s="39"/>
      <c r="AE32" s="39"/>
    </row>
    <row r="33" hidden="1" s="2" customFormat="1" ht="6.96" customHeight="1">
      <c r="A33" s="39"/>
      <c r="B33" s="45"/>
      <c r="C33" s="39"/>
      <c r="D33" s="157"/>
      <c r="E33" s="157"/>
      <c r="F33" s="157"/>
      <c r="G33" s="157"/>
      <c r="H33" s="157"/>
      <c r="I33" s="158"/>
      <c r="J33" s="157"/>
      <c r="K33" s="157"/>
      <c r="L33" s="148"/>
      <c r="S33" s="39"/>
      <c r="T33" s="39"/>
      <c r="U33" s="39"/>
      <c r="V33" s="39"/>
      <c r="W33" s="39"/>
      <c r="X33" s="39"/>
      <c r="Y33" s="39"/>
      <c r="Z33" s="39"/>
      <c r="AA33" s="39"/>
      <c r="AB33" s="39"/>
      <c r="AC33" s="39"/>
      <c r="AD33" s="39"/>
      <c r="AE33" s="39"/>
    </row>
    <row r="34" hidden="1" s="2" customFormat="1" ht="14.4" customHeight="1">
      <c r="A34" s="39"/>
      <c r="B34" s="45"/>
      <c r="C34" s="39"/>
      <c r="D34" s="39"/>
      <c r="E34" s="39"/>
      <c r="F34" s="161" t="s">
        <v>48</v>
      </c>
      <c r="G34" s="39"/>
      <c r="H34" s="39"/>
      <c r="I34" s="162" t="s">
        <v>47</v>
      </c>
      <c r="J34" s="161" t="s">
        <v>49</v>
      </c>
      <c r="K34" s="39"/>
      <c r="L34" s="148"/>
      <c r="S34" s="39"/>
      <c r="T34" s="39"/>
      <c r="U34" s="39"/>
      <c r="V34" s="39"/>
      <c r="W34" s="39"/>
      <c r="X34" s="39"/>
      <c r="Y34" s="39"/>
      <c r="Z34" s="39"/>
      <c r="AA34" s="39"/>
      <c r="AB34" s="39"/>
      <c r="AC34" s="39"/>
      <c r="AD34" s="39"/>
      <c r="AE34" s="39"/>
    </row>
    <row r="35" hidden="1" s="2" customFormat="1" ht="14.4" customHeight="1">
      <c r="A35" s="39"/>
      <c r="B35" s="45"/>
      <c r="C35" s="39"/>
      <c r="D35" s="163" t="s">
        <v>50</v>
      </c>
      <c r="E35" s="145" t="s">
        <v>51</v>
      </c>
      <c r="F35" s="164">
        <f>ROUND((SUM(BE91:BE124)),  2)</f>
        <v>0</v>
      </c>
      <c r="G35" s="39"/>
      <c r="H35" s="39"/>
      <c r="I35" s="165">
        <v>0.20999999999999999</v>
      </c>
      <c r="J35" s="164">
        <f>ROUND(((SUM(BE91:BE124))*I35),  2)</f>
        <v>0</v>
      </c>
      <c r="K35" s="39"/>
      <c r="L35" s="148"/>
      <c r="S35" s="39"/>
      <c r="T35" s="39"/>
      <c r="U35" s="39"/>
      <c r="V35" s="39"/>
      <c r="W35" s="39"/>
      <c r="X35" s="39"/>
      <c r="Y35" s="39"/>
      <c r="Z35" s="39"/>
      <c r="AA35" s="39"/>
      <c r="AB35" s="39"/>
      <c r="AC35" s="39"/>
      <c r="AD35" s="39"/>
      <c r="AE35" s="39"/>
    </row>
    <row r="36" hidden="1" s="2" customFormat="1" ht="14.4" customHeight="1">
      <c r="A36" s="39"/>
      <c r="B36" s="45"/>
      <c r="C36" s="39"/>
      <c r="D36" s="39"/>
      <c r="E36" s="145" t="s">
        <v>52</v>
      </c>
      <c r="F36" s="164">
        <f>ROUND((SUM(BF91:BF124)),  2)</f>
        <v>0</v>
      </c>
      <c r="G36" s="39"/>
      <c r="H36" s="39"/>
      <c r="I36" s="165">
        <v>0.14999999999999999</v>
      </c>
      <c r="J36" s="164">
        <f>ROUND(((SUM(BF91:BF124))*I36),  2)</f>
        <v>0</v>
      </c>
      <c r="K36" s="39"/>
      <c r="L36" s="148"/>
      <c r="S36" s="39"/>
      <c r="T36" s="39"/>
      <c r="U36" s="39"/>
      <c r="V36" s="39"/>
      <c r="W36" s="39"/>
      <c r="X36" s="39"/>
      <c r="Y36" s="39"/>
      <c r="Z36" s="39"/>
      <c r="AA36" s="39"/>
      <c r="AB36" s="39"/>
      <c r="AC36" s="39"/>
      <c r="AD36" s="39"/>
      <c r="AE36" s="39"/>
    </row>
    <row r="37" hidden="1" s="2" customFormat="1" ht="14.4" customHeight="1">
      <c r="A37" s="39"/>
      <c r="B37" s="45"/>
      <c r="C37" s="39"/>
      <c r="D37" s="39"/>
      <c r="E37" s="145" t="s">
        <v>53</v>
      </c>
      <c r="F37" s="164">
        <f>ROUND((SUM(BG91:BG124)),  2)</f>
        <v>0</v>
      </c>
      <c r="G37" s="39"/>
      <c r="H37" s="39"/>
      <c r="I37" s="165">
        <v>0.20999999999999999</v>
      </c>
      <c r="J37" s="164">
        <f>0</f>
        <v>0</v>
      </c>
      <c r="K37" s="39"/>
      <c r="L37" s="148"/>
      <c r="S37" s="39"/>
      <c r="T37" s="39"/>
      <c r="U37" s="39"/>
      <c r="V37" s="39"/>
      <c r="W37" s="39"/>
      <c r="X37" s="39"/>
      <c r="Y37" s="39"/>
      <c r="Z37" s="39"/>
      <c r="AA37" s="39"/>
      <c r="AB37" s="39"/>
      <c r="AC37" s="39"/>
      <c r="AD37" s="39"/>
      <c r="AE37" s="39"/>
    </row>
    <row r="38" hidden="1" s="2" customFormat="1" ht="14.4" customHeight="1">
      <c r="A38" s="39"/>
      <c r="B38" s="45"/>
      <c r="C38" s="39"/>
      <c r="D38" s="39"/>
      <c r="E38" s="145" t="s">
        <v>54</v>
      </c>
      <c r="F38" s="164">
        <f>ROUND((SUM(BH91:BH124)),  2)</f>
        <v>0</v>
      </c>
      <c r="G38" s="39"/>
      <c r="H38" s="39"/>
      <c r="I38" s="165">
        <v>0.14999999999999999</v>
      </c>
      <c r="J38" s="164">
        <f>0</f>
        <v>0</v>
      </c>
      <c r="K38" s="39"/>
      <c r="L38" s="148"/>
      <c r="S38" s="39"/>
      <c r="T38" s="39"/>
      <c r="U38" s="39"/>
      <c r="V38" s="39"/>
      <c r="W38" s="39"/>
      <c r="X38" s="39"/>
      <c r="Y38" s="39"/>
      <c r="Z38" s="39"/>
      <c r="AA38" s="39"/>
      <c r="AB38" s="39"/>
      <c r="AC38" s="39"/>
      <c r="AD38" s="39"/>
      <c r="AE38" s="39"/>
    </row>
    <row r="39" hidden="1" s="2" customFormat="1" ht="14.4" customHeight="1">
      <c r="A39" s="39"/>
      <c r="B39" s="45"/>
      <c r="C39" s="39"/>
      <c r="D39" s="39"/>
      <c r="E39" s="145" t="s">
        <v>55</v>
      </c>
      <c r="F39" s="164">
        <f>ROUND((SUM(BI91:BI124)),  2)</f>
        <v>0</v>
      </c>
      <c r="G39" s="39"/>
      <c r="H39" s="39"/>
      <c r="I39" s="165">
        <v>0</v>
      </c>
      <c r="J39" s="164">
        <f>0</f>
        <v>0</v>
      </c>
      <c r="K39" s="39"/>
      <c r="L39" s="148"/>
      <c r="S39" s="39"/>
      <c r="T39" s="39"/>
      <c r="U39" s="39"/>
      <c r="V39" s="39"/>
      <c r="W39" s="39"/>
      <c r="X39" s="39"/>
      <c r="Y39" s="39"/>
      <c r="Z39" s="39"/>
      <c r="AA39" s="39"/>
      <c r="AB39" s="39"/>
      <c r="AC39" s="39"/>
      <c r="AD39" s="39"/>
      <c r="AE39" s="39"/>
    </row>
    <row r="40" hidden="1" s="2" customFormat="1" ht="6.96" customHeight="1">
      <c r="A40" s="39"/>
      <c r="B40" s="45"/>
      <c r="C40" s="39"/>
      <c r="D40" s="39"/>
      <c r="E40" s="39"/>
      <c r="F40" s="39"/>
      <c r="G40" s="39"/>
      <c r="H40" s="39"/>
      <c r="I40" s="147"/>
      <c r="J40" s="39"/>
      <c r="K40" s="39"/>
      <c r="L40" s="148"/>
      <c r="S40" s="39"/>
      <c r="T40" s="39"/>
      <c r="U40" s="39"/>
      <c r="V40" s="39"/>
      <c r="W40" s="39"/>
      <c r="X40" s="39"/>
      <c r="Y40" s="39"/>
      <c r="Z40" s="39"/>
      <c r="AA40" s="39"/>
      <c r="AB40" s="39"/>
      <c r="AC40" s="39"/>
      <c r="AD40" s="39"/>
      <c r="AE40" s="39"/>
    </row>
    <row r="41" hidden="1" s="2" customFormat="1" ht="25.44" customHeight="1">
      <c r="A41" s="39"/>
      <c r="B41" s="45"/>
      <c r="C41" s="166"/>
      <c r="D41" s="167" t="s">
        <v>56</v>
      </c>
      <c r="E41" s="168"/>
      <c r="F41" s="168"/>
      <c r="G41" s="169" t="s">
        <v>57</v>
      </c>
      <c r="H41" s="170" t="s">
        <v>58</v>
      </c>
      <c r="I41" s="171"/>
      <c r="J41" s="172">
        <f>SUM(J32:J39)</f>
        <v>0</v>
      </c>
      <c r="K41" s="173"/>
      <c r="L41" s="148"/>
      <c r="S41" s="39"/>
      <c r="T41" s="39"/>
      <c r="U41" s="39"/>
      <c r="V41" s="39"/>
      <c r="W41" s="39"/>
      <c r="X41" s="39"/>
      <c r="Y41" s="39"/>
      <c r="Z41" s="39"/>
      <c r="AA41" s="39"/>
      <c r="AB41" s="39"/>
      <c r="AC41" s="39"/>
      <c r="AD41" s="39"/>
      <c r="AE41" s="39"/>
    </row>
    <row r="42" hidden="1" s="2" customFormat="1" ht="14.4" customHeight="1">
      <c r="A42" s="39"/>
      <c r="B42" s="174"/>
      <c r="C42" s="175"/>
      <c r="D42" s="175"/>
      <c r="E42" s="175"/>
      <c r="F42" s="175"/>
      <c r="G42" s="175"/>
      <c r="H42" s="175"/>
      <c r="I42" s="176"/>
      <c r="J42" s="175"/>
      <c r="K42" s="175"/>
      <c r="L42" s="148"/>
      <c r="S42" s="39"/>
      <c r="T42" s="39"/>
      <c r="U42" s="39"/>
      <c r="V42" s="39"/>
      <c r="W42" s="39"/>
      <c r="X42" s="39"/>
      <c r="Y42" s="39"/>
      <c r="Z42" s="39"/>
      <c r="AA42" s="39"/>
      <c r="AB42" s="39"/>
      <c r="AC42" s="39"/>
      <c r="AD42" s="39"/>
      <c r="AE42" s="39"/>
    </row>
    <row r="43" hidden="1"/>
    <row r="44" hidden="1"/>
    <row r="45" hidden="1"/>
    <row r="46" s="2" customFormat="1" ht="6.96" customHeight="1">
      <c r="A46" s="39"/>
      <c r="B46" s="177"/>
      <c r="C46" s="178"/>
      <c r="D46" s="178"/>
      <c r="E46" s="178"/>
      <c r="F46" s="178"/>
      <c r="G46" s="178"/>
      <c r="H46" s="178"/>
      <c r="I46" s="179"/>
      <c r="J46" s="178"/>
      <c r="K46" s="178"/>
      <c r="L46" s="148"/>
      <c r="S46" s="39"/>
      <c r="T46" s="39"/>
      <c r="U46" s="39"/>
      <c r="V46" s="39"/>
      <c r="W46" s="39"/>
      <c r="X46" s="39"/>
      <c r="Y46" s="39"/>
      <c r="Z46" s="39"/>
      <c r="AA46" s="39"/>
      <c r="AB46" s="39"/>
      <c r="AC46" s="39"/>
      <c r="AD46" s="39"/>
      <c r="AE46" s="39"/>
    </row>
    <row r="47" s="2" customFormat="1" ht="24.96" customHeight="1">
      <c r="A47" s="39"/>
      <c r="B47" s="40"/>
      <c r="C47" s="23" t="s">
        <v>135</v>
      </c>
      <c r="D47" s="41"/>
      <c r="E47" s="41"/>
      <c r="F47" s="41"/>
      <c r="G47" s="41"/>
      <c r="H47" s="41"/>
      <c r="I47" s="147"/>
      <c r="J47" s="41"/>
      <c r="K47" s="41"/>
      <c r="L47" s="148"/>
      <c r="S47" s="39"/>
      <c r="T47" s="39"/>
      <c r="U47" s="39"/>
      <c r="V47" s="39"/>
      <c r="W47" s="39"/>
      <c r="X47" s="39"/>
      <c r="Y47" s="39"/>
      <c r="Z47" s="39"/>
      <c r="AA47" s="39"/>
      <c r="AB47" s="39"/>
      <c r="AC47" s="39"/>
      <c r="AD47" s="39"/>
      <c r="AE47" s="39"/>
    </row>
    <row r="48" s="2" customFormat="1" ht="6.96" customHeight="1">
      <c r="A48" s="39"/>
      <c r="B48" s="40"/>
      <c r="C48" s="41"/>
      <c r="D48" s="41"/>
      <c r="E48" s="41"/>
      <c r="F48" s="41"/>
      <c r="G48" s="41"/>
      <c r="H48" s="41"/>
      <c r="I48" s="147"/>
      <c r="J48" s="41"/>
      <c r="K48" s="41"/>
      <c r="L48" s="148"/>
      <c r="S48" s="39"/>
      <c r="T48" s="39"/>
      <c r="U48" s="39"/>
      <c r="V48" s="39"/>
      <c r="W48" s="39"/>
      <c r="X48" s="39"/>
      <c r="Y48" s="39"/>
      <c r="Z48" s="39"/>
      <c r="AA48" s="39"/>
      <c r="AB48" s="39"/>
      <c r="AC48" s="39"/>
      <c r="AD48" s="39"/>
      <c r="AE48" s="39"/>
    </row>
    <row r="49" s="2" customFormat="1" ht="12" customHeight="1">
      <c r="A49" s="39"/>
      <c r="B49" s="40"/>
      <c r="C49" s="32" t="s">
        <v>16</v>
      </c>
      <c r="D49" s="41"/>
      <c r="E49" s="41"/>
      <c r="F49" s="41"/>
      <c r="G49" s="41"/>
      <c r="H49" s="41"/>
      <c r="I49" s="147"/>
      <c r="J49" s="41"/>
      <c r="K49" s="41"/>
      <c r="L49" s="148"/>
      <c r="S49" s="39"/>
      <c r="T49" s="39"/>
      <c r="U49" s="39"/>
      <c r="V49" s="39"/>
      <c r="W49" s="39"/>
      <c r="X49" s="39"/>
      <c r="Y49" s="39"/>
      <c r="Z49" s="39"/>
      <c r="AA49" s="39"/>
      <c r="AB49" s="39"/>
      <c r="AC49" s="39"/>
      <c r="AD49" s="39"/>
      <c r="AE49" s="39"/>
    </row>
    <row r="50" s="2" customFormat="1" ht="16.5" customHeight="1">
      <c r="A50" s="39"/>
      <c r="B50" s="40"/>
      <c r="C50" s="41"/>
      <c r="D50" s="41"/>
      <c r="E50" s="180" t="str">
        <f>E7</f>
        <v>PJD na ul. Výškovická - 2. úsek (ul. Pavlovova - ul. Čujkovova)</v>
      </c>
      <c r="F50" s="32"/>
      <c r="G50" s="32"/>
      <c r="H50" s="32"/>
      <c r="I50" s="147"/>
      <c r="J50" s="41"/>
      <c r="K50" s="41"/>
      <c r="L50" s="148"/>
      <c r="S50" s="39"/>
      <c r="T50" s="39"/>
      <c r="U50" s="39"/>
      <c r="V50" s="39"/>
      <c r="W50" s="39"/>
      <c r="X50" s="39"/>
      <c r="Y50" s="39"/>
      <c r="Z50" s="39"/>
      <c r="AA50" s="39"/>
      <c r="AB50" s="39"/>
      <c r="AC50" s="39"/>
      <c r="AD50" s="39"/>
      <c r="AE50" s="39"/>
    </row>
    <row r="51" s="1" customFormat="1" ht="12" customHeight="1">
      <c r="B51" s="21"/>
      <c r="C51" s="32" t="s">
        <v>133</v>
      </c>
      <c r="D51" s="22"/>
      <c r="E51" s="22"/>
      <c r="F51" s="22"/>
      <c r="G51" s="22"/>
      <c r="H51" s="22"/>
      <c r="I51" s="139"/>
      <c r="J51" s="22"/>
      <c r="K51" s="22"/>
      <c r="L51" s="20"/>
    </row>
    <row r="52" s="2" customFormat="1" ht="16.5" customHeight="1">
      <c r="A52" s="39"/>
      <c r="B52" s="40"/>
      <c r="C52" s="41"/>
      <c r="D52" s="41"/>
      <c r="E52" s="180" t="s">
        <v>1065</v>
      </c>
      <c r="F52" s="41"/>
      <c r="G52" s="41"/>
      <c r="H52" s="41"/>
      <c r="I52" s="147"/>
      <c r="J52" s="41"/>
      <c r="K52" s="41"/>
      <c r="L52" s="148"/>
      <c r="S52" s="39"/>
      <c r="T52" s="39"/>
      <c r="U52" s="39"/>
      <c r="V52" s="39"/>
      <c r="W52" s="39"/>
      <c r="X52" s="39"/>
      <c r="Y52" s="39"/>
      <c r="Z52" s="39"/>
      <c r="AA52" s="39"/>
      <c r="AB52" s="39"/>
      <c r="AC52" s="39"/>
      <c r="AD52" s="39"/>
      <c r="AE52" s="39"/>
    </row>
    <row r="53" s="2" customFormat="1" ht="12" customHeight="1">
      <c r="A53" s="39"/>
      <c r="B53" s="40"/>
      <c r="C53" s="32" t="s">
        <v>1066</v>
      </c>
      <c r="D53" s="41"/>
      <c r="E53" s="41"/>
      <c r="F53" s="41"/>
      <c r="G53" s="41"/>
      <c r="H53" s="41"/>
      <c r="I53" s="147"/>
      <c r="J53" s="41"/>
      <c r="K53" s="41"/>
      <c r="L53" s="148"/>
      <c r="S53" s="39"/>
      <c r="T53" s="39"/>
      <c r="U53" s="39"/>
      <c r="V53" s="39"/>
      <c r="W53" s="39"/>
      <c r="X53" s="39"/>
      <c r="Y53" s="39"/>
      <c r="Z53" s="39"/>
      <c r="AA53" s="39"/>
      <c r="AB53" s="39"/>
      <c r="AC53" s="39"/>
      <c r="AD53" s="39"/>
      <c r="AE53" s="39"/>
    </row>
    <row r="54" s="2" customFormat="1" ht="16.5" customHeight="1">
      <c r="A54" s="39"/>
      <c r="B54" s="40"/>
      <c r="C54" s="41"/>
      <c r="D54" s="41"/>
      <c r="E54" s="70" t="str">
        <f>E11</f>
        <v>SO 452 - Ochrana sdělovacích kablelů UPC</v>
      </c>
      <c r="F54" s="41"/>
      <c r="G54" s="41"/>
      <c r="H54" s="41"/>
      <c r="I54" s="147"/>
      <c r="J54" s="41"/>
      <c r="K54" s="41"/>
      <c r="L54" s="148"/>
      <c r="S54" s="39"/>
      <c r="T54" s="39"/>
      <c r="U54" s="39"/>
      <c r="V54" s="39"/>
      <c r="W54" s="39"/>
      <c r="X54" s="39"/>
      <c r="Y54" s="39"/>
      <c r="Z54" s="39"/>
      <c r="AA54" s="39"/>
      <c r="AB54" s="39"/>
      <c r="AC54" s="39"/>
      <c r="AD54" s="39"/>
      <c r="AE54" s="39"/>
    </row>
    <row r="55" s="2" customFormat="1" ht="6.96" customHeight="1">
      <c r="A55" s="39"/>
      <c r="B55" s="40"/>
      <c r="C55" s="41"/>
      <c r="D55" s="41"/>
      <c r="E55" s="41"/>
      <c r="F55" s="41"/>
      <c r="G55" s="41"/>
      <c r="H55" s="41"/>
      <c r="I55" s="147"/>
      <c r="J55" s="41"/>
      <c r="K55" s="41"/>
      <c r="L55" s="148"/>
      <c r="S55" s="39"/>
      <c r="T55" s="39"/>
      <c r="U55" s="39"/>
      <c r="V55" s="39"/>
      <c r="W55" s="39"/>
      <c r="X55" s="39"/>
      <c r="Y55" s="39"/>
      <c r="Z55" s="39"/>
      <c r="AA55" s="39"/>
      <c r="AB55" s="39"/>
      <c r="AC55" s="39"/>
      <c r="AD55" s="39"/>
      <c r="AE55" s="39"/>
    </row>
    <row r="56" s="2" customFormat="1" ht="12" customHeight="1">
      <c r="A56" s="39"/>
      <c r="B56" s="40"/>
      <c r="C56" s="32" t="s">
        <v>22</v>
      </c>
      <c r="D56" s="41"/>
      <c r="E56" s="41"/>
      <c r="F56" s="27" t="str">
        <f>F14</f>
        <v>Ostrava</v>
      </c>
      <c r="G56" s="41"/>
      <c r="H56" s="41"/>
      <c r="I56" s="150" t="s">
        <v>24</v>
      </c>
      <c r="J56" s="73" t="str">
        <f>IF(J14="","",J14)</f>
        <v>13. 11. 2019</v>
      </c>
      <c r="K56" s="41"/>
      <c r="L56" s="148"/>
      <c r="S56" s="39"/>
      <c r="T56" s="39"/>
      <c r="U56" s="39"/>
      <c r="V56" s="39"/>
      <c r="W56" s="39"/>
      <c r="X56" s="39"/>
      <c r="Y56" s="39"/>
      <c r="Z56" s="39"/>
      <c r="AA56" s="39"/>
      <c r="AB56" s="39"/>
      <c r="AC56" s="39"/>
      <c r="AD56" s="39"/>
      <c r="AE56" s="39"/>
    </row>
    <row r="57" s="2" customFormat="1" ht="6.96" customHeight="1">
      <c r="A57" s="39"/>
      <c r="B57" s="40"/>
      <c r="C57" s="41"/>
      <c r="D57" s="41"/>
      <c r="E57" s="41"/>
      <c r="F57" s="41"/>
      <c r="G57" s="41"/>
      <c r="H57" s="41"/>
      <c r="I57" s="147"/>
      <c r="J57" s="41"/>
      <c r="K57" s="41"/>
      <c r="L57" s="148"/>
      <c r="S57" s="39"/>
      <c r="T57" s="39"/>
      <c r="U57" s="39"/>
      <c r="V57" s="39"/>
      <c r="W57" s="39"/>
      <c r="X57" s="39"/>
      <c r="Y57" s="39"/>
      <c r="Z57" s="39"/>
      <c r="AA57" s="39"/>
      <c r="AB57" s="39"/>
      <c r="AC57" s="39"/>
      <c r="AD57" s="39"/>
      <c r="AE57" s="39"/>
    </row>
    <row r="58" s="2" customFormat="1" ht="27.9" customHeight="1">
      <c r="A58" s="39"/>
      <c r="B58" s="40"/>
      <c r="C58" s="32" t="s">
        <v>30</v>
      </c>
      <c r="D58" s="41"/>
      <c r="E58" s="41"/>
      <c r="F58" s="27" t="str">
        <f>E17</f>
        <v>Dopravní podnik Ostrava a.s.</v>
      </c>
      <c r="G58" s="41"/>
      <c r="H58" s="41"/>
      <c r="I58" s="150" t="s">
        <v>38</v>
      </c>
      <c r="J58" s="37" t="str">
        <f>E23</f>
        <v>METROPROJEKT Praha a.s.</v>
      </c>
      <c r="K58" s="41"/>
      <c r="L58" s="148"/>
      <c r="S58" s="39"/>
      <c r="T58" s="39"/>
      <c r="U58" s="39"/>
      <c r="V58" s="39"/>
      <c r="W58" s="39"/>
      <c r="X58" s="39"/>
      <c r="Y58" s="39"/>
      <c r="Z58" s="39"/>
      <c r="AA58" s="39"/>
      <c r="AB58" s="39"/>
      <c r="AC58" s="39"/>
      <c r="AD58" s="39"/>
      <c r="AE58" s="39"/>
    </row>
    <row r="59" s="2" customFormat="1" ht="15.15" customHeight="1">
      <c r="A59" s="39"/>
      <c r="B59" s="40"/>
      <c r="C59" s="32" t="s">
        <v>36</v>
      </c>
      <c r="D59" s="41"/>
      <c r="E59" s="41"/>
      <c r="F59" s="27" t="str">
        <f>IF(E20="","",E20)</f>
        <v>Vyplň údaj</v>
      </c>
      <c r="G59" s="41"/>
      <c r="H59" s="41"/>
      <c r="I59" s="150" t="s">
        <v>43</v>
      </c>
      <c r="J59" s="37" t="str">
        <f>E26</f>
        <v>ALMAPRO s.r.o.</v>
      </c>
      <c r="K59" s="41"/>
      <c r="L59" s="148"/>
      <c r="S59" s="39"/>
      <c r="T59" s="39"/>
      <c r="U59" s="39"/>
      <c r="V59" s="39"/>
      <c r="W59" s="39"/>
      <c r="X59" s="39"/>
      <c r="Y59" s="39"/>
      <c r="Z59" s="39"/>
      <c r="AA59" s="39"/>
      <c r="AB59" s="39"/>
      <c r="AC59" s="39"/>
      <c r="AD59" s="39"/>
      <c r="AE59" s="39"/>
    </row>
    <row r="60" s="2" customFormat="1" ht="10.32" customHeight="1">
      <c r="A60" s="39"/>
      <c r="B60" s="40"/>
      <c r="C60" s="41"/>
      <c r="D60" s="41"/>
      <c r="E60" s="41"/>
      <c r="F60" s="41"/>
      <c r="G60" s="41"/>
      <c r="H60" s="41"/>
      <c r="I60" s="147"/>
      <c r="J60" s="41"/>
      <c r="K60" s="41"/>
      <c r="L60" s="148"/>
      <c r="S60" s="39"/>
      <c r="T60" s="39"/>
      <c r="U60" s="39"/>
      <c r="V60" s="39"/>
      <c r="W60" s="39"/>
      <c r="X60" s="39"/>
      <c r="Y60" s="39"/>
      <c r="Z60" s="39"/>
      <c r="AA60" s="39"/>
      <c r="AB60" s="39"/>
      <c r="AC60" s="39"/>
      <c r="AD60" s="39"/>
      <c r="AE60" s="39"/>
    </row>
    <row r="61" s="2" customFormat="1" ht="29.28" customHeight="1">
      <c r="A61" s="39"/>
      <c r="B61" s="40"/>
      <c r="C61" s="181" t="s">
        <v>136</v>
      </c>
      <c r="D61" s="182"/>
      <c r="E61" s="182"/>
      <c r="F61" s="182"/>
      <c r="G61" s="182"/>
      <c r="H61" s="182"/>
      <c r="I61" s="183"/>
      <c r="J61" s="184" t="s">
        <v>137</v>
      </c>
      <c r="K61" s="182"/>
      <c r="L61" s="148"/>
      <c r="S61" s="39"/>
      <c r="T61" s="39"/>
      <c r="U61" s="39"/>
      <c r="V61" s="39"/>
      <c r="W61" s="39"/>
      <c r="X61" s="39"/>
      <c r="Y61" s="39"/>
      <c r="Z61" s="39"/>
      <c r="AA61" s="39"/>
      <c r="AB61" s="39"/>
      <c r="AC61" s="39"/>
      <c r="AD61" s="39"/>
      <c r="AE61" s="39"/>
    </row>
    <row r="62" s="2" customFormat="1" ht="10.32" customHeight="1">
      <c r="A62" s="39"/>
      <c r="B62" s="40"/>
      <c r="C62" s="41"/>
      <c r="D62" s="41"/>
      <c r="E62" s="41"/>
      <c r="F62" s="41"/>
      <c r="G62" s="41"/>
      <c r="H62" s="41"/>
      <c r="I62" s="147"/>
      <c r="J62" s="41"/>
      <c r="K62" s="41"/>
      <c r="L62" s="148"/>
      <c r="S62" s="39"/>
      <c r="T62" s="39"/>
      <c r="U62" s="39"/>
      <c r="V62" s="39"/>
      <c r="W62" s="39"/>
      <c r="X62" s="39"/>
      <c r="Y62" s="39"/>
      <c r="Z62" s="39"/>
      <c r="AA62" s="39"/>
      <c r="AB62" s="39"/>
      <c r="AC62" s="39"/>
      <c r="AD62" s="39"/>
      <c r="AE62" s="39"/>
    </row>
    <row r="63" s="2" customFormat="1" ht="22.8" customHeight="1">
      <c r="A63" s="39"/>
      <c r="B63" s="40"/>
      <c r="C63" s="185" t="s">
        <v>78</v>
      </c>
      <c r="D63" s="41"/>
      <c r="E63" s="41"/>
      <c r="F63" s="41"/>
      <c r="G63" s="41"/>
      <c r="H63" s="41"/>
      <c r="I63" s="147"/>
      <c r="J63" s="103">
        <f>J91</f>
        <v>0</v>
      </c>
      <c r="K63" s="41"/>
      <c r="L63" s="148"/>
      <c r="S63" s="39"/>
      <c r="T63" s="39"/>
      <c r="U63" s="39"/>
      <c r="V63" s="39"/>
      <c r="W63" s="39"/>
      <c r="X63" s="39"/>
      <c r="Y63" s="39"/>
      <c r="Z63" s="39"/>
      <c r="AA63" s="39"/>
      <c r="AB63" s="39"/>
      <c r="AC63" s="39"/>
      <c r="AD63" s="39"/>
      <c r="AE63" s="39"/>
      <c r="AU63" s="17" t="s">
        <v>138</v>
      </c>
    </row>
    <row r="64" s="9" customFormat="1" ht="24.96" customHeight="1">
      <c r="A64" s="9"/>
      <c r="B64" s="186"/>
      <c r="C64" s="187"/>
      <c r="D64" s="188" t="s">
        <v>139</v>
      </c>
      <c r="E64" s="189"/>
      <c r="F64" s="189"/>
      <c r="G64" s="189"/>
      <c r="H64" s="189"/>
      <c r="I64" s="190"/>
      <c r="J64" s="191">
        <f>J92</f>
        <v>0</v>
      </c>
      <c r="K64" s="187"/>
      <c r="L64" s="192"/>
      <c r="S64" s="9"/>
      <c r="T64" s="9"/>
      <c r="U64" s="9"/>
      <c r="V64" s="9"/>
      <c r="W64" s="9"/>
      <c r="X64" s="9"/>
      <c r="Y64" s="9"/>
      <c r="Z64" s="9"/>
      <c r="AA64" s="9"/>
      <c r="AB64" s="9"/>
      <c r="AC64" s="9"/>
      <c r="AD64" s="9"/>
      <c r="AE64" s="9"/>
    </row>
    <row r="65" s="10" customFormat="1" ht="19.92" customHeight="1">
      <c r="A65" s="10"/>
      <c r="B65" s="193"/>
      <c r="C65" s="126"/>
      <c r="D65" s="194" t="s">
        <v>144</v>
      </c>
      <c r="E65" s="195"/>
      <c r="F65" s="195"/>
      <c r="G65" s="195"/>
      <c r="H65" s="195"/>
      <c r="I65" s="196"/>
      <c r="J65" s="197">
        <f>J93</f>
        <v>0</v>
      </c>
      <c r="K65" s="126"/>
      <c r="L65" s="198"/>
      <c r="S65" s="10"/>
      <c r="T65" s="10"/>
      <c r="U65" s="10"/>
      <c r="V65" s="10"/>
      <c r="W65" s="10"/>
      <c r="X65" s="10"/>
      <c r="Y65" s="10"/>
      <c r="Z65" s="10"/>
      <c r="AA65" s="10"/>
      <c r="AB65" s="10"/>
      <c r="AC65" s="10"/>
      <c r="AD65" s="10"/>
      <c r="AE65" s="10"/>
    </row>
    <row r="66" s="9" customFormat="1" ht="24.96" customHeight="1">
      <c r="A66" s="9"/>
      <c r="B66" s="186"/>
      <c r="C66" s="187"/>
      <c r="D66" s="188" t="s">
        <v>324</v>
      </c>
      <c r="E66" s="189"/>
      <c r="F66" s="189"/>
      <c r="G66" s="189"/>
      <c r="H66" s="189"/>
      <c r="I66" s="190"/>
      <c r="J66" s="191">
        <f>J103</f>
        <v>0</v>
      </c>
      <c r="K66" s="187"/>
      <c r="L66" s="192"/>
      <c r="S66" s="9"/>
      <c r="T66" s="9"/>
      <c r="U66" s="9"/>
      <c r="V66" s="9"/>
      <c r="W66" s="9"/>
      <c r="X66" s="9"/>
      <c r="Y66" s="9"/>
      <c r="Z66" s="9"/>
      <c r="AA66" s="9"/>
      <c r="AB66" s="9"/>
      <c r="AC66" s="9"/>
      <c r="AD66" s="9"/>
      <c r="AE66" s="9"/>
    </row>
    <row r="67" s="10" customFormat="1" ht="19.92" customHeight="1">
      <c r="A67" s="10"/>
      <c r="B67" s="193"/>
      <c r="C67" s="126"/>
      <c r="D67" s="194" t="s">
        <v>843</v>
      </c>
      <c r="E67" s="195"/>
      <c r="F67" s="195"/>
      <c r="G67" s="195"/>
      <c r="H67" s="195"/>
      <c r="I67" s="196"/>
      <c r="J67" s="197">
        <f>J104</f>
        <v>0</v>
      </c>
      <c r="K67" s="126"/>
      <c r="L67" s="198"/>
      <c r="S67" s="10"/>
      <c r="T67" s="10"/>
      <c r="U67" s="10"/>
      <c r="V67" s="10"/>
      <c r="W67" s="10"/>
      <c r="X67" s="10"/>
      <c r="Y67" s="10"/>
      <c r="Z67" s="10"/>
      <c r="AA67" s="10"/>
      <c r="AB67" s="10"/>
      <c r="AC67" s="10"/>
      <c r="AD67" s="10"/>
      <c r="AE67" s="10"/>
    </row>
    <row r="68" s="10" customFormat="1" ht="19.92" customHeight="1">
      <c r="A68" s="10"/>
      <c r="B68" s="193"/>
      <c r="C68" s="126"/>
      <c r="D68" s="194" t="s">
        <v>846</v>
      </c>
      <c r="E68" s="195"/>
      <c r="F68" s="195"/>
      <c r="G68" s="195"/>
      <c r="H68" s="195"/>
      <c r="I68" s="196"/>
      <c r="J68" s="197">
        <f>J107</f>
        <v>0</v>
      </c>
      <c r="K68" s="126"/>
      <c r="L68" s="198"/>
      <c r="S68" s="10"/>
      <c r="T68" s="10"/>
      <c r="U68" s="10"/>
      <c r="V68" s="10"/>
      <c r="W68" s="10"/>
      <c r="X68" s="10"/>
      <c r="Y68" s="10"/>
      <c r="Z68" s="10"/>
      <c r="AA68" s="10"/>
      <c r="AB68" s="10"/>
      <c r="AC68" s="10"/>
      <c r="AD68" s="10"/>
      <c r="AE68" s="10"/>
    </row>
    <row r="69" s="9" customFormat="1" ht="24.96" customHeight="1">
      <c r="A69" s="9"/>
      <c r="B69" s="186"/>
      <c r="C69" s="187"/>
      <c r="D69" s="188" t="s">
        <v>1069</v>
      </c>
      <c r="E69" s="189"/>
      <c r="F69" s="189"/>
      <c r="G69" s="189"/>
      <c r="H69" s="189"/>
      <c r="I69" s="190"/>
      <c r="J69" s="191">
        <f>J118</f>
        <v>0</v>
      </c>
      <c r="K69" s="187"/>
      <c r="L69" s="192"/>
      <c r="S69" s="9"/>
      <c r="T69" s="9"/>
      <c r="U69" s="9"/>
      <c r="V69" s="9"/>
      <c r="W69" s="9"/>
      <c r="X69" s="9"/>
      <c r="Y69" s="9"/>
      <c r="Z69" s="9"/>
      <c r="AA69" s="9"/>
      <c r="AB69" s="9"/>
      <c r="AC69" s="9"/>
      <c r="AD69" s="9"/>
      <c r="AE69" s="9"/>
    </row>
    <row r="70" s="2" customFormat="1" ht="21.84" customHeight="1">
      <c r="A70" s="39"/>
      <c r="B70" s="40"/>
      <c r="C70" s="41"/>
      <c r="D70" s="41"/>
      <c r="E70" s="41"/>
      <c r="F70" s="41"/>
      <c r="G70" s="41"/>
      <c r="H70" s="41"/>
      <c r="I70" s="147"/>
      <c r="J70" s="41"/>
      <c r="K70" s="41"/>
      <c r="L70" s="148"/>
      <c r="S70" s="39"/>
      <c r="T70" s="39"/>
      <c r="U70" s="39"/>
      <c r="V70" s="39"/>
      <c r="W70" s="39"/>
      <c r="X70" s="39"/>
      <c r="Y70" s="39"/>
      <c r="Z70" s="39"/>
      <c r="AA70" s="39"/>
      <c r="AB70" s="39"/>
      <c r="AC70" s="39"/>
      <c r="AD70" s="39"/>
      <c r="AE70" s="39"/>
    </row>
    <row r="71" s="2" customFormat="1" ht="6.96" customHeight="1">
      <c r="A71" s="39"/>
      <c r="B71" s="60"/>
      <c r="C71" s="61"/>
      <c r="D71" s="61"/>
      <c r="E71" s="61"/>
      <c r="F71" s="61"/>
      <c r="G71" s="61"/>
      <c r="H71" s="61"/>
      <c r="I71" s="176"/>
      <c r="J71" s="61"/>
      <c r="K71" s="61"/>
      <c r="L71" s="148"/>
      <c r="S71" s="39"/>
      <c r="T71" s="39"/>
      <c r="U71" s="39"/>
      <c r="V71" s="39"/>
      <c r="W71" s="39"/>
      <c r="X71" s="39"/>
      <c r="Y71" s="39"/>
      <c r="Z71" s="39"/>
      <c r="AA71" s="39"/>
      <c r="AB71" s="39"/>
      <c r="AC71" s="39"/>
      <c r="AD71" s="39"/>
      <c r="AE71" s="39"/>
    </row>
    <row r="75" s="2" customFormat="1" ht="6.96" customHeight="1">
      <c r="A75" s="39"/>
      <c r="B75" s="62"/>
      <c r="C75" s="63"/>
      <c r="D75" s="63"/>
      <c r="E75" s="63"/>
      <c r="F75" s="63"/>
      <c r="G75" s="63"/>
      <c r="H75" s="63"/>
      <c r="I75" s="179"/>
      <c r="J75" s="63"/>
      <c r="K75" s="63"/>
      <c r="L75" s="148"/>
      <c r="S75" s="39"/>
      <c r="T75" s="39"/>
      <c r="U75" s="39"/>
      <c r="V75" s="39"/>
      <c r="W75" s="39"/>
      <c r="X75" s="39"/>
      <c r="Y75" s="39"/>
      <c r="Z75" s="39"/>
      <c r="AA75" s="39"/>
      <c r="AB75" s="39"/>
      <c r="AC75" s="39"/>
      <c r="AD75" s="39"/>
      <c r="AE75" s="39"/>
    </row>
    <row r="76" s="2" customFormat="1" ht="24.96" customHeight="1">
      <c r="A76" s="39"/>
      <c r="B76" s="40"/>
      <c r="C76" s="23" t="s">
        <v>146</v>
      </c>
      <c r="D76" s="41"/>
      <c r="E76" s="41"/>
      <c r="F76" s="41"/>
      <c r="G76" s="41"/>
      <c r="H76" s="41"/>
      <c r="I76" s="147"/>
      <c r="J76" s="41"/>
      <c r="K76" s="41"/>
      <c r="L76" s="148"/>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147"/>
      <c r="J77" s="41"/>
      <c r="K77" s="41"/>
      <c r="L77" s="148"/>
      <c r="S77" s="39"/>
      <c r="T77" s="39"/>
      <c r="U77" s="39"/>
      <c r="V77" s="39"/>
      <c r="W77" s="39"/>
      <c r="X77" s="39"/>
      <c r="Y77" s="39"/>
      <c r="Z77" s="39"/>
      <c r="AA77" s="39"/>
      <c r="AB77" s="39"/>
      <c r="AC77" s="39"/>
      <c r="AD77" s="39"/>
      <c r="AE77" s="39"/>
    </row>
    <row r="78" s="2" customFormat="1" ht="12" customHeight="1">
      <c r="A78" s="39"/>
      <c r="B78" s="40"/>
      <c r="C78" s="32" t="s">
        <v>16</v>
      </c>
      <c r="D78" s="41"/>
      <c r="E78" s="41"/>
      <c r="F78" s="41"/>
      <c r="G78" s="41"/>
      <c r="H78" s="41"/>
      <c r="I78" s="147"/>
      <c r="J78" s="41"/>
      <c r="K78" s="41"/>
      <c r="L78" s="148"/>
      <c r="S78" s="39"/>
      <c r="T78" s="39"/>
      <c r="U78" s="39"/>
      <c r="V78" s="39"/>
      <c r="W78" s="39"/>
      <c r="X78" s="39"/>
      <c r="Y78" s="39"/>
      <c r="Z78" s="39"/>
      <c r="AA78" s="39"/>
      <c r="AB78" s="39"/>
      <c r="AC78" s="39"/>
      <c r="AD78" s="39"/>
      <c r="AE78" s="39"/>
    </row>
    <row r="79" s="2" customFormat="1" ht="16.5" customHeight="1">
      <c r="A79" s="39"/>
      <c r="B79" s="40"/>
      <c r="C79" s="41"/>
      <c r="D79" s="41"/>
      <c r="E79" s="180" t="str">
        <f>E7</f>
        <v>PJD na ul. Výškovická - 2. úsek (ul. Pavlovova - ul. Čujkovova)</v>
      </c>
      <c r="F79" s="32"/>
      <c r="G79" s="32"/>
      <c r="H79" s="32"/>
      <c r="I79" s="147"/>
      <c r="J79" s="41"/>
      <c r="K79" s="41"/>
      <c r="L79" s="148"/>
      <c r="S79" s="39"/>
      <c r="T79" s="39"/>
      <c r="U79" s="39"/>
      <c r="V79" s="39"/>
      <c r="W79" s="39"/>
      <c r="X79" s="39"/>
      <c r="Y79" s="39"/>
      <c r="Z79" s="39"/>
      <c r="AA79" s="39"/>
      <c r="AB79" s="39"/>
      <c r="AC79" s="39"/>
      <c r="AD79" s="39"/>
      <c r="AE79" s="39"/>
    </row>
    <row r="80" s="1" customFormat="1" ht="12" customHeight="1">
      <c r="B80" s="21"/>
      <c r="C80" s="32" t="s">
        <v>133</v>
      </c>
      <c r="D80" s="22"/>
      <c r="E80" s="22"/>
      <c r="F80" s="22"/>
      <c r="G80" s="22"/>
      <c r="H80" s="22"/>
      <c r="I80" s="139"/>
      <c r="J80" s="22"/>
      <c r="K80" s="22"/>
      <c r="L80" s="20"/>
    </row>
    <row r="81" s="2" customFormat="1" ht="16.5" customHeight="1">
      <c r="A81" s="39"/>
      <c r="B81" s="40"/>
      <c r="C81" s="41"/>
      <c r="D81" s="41"/>
      <c r="E81" s="180" t="s">
        <v>1065</v>
      </c>
      <c r="F81" s="41"/>
      <c r="G81" s="41"/>
      <c r="H81" s="41"/>
      <c r="I81" s="147"/>
      <c r="J81" s="41"/>
      <c r="K81" s="41"/>
      <c r="L81" s="148"/>
      <c r="S81" s="39"/>
      <c r="T81" s="39"/>
      <c r="U81" s="39"/>
      <c r="V81" s="39"/>
      <c r="W81" s="39"/>
      <c r="X81" s="39"/>
      <c r="Y81" s="39"/>
      <c r="Z81" s="39"/>
      <c r="AA81" s="39"/>
      <c r="AB81" s="39"/>
      <c r="AC81" s="39"/>
      <c r="AD81" s="39"/>
      <c r="AE81" s="39"/>
    </row>
    <row r="82" s="2" customFormat="1" ht="12" customHeight="1">
      <c r="A82" s="39"/>
      <c r="B82" s="40"/>
      <c r="C82" s="32" t="s">
        <v>1066</v>
      </c>
      <c r="D82" s="41"/>
      <c r="E82" s="41"/>
      <c r="F82" s="41"/>
      <c r="G82" s="41"/>
      <c r="H82" s="41"/>
      <c r="I82" s="147"/>
      <c r="J82" s="41"/>
      <c r="K82" s="41"/>
      <c r="L82" s="148"/>
      <c r="S82" s="39"/>
      <c r="T82" s="39"/>
      <c r="U82" s="39"/>
      <c r="V82" s="39"/>
      <c r="W82" s="39"/>
      <c r="X82" s="39"/>
      <c r="Y82" s="39"/>
      <c r="Z82" s="39"/>
      <c r="AA82" s="39"/>
      <c r="AB82" s="39"/>
      <c r="AC82" s="39"/>
      <c r="AD82" s="39"/>
      <c r="AE82" s="39"/>
    </row>
    <row r="83" s="2" customFormat="1" ht="16.5" customHeight="1">
      <c r="A83" s="39"/>
      <c r="B83" s="40"/>
      <c r="C83" s="41"/>
      <c r="D83" s="41"/>
      <c r="E83" s="70" t="str">
        <f>E11</f>
        <v>SO 452 - Ochrana sdělovacích kablelů UPC</v>
      </c>
      <c r="F83" s="41"/>
      <c r="G83" s="41"/>
      <c r="H83" s="41"/>
      <c r="I83" s="147"/>
      <c r="J83" s="41"/>
      <c r="K83" s="41"/>
      <c r="L83" s="148"/>
      <c r="S83" s="39"/>
      <c r="T83" s="39"/>
      <c r="U83" s="39"/>
      <c r="V83" s="39"/>
      <c r="W83" s="39"/>
      <c r="X83" s="39"/>
      <c r="Y83" s="39"/>
      <c r="Z83" s="39"/>
      <c r="AA83" s="39"/>
      <c r="AB83" s="39"/>
      <c r="AC83" s="39"/>
      <c r="AD83" s="39"/>
      <c r="AE83" s="39"/>
    </row>
    <row r="84" s="2" customFormat="1" ht="6.96" customHeight="1">
      <c r="A84" s="39"/>
      <c r="B84" s="40"/>
      <c r="C84" s="41"/>
      <c r="D84" s="41"/>
      <c r="E84" s="41"/>
      <c r="F84" s="41"/>
      <c r="G84" s="41"/>
      <c r="H84" s="41"/>
      <c r="I84" s="147"/>
      <c r="J84" s="41"/>
      <c r="K84" s="41"/>
      <c r="L84" s="148"/>
      <c r="S84" s="39"/>
      <c r="T84" s="39"/>
      <c r="U84" s="39"/>
      <c r="V84" s="39"/>
      <c r="W84" s="39"/>
      <c r="X84" s="39"/>
      <c r="Y84" s="39"/>
      <c r="Z84" s="39"/>
      <c r="AA84" s="39"/>
      <c r="AB84" s="39"/>
      <c r="AC84" s="39"/>
      <c r="AD84" s="39"/>
      <c r="AE84" s="39"/>
    </row>
    <row r="85" s="2" customFormat="1" ht="12" customHeight="1">
      <c r="A85" s="39"/>
      <c r="B85" s="40"/>
      <c r="C85" s="32" t="s">
        <v>22</v>
      </c>
      <c r="D85" s="41"/>
      <c r="E85" s="41"/>
      <c r="F85" s="27" t="str">
        <f>F14</f>
        <v>Ostrava</v>
      </c>
      <c r="G85" s="41"/>
      <c r="H85" s="41"/>
      <c r="I85" s="150" t="s">
        <v>24</v>
      </c>
      <c r="J85" s="73" t="str">
        <f>IF(J14="","",J14)</f>
        <v>13. 11. 2019</v>
      </c>
      <c r="K85" s="41"/>
      <c r="L85" s="148"/>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147"/>
      <c r="J86" s="41"/>
      <c r="K86" s="41"/>
      <c r="L86" s="148"/>
      <c r="S86" s="39"/>
      <c r="T86" s="39"/>
      <c r="U86" s="39"/>
      <c r="V86" s="39"/>
      <c r="W86" s="39"/>
      <c r="X86" s="39"/>
      <c r="Y86" s="39"/>
      <c r="Z86" s="39"/>
      <c r="AA86" s="39"/>
      <c r="AB86" s="39"/>
      <c r="AC86" s="39"/>
      <c r="AD86" s="39"/>
      <c r="AE86" s="39"/>
    </row>
    <row r="87" s="2" customFormat="1" ht="27.9" customHeight="1">
      <c r="A87" s="39"/>
      <c r="B87" s="40"/>
      <c r="C87" s="32" t="s">
        <v>30</v>
      </c>
      <c r="D87" s="41"/>
      <c r="E87" s="41"/>
      <c r="F87" s="27" t="str">
        <f>E17</f>
        <v>Dopravní podnik Ostrava a.s.</v>
      </c>
      <c r="G87" s="41"/>
      <c r="H87" s="41"/>
      <c r="I87" s="150" t="s">
        <v>38</v>
      </c>
      <c r="J87" s="37" t="str">
        <f>E23</f>
        <v>METROPROJEKT Praha a.s.</v>
      </c>
      <c r="K87" s="41"/>
      <c r="L87" s="148"/>
      <c r="S87" s="39"/>
      <c r="T87" s="39"/>
      <c r="U87" s="39"/>
      <c r="V87" s="39"/>
      <c r="W87" s="39"/>
      <c r="X87" s="39"/>
      <c r="Y87" s="39"/>
      <c r="Z87" s="39"/>
      <c r="AA87" s="39"/>
      <c r="AB87" s="39"/>
      <c r="AC87" s="39"/>
      <c r="AD87" s="39"/>
      <c r="AE87" s="39"/>
    </row>
    <row r="88" s="2" customFormat="1" ht="15.15" customHeight="1">
      <c r="A88" s="39"/>
      <c r="B88" s="40"/>
      <c r="C88" s="32" t="s">
        <v>36</v>
      </c>
      <c r="D88" s="41"/>
      <c r="E88" s="41"/>
      <c r="F88" s="27" t="str">
        <f>IF(E20="","",E20)</f>
        <v>Vyplň údaj</v>
      </c>
      <c r="G88" s="41"/>
      <c r="H88" s="41"/>
      <c r="I88" s="150" t="s">
        <v>43</v>
      </c>
      <c r="J88" s="37" t="str">
        <f>E26</f>
        <v>ALMAPRO s.r.o.</v>
      </c>
      <c r="K88" s="41"/>
      <c r="L88" s="148"/>
      <c r="S88" s="39"/>
      <c r="T88" s="39"/>
      <c r="U88" s="39"/>
      <c r="V88" s="39"/>
      <c r="W88" s="39"/>
      <c r="X88" s="39"/>
      <c r="Y88" s="39"/>
      <c r="Z88" s="39"/>
      <c r="AA88" s="39"/>
      <c r="AB88" s="39"/>
      <c r="AC88" s="39"/>
      <c r="AD88" s="39"/>
      <c r="AE88" s="39"/>
    </row>
    <row r="89" s="2" customFormat="1" ht="10.32" customHeight="1">
      <c r="A89" s="39"/>
      <c r="B89" s="40"/>
      <c r="C89" s="41"/>
      <c r="D89" s="41"/>
      <c r="E89" s="41"/>
      <c r="F89" s="41"/>
      <c r="G89" s="41"/>
      <c r="H89" s="41"/>
      <c r="I89" s="147"/>
      <c r="J89" s="41"/>
      <c r="K89" s="41"/>
      <c r="L89" s="148"/>
      <c r="S89" s="39"/>
      <c r="T89" s="39"/>
      <c r="U89" s="39"/>
      <c r="V89" s="39"/>
      <c r="W89" s="39"/>
      <c r="X89" s="39"/>
      <c r="Y89" s="39"/>
      <c r="Z89" s="39"/>
      <c r="AA89" s="39"/>
      <c r="AB89" s="39"/>
      <c r="AC89" s="39"/>
      <c r="AD89" s="39"/>
      <c r="AE89" s="39"/>
    </row>
    <row r="90" s="11" customFormat="1" ht="29.28" customHeight="1">
      <c r="A90" s="199"/>
      <c r="B90" s="200"/>
      <c r="C90" s="201" t="s">
        <v>147</v>
      </c>
      <c r="D90" s="202" t="s">
        <v>65</v>
      </c>
      <c r="E90" s="202" t="s">
        <v>61</v>
      </c>
      <c r="F90" s="202" t="s">
        <v>62</v>
      </c>
      <c r="G90" s="202" t="s">
        <v>148</v>
      </c>
      <c r="H90" s="202" t="s">
        <v>149</v>
      </c>
      <c r="I90" s="203" t="s">
        <v>150</v>
      </c>
      <c r="J90" s="202" t="s">
        <v>137</v>
      </c>
      <c r="K90" s="204" t="s">
        <v>151</v>
      </c>
      <c r="L90" s="205"/>
      <c r="M90" s="93" t="s">
        <v>79</v>
      </c>
      <c r="N90" s="94" t="s">
        <v>50</v>
      </c>
      <c r="O90" s="94" t="s">
        <v>152</v>
      </c>
      <c r="P90" s="94" t="s">
        <v>153</v>
      </c>
      <c r="Q90" s="94" t="s">
        <v>154</v>
      </c>
      <c r="R90" s="94" t="s">
        <v>155</v>
      </c>
      <c r="S90" s="94" t="s">
        <v>156</v>
      </c>
      <c r="T90" s="95" t="s">
        <v>157</v>
      </c>
      <c r="U90" s="199"/>
      <c r="V90" s="199"/>
      <c r="W90" s="199"/>
      <c r="X90" s="199"/>
      <c r="Y90" s="199"/>
      <c r="Z90" s="199"/>
      <c r="AA90" s="199"/>
      <c r="AB90" s="199"/>
      <c r="AC90" s="199"/>
      <c r="AD90" s="199"/>
      <c r="AE90" s="199"/>
    </row>
    <row r="91" s="2" customFormat="1" ht="22.8" customHeight="1">
      <c r="A91" s="39"/>
      <c r="B91" s="40"/>
      <c r="C91" s="100" t="s">
        <v>158</v>
      </c>
      <c r="D91" s="41"/>
      <c r="E91" s="41"/>
      <c r="F91" s="41"/>
      <c r="G91" s="41"/>
      <c r="H91" s="41"/>
      <c r="I91" s="147"/>
      <c r="J91" s="206">
        <f>BK91</f>
        <v>0</v>
      </c>
      <c r="K91" s="41"/>
      <c r="L91" s="45"/>
      <c r="M91" s="96"/>
      <c r="N91" s="207"/>
      <c r="O91" s="97"/>
      <c r="P91" s="208">
        <f>P92+P103+P118</f>
        <v>0</v>
      </c>
      <c r="Q91" s="97"/>
      <c r="R91" s="208">
        <f>R92+R103+R118</f>
        <v>3.61008</v>
      </c>
      <c r="S91" s="97"/>
      <c r="T91" s="209">
        <f>T92+T103+T118</f>
        <v>0</v>
      </c>
      <c r="U91" s="39"/>
      <c r="V91" s="39"/>
      <c r="W91" s="39"/>
      <c r="X91" s="39"/>
      <c r="Y91" s="39"/>
      <c r="Z91" s="39"/>
      <c r="AA91" s="39"/>
      <c r="AB91" s="39"/>
      <c r="AC91" s="39"/>
      <c r="AD91" s="39"/>
      <c r="AE91" s="39"/>
      <c r="AT91" s="17" t="s">
        <v>80</v>
      </c>
      <c r="AU91" s="17" t="s">
        <v>138</v>
      </c>
      <c r="BK91" s="210">
        <f>BK92+BK103+BK118</f>
        <v>0</v>
      </c>
    </row>
    <row r="92" s="12" customFormat="1" ht="25.92" customHeight="1">
      <c r="A92" s="12"/>
      <c r="B92" s="211"/>
      <c r="C92" s="212"/>
      <c r="D92" s="213" t="s">
        <v>80</v>
      </c>
      <c r="E92" s="214" t="s">
        <v>159</v>
      </c>
      <c r="F92" s="214" t="s">
        <v>160</v>
      </c>
      <c r="G92" s="212"/>
      <c r="H92" s="212"/>
      <c r="I92" s="215"/>
      <c r="J92" s="216">
        <f>BK92</f>
        <v>0</v>
      </c>
      <c r="K92" s="212"/>
      <c r="L92" s="217"/>
      <c r="M92" s="218"/>
      <c r="N92" s="219"/>
      <c r="O92" s="219"/>
      <c r="P92" s="220">
        <f>P93</f>
        <v>0</v>
      </c>
      <c r="Q92" s="219"/>
      <c r="R92" s="220">
        <f>R93</f>
        <v>0</v>
      </c>
      <c r="S92" s="219"/>
      <c r="T92" s="221">
        <f>T93</f>
        <v>0</v>
      </c>
      <c r="U92" s="12"/>
      <c r="V92" s="12"/>
      <c r="W92" s="12"/>
      <c r="X92" s="12"/>
      <c r="Y92" s="12"/>
      <c r="Z92" s="12"/>
      <c r="AA92" s="12"/>
      <c r="AB92" s="12"/>
      <c r="AC92" s="12"/>
      <c r="AD92" s="12"/>
      <c r="AE92" s="12"/>
      <c r="AR92" s="222" t="s">
        <v>89</v>
      </c>
      <c r="AT92" s="223" t="s">
        <v>80</v>
      </c>
      <c r="AU92" s="223" t="s">
        <v>81</v>
      </c>
      <c r="AY92" s="222" t="s">
        <v>161</v>
      </c>
      <c r="BK92" s="224">
        <f>BK93</f>
        <v>0</v>
      </c>
    </row>
    <row r="93" s="12" customFormat="1" ht="22.8" customHeight="1">
      <c r="A93" s="12"/>
      <c r="B93" s="211"/>
      <c r="C93" s="212"/>
      <c r="D93" s="213" t="s">
        <v>80</v>
      </c>
      <c r="E93" s="225" t="s">
        <v>299</v>
      </c>
      <c r="F93" s="225" t="s">
        <v>300</v>
      </c>
      <c r="G93" s="212"/>
      <c r="H93" s="212"/>
      <c r="I93" s="215"/>
      <c r="J93" s="226">
        <f>BK93</f>
        <v>0</v>
      </c>
      <c r="K93" s="212"/>
      <c r="L93" s="217"/>
      <c r="M93" s="218"/>
      <c r="N93" s="219"/>
      <c r="O93" s="219"/>
      <c r="P93" s="220">
        <f>SUM(P94:P102)</f>
        <v>0</v>
      </c>
      <c r="Q93" s="219"/>
      <c r="R93" s="220">
        <f>SUM(R94:R102)</f>
        <v>0</v>
      </c>
      <c r="S93" s="219"/>
      <c r="T93" s="221">
        <f>SUM(T94:T102)</f>
        <v>0</v>
      </c>
      <c r="U93" s="12"/>
      <c r="V93" s="12"/>
      <c r="W93" s="12"/>
      <c r="X93" s="12"/>
      <c r="Y93" s="12"/>
      <c r="Z93" s="12"/>
      <c r="AA93" s="12"/>
      <c r="AB93" s="12"/>
      <c r="AC93" s="12"/>
      <c r="AD93" s="12"/>
      <c r="AE93" s="12"/>
      <c r="AR93" s="222" t="s">
        <v>89</v>
      </c>
      <c r="AT93" s="223" t="s">
        <v>80</v>
      </c>
      <c r="AU93" s="223" t="s">
        <v>89</v>
      </c>
      <c r="AY93" s="222" t="s">
        <v>161</v>
      </c>
      <c r="BK93" s="224">
        <f>SUM(BK94:BK102)</f>
        <v>0</v>
      </c>
    </row>
    <row r="94" s="2" customFormat="1" ht="24" customHeight="1">
      <c r="A94" s="39"/>
      <c r="B94" s="40"/>
      <c r="C94" s="227" t="s">
        <v>89</v>
      </c>
      <c r="D94" s="227" t="s">
        <v>163</v>
      </c>
      <c r="E94" s="228" t="s">
        <v>1117</v>
      </c>
      <c r="F94" s="229" t="s">
        <v>1118</v>
      </c>
      <c r="G94" s="230" t="s">
        <v>196</v>
      </c>
      <c r="H94" s="231">
        <v>3.3279999999999998</v>
      </c>
      <c r="I94" s="232"/>
      <c r="J94" s="233">
        <f>ROUND(I94*H94,2)</f>
        <v>0</v>
      </c>
      <c r="K94" s="229" t="s">
        <v>167</v>
      </c>
      <c r="L94" s="45"/>
      <c r="M94" s="234" t="s">
        <v>79</v>
      </c>
      <c r="N94" s="235" t="s">
        <v>51</v>
      </c>
      <c r="O94" s="85"/>
      <c r="P94" s="236">
        <f>O94*H94</f>
        <v>0</v>
      </c>
      <c r="Q94" s="236">
        <v>0</v>
      </c>
      <c r="R94" s="236">
        <f>Q94*H94</f>
        <v>0</v>
      </c>
      <c r="S94" s="236">
        <v>0</v>
      </c>
      <c r="T94" s="237">
        <f>S94*H94</f>
        <v>0</v>
      </c>
      <c r="U94" s="39"/>
      <c r="V94" s="39"/>
      <c r="W94" s="39"/>
      <c r="X94" s="39"/>
      <c r="Y94" s="39"/>
      <c r="Z94" s="39"/>
      <c r="AA94" s="39"/>
      <c r="AB94" s="39"/>
      <c r="AC94" s="39"/>
      <c r="AD94" s="39"/>
      <c r="AE94" s="39"/>
      <c r="AR94" s="238" t="s">
        <v>168</v>
      </c>
      <c r="AT94" s="238" t="s">
        <v>163</v>
      </c>
      <c r="AU94" s="238" t="s">
        <v>91</v>
      </c>
      <c r="AY94" s="17" t="s">
        <v>161</v>
      </c>
      <c r="BE94" s="239">
        <f>IF(N94="základní",J94,0)</f>
        <v>0</v>
      </c>
      <c r="BF94" s="239">
        <f>IF(N94="snížená",J94,0)</f>
        <v>0</v>
      </c>
      <c r="BG94" s="239">
        <f>IF(N94="zákl. přenesená",J94,0)</f>
        <v>0</v>
      </c>
      <c r="BH94" s="239">
        <f>IF(N94="sníž. přenesená",J94,0)</f>
        <v>0</v>
      </c>
      <c r="BI94" s="239">
        <f>IF(N94="nulová",J94,0)</f>
        <v>0</v>
      </c>
      <c r="BJ94" s="17" t="s">
        <v>89</v>
      </c>
      <c r="BK94" s="239">
        <f>ROUND(I94*H94,2)</f>
        <v>0</v>
      </c>
      <c r="BL94" s="17" t="s">
        <v>168</v>
      </c>
      <c r="BM94" s="238" t="s">
        <v>1119</v>
      </c>
    </row>
    <row r="95" s="13" customFormat="1">
      <c r="A95" s="13"/>
      <c r="B95" s="240"/>
      <c r="C95" s="241"/>
      <c r="D95" s="242" t="s">
        <v>170</v>
      </c>
      <c r="E95" s="243" t="s">
        <v>79</v>
      </c>
      <c r="F95" s="244" t="s">
        <v>1120</v>
      </c>
      <c r="G95" s="241"/>
      <c r="H95" s="245">
        <v>3.3279999999999998</v>
      </c>
      <c r="I95" s="246"/>
      <c r="J95" s="241"/>
      <c r="K95" s="241"/>
      <c r="L95" s="247"/>
      <c r="M95" s="248"/>
      <c r="N95" s="249"/>
      <c r="O95" s="249"/>
      <c r="P95" s="249"/>
      <c r="Q95" s="249"/>
      <c r="R95" s="249"/>
      <c r="S95" s="249"/>
      <c r="T95" s="250"/>
      <c r="U95" s="13"/>
      <c r="V95" s="13"/>
      <c r="W95" s="13"/>
      <c r="X95" s="13"/>
      <c r="Y95" s="13"/>
      <c r="Z95" s="13"/>
      <c r="AA95" s="13"/>
      <c r="AB95" s="13"/>
      <c r="AC95" s="13"/>
      <c r="AD95" s="13"/>
      <c r="AE95" s="13"/>
      <c r="AT95" s="251" t="s">
        <v>170</v>
      </c>
      <c r="AU95" s="251" t="s">
        <v>91</v>
      </c>
      <c r="AV95" s="13" t="s">
        <v>91</v>
      </c>
      <c r="AW95" s="13" t="s">
        <v>42</v>
      </c>
      <c r="AX95" s="13" t="s">
        <v>89</v>
      </c>
      <c r="AY95" s="251" t="s">
        <v>161</v>
      </c>
    </row>
    <row r="96" s="2" customFormat="1" ht="24" customHeight="1">
      <c r="A96" s="39"/>
      <c r="B96" s="40"/>
      <c r="C96" s="227" t="s">
        <v>91</v>
      </c>
      <c r="D96" s="227" t="s">
        <v>163</v>
      </c>
      <c r="E96" s="228" t="s">
        <v>1121</v>
      </c>
      <c r="F96" s="229" t="s">
        <v>1122</v>
      </c>
      <c r="G96" s="230" t="s">
        <v>196</v>
      </c>
      <c r="H96" s="231">
        <v>79.872</v>
      </c>
      <c r="I96" s="232"/>
      <c r="J96" s="233">
        <f>ROUND(I96*H96,2)</f>
        <v>0</v>
      </c>
      <c r="K96" s="229" t="s">
        <v>167</v>
      </c>
      <c r="L96" s="45"/>
      <c r="M96" s="234" t="s">
        <v>79</v>
      </c>
      <c r="N96" s="235" t="s">
        <v>51</v>
      </c>
      <c r="O96" s="85"/>
      <c r="P96" s="236">
        <f>O96*H96</f>
        <v>0</v>
      </c>
      <c r="Q96" s="236">
        <v>0</v>
      </c>
      <c r="R96" s="236">
        <f>Q96*H96</f>
        <v>0</v>
      </c>
      <c r="S96" s="236">
        <v>0</v>
      </c>
      <c r="T96" s="237">
        <f>S96*H96</f>
        <v>0</v>
      </c>
      <c r="U96" s="39"/>
      <c r="V96" s="39"/>
      <c r="W96" s="39"/>
      <c r="X96" s="39"/>
      <c r="Y96" s="39"/>
      <c r="Z96" s="39"/>
      <c r="AA96" s="39"/>
      <c r="AB96" s="39"/>
      <c r="AC96" s="39"/>
      <c r="AD96" s="39"/>
      <c r="AE96" s="39"/>
      <c r="AR96" s="238" t="s">
        <v>168</v>
      </c>
      <c r="AT96" s="238" t="s">
        <v>163</v>
      </c>
      <c r="AU96" s="238" t="s">
        <v>91</v>
      </c>
      <c r="AY96" s="17" t="s">
        <v>161</v>
      </c>
      <c r="BE96" s="239">
        <f>IF(N96="základní",J96,0)</f>
        <v>0</v>
      </c>
      <c r="BF96" s="239">
        <f>IF(N96="snížená",J96,0)</f>
        <v>0</v>
      </c>
      <c r="BG96" s="239">
        <f>IF(N96="zákl. přenesená",J96,0)</f>
        <v>0</v>
      </c>
      <c r="BH96" s="239">
        <f>IF(N96="sníž. přenesená",J96,0)</f>
        <v>0</v>
      </c>
      <c r="BI96" s="239">
        <f>IF(N96="nulová",J96,0)</f>
        <v>0</v>
      </c>
      <c r="BJ96" s="17" t="s">
        <v>89</v>
      </c>
      <c r="BK96" s="239">
        <f>ROUND(I96*H96,2)</f>
        <v>0</v>
      </c>
      <c r="BL96" s="17" t="s">
        <v>168</v>
      </c>
      <c r="BM96" s="238" t="s">
        <v>1123</v>
      </c>
    </row>
    <row r="97" s="13" customFormat="1">
      <c r="A97" s="13"/>
      <c r="B97" s="240"/>
      <c r="C97" s="241"/>
      <c r="D97" s="242" t="s">
        <v>170</v>
      </c>
      <c r="E97" s="243" t="s">
        <v>79</v>
      </c>
      <c r="F97" s="244" t="s">
        <v>1120</v>
      </c>
      <c r="G97" s="241"/>
      <c r="H97" s="245">
        <v>3.3279999999999998</v>
      </c>
      <c r="I97" s="246"/>
      <c r="J97" s="241"/>
      <c r="K97" s="241"/>
      <c r="L97" s="247"/>
      <c r="M97" s="248"/>
      <c r="N97" s="249"/>
      <c r="O97" s="249"/>
      <c r="P97" s="249"/>
      <c r="Q97" s="249"/>
      <c r="R97" s="249"/>
      <c r="S97" s="249"/>
      <c r="T97" s="250"/>
      <c r="U97" s="13"/>
      <c r="V97" s="13"/>
      <c r="W97" s="13"/>
      <c r="X97" s="13"/>
      <c r="Y97" s="13"/>
      <c r="Z97" s="13"/>
      <c r="AA97" s="13"/>
      <c r="AB97" s="13"/>
      <c r="AC97" s="13"/>
      <c r="AD97" s="13"/>
      <c r="AE97" s="13"/>
      <c r="AT97" s="251" t="s">
        <v>170</v>
      </c>
      <c r="AU97" s="251" t="s">
        <v>91</v>
      </c>
      <c r="AV97" s="13" t="s">
        <v>91</v>
      </c>
      <c r="AW97" s="13" t="s">
        <v>42</v>
      </c>
      <c r="AX97" s="13" t="s">
        <v>89</v>
      </c>
      <c r="AY97" s="251" t="s">
        <v>161</v>
      </c>
    </row>
    <row r="98" s="13" customFormat="1">
      <c r="A98" s="13"/>
      <c r="B98" s="240"/>
      <c r="C98" s="241"/>
      <c r="D98" s="242" t="s">
        <v>170</v>
      </c>
      <c r="E98" s="241"/>
      <c r="F98" s="244" t="s">
        <v>1124</v>
      </c>
      <c r="G98" s="241"/>
      <c r="H98" s="245">
        <v>79.872</v>
      </c>
      <c r="I98" s="246"/>
      <c r="J98" s="241"/>
      <c r="K98" s="241"/>
      <c r="L98" s="247"/>
      <c r="M98" s="248"/>
      <c r="N98" s="249"/>
      <c r="O98" s="249"/>
      <c r="P98" s="249"/>
      <c r="Q98" s="249"/>
      <c r="R98" s="249"/>
      <c r="S98" s="249"/>
      <c r="T98" s="250"/>
      <c r="U98" s="13"/>
      <c r="V98" s="13"/>
      <c r="W98" s="13"/>
      <c r="X98" s="13"/>
      <c r="Y98" s="13"/>
      <c r="Z98" s="13"/>
      <c r="AA98" s="13"/>
      <c r="AB98" s="13"/>
      <c r="AC98" s="13"/>
      <c r="AD98" s="13"/>
      <c r="AE98" s="13"/>
      <c r="AT98" s="251" t="s">
        <v>170</v>
      </c>
      <c r="AU98" s="251" t="s">
        <v>91</v>
      </c>
      <c r="AV98" s="13" t="s">
        <v>91</v>
      </c>
      <c r="AW98" s="13" t="s">
        <v>4</v>
      </c>
      <c r="AX98" s="13" t="s">
        <v>89</v>
      </c>
      <c r="AY98" s="251" t="s">
        <v>161</v>
      </c>
    </row>
    <row r="99" s="2" customFormat="1" ht="16.5" customHeight="1">
      <c r="A99" s="39"/>
      <c r="B99" s="40"/>
      <c r="C99" s="227" t="s">
        <v>177</v>
      </c>
      <c r="D99" s="227" t="s">
        <v>163</v>
      </c>
      <c r="E99" s="228" t="s">
        <v>1125</v>
      </c>
      <c r="F99" s="229" t="s">
        <v>1126</v>
      </c>
      <c r="G99" s="230" t="s">
        <v>196</v>
      </c>
      <c r="H99" s="231">
        <v>3.3279999999999998</v>
      </c>
      <c r="I99" s="232"/>
      <c r="J99" s="233">
        <f>ROUND(I99*H99,2)</f>
        <v>0</v>
      </c>
      <c r="K99" s="229" t="s">
        <v>167</v>
      </c>
      <c r="L99" s="45"/>
      <c r="M99" s="234" t="s">
        <v>79</v>
      </c>
      <c r="N99" s="235" t="s">
        <v>51</v>
      </c>
      <c r="O99" s="85"/>
      <c r="P99" s="236">
        <f>O99*H99</f>
        <v>0</v>
      </c>
      <c r="Q99" s="236">
        <v>0</v>
      </c>
      <c r="R99" s="236">
        <f>Q99*H99</f>
        <v>0</v>
      </c>
      <c r="S99" s="236">
        <v>0</v>
      </c>
      <c r="T99" s="237">
        <f>S99*H99</f>
        <v>0</v>
      </c>
      <c r="U99" s="39"/>
      <c r="V99" s="39"/>
      <c r="W99" s="39"/>
      <c r="X99" s="39"/>
      <c r="Y99" s="39"/>
      <c r="Z99" s="39"/>
      <c r="AA99" s="39"/>
      <c r="AB99" s="39"/>
      <c r="AC99" s="39"/>
      <c r="AD99" s="39"/>
      <c r="AE99" s="39"/>
      <c r="AR99" s="238" t="s">
        <v>168</v>
      </c>
      <c r="AT99" s="238" t="s">
        <v>163</v>
      </c>
      <c r="AU99" s="238" t="s">
        <v>91</v>
      </c>
      <c r="AY99" s="17" t="s">
        <v>161</v>
      </c>
      <c r="BE99" s="239">
        <f>IF(N99="základní",J99,0)</f>
        <v>0</v>
      </c>
      <c r="BF99" s="239">
        <f>IF(N99="snížená",J99,0)</f>
        <v>0</v>
      </c>
      <c r="BG99" s="239">
        <f>IF(N99="zákl. přenesená",J99,0)</f>
        <v>0</v>
      </c>
      <c r="BH99" s="239">
        <f>IF(N99="sníž. přenesená",J99,0)</f>
        <v>0</v>
      </c>
      <c r="BI99" s="239">
        <f>IF(N99="nulová",J99,0)</f>
        <v>0</v>
      </c>
      <c r="BJ99" s="17" t="s">
        <v>89</v>
      </c>
      <c r="BK99" s="239">
        <f>ROUND(I99*H99,2)</f>
        <v>0</v>
      </c>
      <c r="BL99" s="17" t="s">
        <v>168</v>
      </c>
      <c r="BM99" s="238" t="s">
        <v>1127</v>
      </c>
    </row>
    <row r="100" s="13" customFormat="1">
      <c r="A100" s="13"/>
      <c r="B100" s="240"/>
      <c r="C100" s="241"/>
      <c r="D100" s="242" t="s">
        <v>170</v>
      </c>
      <c r="E100" s="243" t="s">
        <v>79</v>
      </c>
      <c r="F100" s="244" t="s">
        <v>1128</v>
      </c>
      <c r="G100" s="241"/>
      <c r="H100" s="245">
        <v>3.3279999999999998</v>
      </c>
      <c r="I100" s="246"/>
      <c r="J100" s="241"/>
      <c r="K100" s="241"/>
      <c r="L100" s="247"/>
      <c r="M100" s="248"/>
      <c r="N100" s="249"/>
      <c r="O100" s="249"/>
      <c r="P100" s="249"/>
      <c r="Q100" s="249"/>
      <c r="R100" s="249"/>
      <c r="S100" s="249"/>
      <c r="T100" s="250"/>
      <c r="U100" s="13"/>
      <c r="V100" s="13"/>
      <c r="W100" s="13"/>
      <c r="X100" s="13"/>
      <c r="Y100" s="13"/>
      <c r="Z100" s="13"/>
      <c r="AA100" s="13"/>
      <c r="AB100" s="13"/>
      <c r="AC100" s="13"/>
      <c r="AD100" s="13"/>
      <c r="AE100" s="13"/>
      <c r="AT100" s="251" t="s">
        <v>170</v>
      </c>
      <c r="AU100" s="251" t="s">
        <v>91</v>
      </c>
      <c r="AV100" s="13" t="s">
        <v>91</v>
      </c>
      <c r="AW100" s="13" t="s">
        <v>42</v>
      </c>
      <c r="AX100" s="13" t="s">
        <v>89</v>
      </c>
      <c r="AY100" s="251" t="s">
        <v>161</v>
      </c>
    </row>
    <row r="101" s="2" customFormat="1" ht="24" customHeight="1">
      <c r="A101" s="39"/>
      <c r="B101" s="40"/>
      <c r="C101" s="227" t="s">
        <v>168</v>
      </c>
      <c r="D101" s="227" t="s">
        <v>163</v>
      </c>
      <c r="E101" s="228" t="s">
        <v>1129</v>
      </c>
      <c r="F101" s="229" t="s">
        <v>1130</v>
      </c>
      <c r="G101" s="230" t="s">
        <v>196</v>
      </c>
      <c r="H101" s="231">
        <v>3.3279999999999998</v>
      </c>
      <c r="I101" s="232"/>
      <c r="J101" s="233">
        <f>ROUND(I101*H101,2)</f>
        <v>0</v>
      </c>
      <c r="K101" s="229" t="s">
        <v>167</v>
      </c>
      <c r="L101" s="45"/>
      <c r="M101" s="234" t="s">
        <v>79</v>
      </c>
      <c r="N101" s="235" t="s">
        <v>51</v>
      </c>
      <c r="O101" s="85"/>
      <c r="P101" s="236">
        <f>O101*H101</f>
        <v>0</v>
      </c>
      <c r="Q101" s="236">
        <v>0</v>
      </c>
      <c r="R101" s="236">
        <f>Q101*H101</f>
        <v>0</v>
      </c>
      <c r="S101" s="236">
        <v>0</v>
      </c>
      <c r="T101" s="237">
        <f>S101*H101</f>
        <v>0</v>
      </c>
      <c r="U101" s="39"/>
      <c r="V101" s="39"/>
      <c r="W101" s="39"/>
      <c r="X101" s="39"/>
      <c r="Y101" s="39"/>
      <c r="Z101" s="39"/>
      <c r="AA101" s="39"/>
      <c r="AB101" s="39"/>
      <c r="AC101" s="39"/>
      <c r="AD101" s="39"/>
      <c r="AE101" s="39"/>
      <c r="AR101" s="238" t="s">
        <v>168</v>
      </c>
      <c r="AT101" s="238" t="s">
        <v>163</v>
      </c>
      <c r="AU101" s="238" t="s">
        <v>91</v>
      </c>
      <c r="AY101" s="17" t="s">
        <v>161</v>
      </c>
      <c r="BE101" s="239">
        <f>IF(N101="základní",J101,0)</f>
        <v>0</v>
      </c>
      <c r="BF101" s="239">
        <f>IF(N101="snížená",J101,0)</f>
        <v>0</v>
      </c>
      <c r="BG101" s="239">
        <f>IF(N101="zákl. přenesená",J101,0)</f>
        <v>0</v>
      </c>
      <c r="BH101" s="239">
        <f>IF(N101="sníž. přenesená",J101,0)</f>
        <v>0</v>
      </c>
      <c r="BI101" s="239">
        <f>IF(N101="nulová",J101,0)</f>
        <v>0</v>
      </c>
      <c r="BJ101" s="17" t="s">
        <v>89</v>
      </c>
      <c r="BK101" s="239">
        <f>ROUND(I101*H101,2)</f>
        <v>0</v>
      </c>
      <c r="BL101" s="17" t="s">
        <v>168</v>
      </c>
      <c r="BM101" s="238" t="s">
        <v>1131</v>
      </c>
    </row>
    <row r="102" s="13" customFormat="1">
      <c r="A102" s="13"/>
      <c r="B102" s="240"/>
      <c r="C102" s="241"/>
      <c r="D102" s="242" t="s">
        <v>170</v>
      </c>
      <c r="E102" s="243" t="s">
        <v>79</v>
      </c>
      <c r="F102" s="244" t="s">
        <v>1120</v>
      </c>
      <c r="G102" s="241"/>
      <c r="H102" s="245">
        <v>3.3279999999999998</v>
      </c>
      <c r="I102" s="246"/>
      <c r="J102" s="241"/>
      <c r="K102" s="241"/>
      <c r="L102" s="247"/>
      <c r="M102" s="248"/>
      <c r="N102" s="249"/>
      <c r="O102" s="249"/>
      <c r="P102" s="249"/>
      <c r="Q102" s="249"/>
      <c r="R102" s="249"/>
      <c r="S102" s="249"/>
      <c r="T102" s="250"/>
      <c r="U102" s="13"/>
      <c r="V102" s="13"/>
      <c r="W102" s="13"/>
      <c r="X102" s="13"/>
      <c r="Y102" s="13"/>
      <c r="Z102" s="13"/>
      <c r="AA102" s="13"/>
      <c r="AB102" s="13"/>
      <c r="AC102" s="13"/>
      <c r="AD102" s="13"/>
      <c r="AE102" s="13"/>
      <c r="AT102" s="251" t="s">
        <v>170</v>
      </c>
      <c r="AU102" s="251" t="s">
        <v>91</v>
      </c>
      <c r="AV102" s="13" t="s">
        <v>91</v>
      </c>
      <c r="AW102" s="13" t="s">
        <v>42</v>
      </c>
      <c r="AX102" s="13" t="s">
        <v>89</v>
      </c>
      <c r="AY102" s="251" t="s">
        <v>161</v>
      </c>
    </row>
    <row r="103" s="12" customFormat="1" ht="25.92" customHeight="1">
      <c r="A103" s="12"/>
      <c r="B103" s="211"/>
      <c r="C103" s="212"/>
      <c r="D103" s="213" t="s">
        <v>80</v>
      </c>
      <c r="E103" s="214" t="s">
        <v>193</v>
      </c>
      <c r="F103" s="214" t="s">
        <v>513</v>
      </c>
      <c r="G103" s="212"/>
      <c r="H103" s="212"/>
      <c r="I103" s="215"/>
      <c r="J103" s="216">
        <f>BK103</f>
        <v>0</v>
      </c>
      <c r="K103" s="212"/>
      <c r="L103" s="217"/>
      <c r="M103" s="218"/>
      <c r="N103" s="219"/>
      <c r="O103" s="219"/>
      <c r="P103" s="220">
        <f>P104+P107</f>
        <v>0</v>
      </c>
      <c r="Q103" s="219"/>
      <c r="R103" s="220">
        <f>R104+R107</f>
        <v>3.61008</v>
      </c>
      <c r="S103" s="219"/>
      <c r="T103" s="221">
        <f>T104+T107</f>
        <v>0</v>
      </c>
      <c r="U103" s="12"/>
      <c r="V103" s="12"/>
      <c r="W103" s="12"/>
      <c r="X103" s="12"/>
      <c r="Y103" s="12"/>
      <c r="Z103" s="12"/>
      <c r="AA103" s="12"/>
      <c r="AB103" s="12"/>
      <c r="AC103" s="12"/>
      <c r="AD103" s="12"/>
      <c r="AE103" s="12"/>
      <c r="AR103" s="222" t="s">
        <v>177</v>
      </c>
      <c r="AT103" s="223" t="s">
        <v>80</v>
      </c>
      <c r="AU103" s="223" t="s">
        <v>81</v>
      </c>
      <c r="AY103" s="222" t="s">
        <v>161</v>
      </c>
      <c r="BK103" s="224">
        <f>BK104+BK107</f>
        <v>0</v>
      </c>
    </row>
    <row r="104" s="12" customFormat="1" ht="22.8" customHeight="1">
      <c r="A104" s="12"/>
      <c r="B104" s="211"/>
      <c r="C104" s="212"/>
      <c r="D104" s="213" t="s">
        <v>80</v>
      </c>
      <c r="E104" s="225" t="s">
        <v>847</v>
      </c>
      <c r="F104" s="225" t="s">
        <v>848</v>
      </c>
      <c r="G104" s="212"/>
      <c r="H104" s="212"/>
      <c r="I104" s="215"/>
      <c r="J104" s="226">
        <f>BK104</f>
        <v>0</v>
      </c>
      <c r="K104" s="212"/>
      <c r="L104" s="217"/>
      <c r="M104" s="218"/>
      <c r="N104" s="219"/>
      <c r="O104" s="219"/>
      <c r="P104" s="220">
        <f>SUM(P105:P106)</f>
        <v>0</v>
      </c>
      <c r="Q104" s="219"/>
      <c r="R104" s="220">
        <f>SUM(R105:R106)</f>
        <v>0</v>
      </c>
      <c r="S104" s="219"/>
      <c r="T104" s="221">
        <f>SUM(T105:T106)</f>
        <v>0</v>
      </c>
      <c r="U104" s="12"/>
      <c r="V104" s="12"/>
      <c r="W104" s="12"/>
      <c r="X104" s="12"/>
      <c r="Y104" s="12"/>
      <c r="Z104" s="12"/>
      <c r="AA104" s="12"/>
      <c r="AB104" s="12"/>
      <c r="AC104" s="12"/>
      <c r="AD104" s="12"/>
      <c r="AE104" s="12"/>
      <c r="AR104" s="222" t="s">
        <v>177</v>
      </c>
      <c r="AT104" s="223" t="s">
        <v>80</v>
      </c>
      <c r="AU104" s="223" t="s">
        <v>89</v>
      </c>
      <c r="AY104" s="222" t="s">
        <v>161</v>
      </c>
      <c r="BK104" s="224">
        <f>SUM(BK105:BK106)</f>
        <v>0</v>
      </c>
    </row>
    <row r="105" s="2" customFormat="1" ht="24" customHeight="1">
      <c r="A105" s="39"/>
      <c r="B105" s="40"/>
      <c r="C105" s="227" t="s">
        <v>187</v>
      </c>
      <c r="D105" s="227" t="s">
        <v>163</v>
      </c>
      <c r="E105" s="228" t="s">
        <v>1132</v>
      </c>
      <c r="F105" s="229" t="s">
        <v>1133</v>
      </c>
      <c r="G105" s="230" t="s">
        <v>431</v>
      </c>
      <c r="H105" s="231">
        <v>1</v>
      </c>
      <c r="I105" s="232"/>
      <c r="J105" s="233">
        <f>ROUND(I105*H105,2)</f>
        <v>0</v>
      </c>
      <c r="K105" s="229" t="s">
        <v>167</v>
      </c>
      <c r="L105" s="45"/>
      <c r="M105" s="234" t="s">
        <v>79</v>
      </c>
      <c r="N105" s="235" t="s">
        <v>51</v>
      </c>
      <c r="O105" s="85"/>
      <c r="P105" s="236">
        <f>O105*H105</f>
        <v>0</v>
      </c>
      <c r="Q105" s="236">
        <v>0</v>
      </c>
      <c r="R105" s="236">
        <f>Q105*H105</f>
        <v>0</v>
      </c>
      <c r="S105" s="236">
        <v>0</v>
      </c>
      <c r="T105" s="237">
        <f>S105*H105</f>
        <v>0</v>
      </c>
      <c r="U105" s="39"/>
      <c r="V105" s="39"/>
      <c r="W105" s="39"/>
      <c r="X105" s="39"/>
      <c r="Y105" s="39"/>
      <c r="Z105" s="39"/>
      <c r="AA105" s="39"/>
      <c r="AB105" s="39"/>
      <c r="AC105" s="39"/>
      <c r="AD105" s="39"/>
      <c r="AE105" s="39"/>
      <c r="AR105" s="238" t="s">
        <v>476</v>
      </c>
      <c r="AT105" s="238" t="s">
        <v>163</v>
      </c>
      <c r="AU105" s="238" t="s">
        <v>91</v>
      </c>
      <c r="AY105" s="17" t="s">
        <v>161</v>
      </c>
      <c r="BE105" s="239">
        <f>IF(N105="základní",J105,0)</f>
        <v>0</v>
      </c>
      <c r="BF105" s="239">
        <f>IF(N105="snížená",J105,0)</f>
        <v>0</v>
      </c>
      <c r="BG105" s="239">
        <f>IF(N105="zákl. přenesená",J105,0)</f>
        <v>0</v>
      </c>
      <c r="BH105" s="239">
        <f>IF(N105="sníž. přenesená",J105,0)</f>
        <v>0</v>
      </c>
      <c r="BI105" s="239">
        <f>IF(N105="nulová",J105,0)</f>
        <v>0</v>
      </c>
      <c r="BJ105" s="17" t="s">
        <v>89</v>
      </c>
      <c r="BK105" s="239">
        <f>ROUND(I105*H105,2)</f>
        <v>0</v>
      </c>
      <c r="BL105" s="17" t="s">
        <v>476</v>
      </c>
      <c r="BM105" s="238" t="s">
        <v>1134</v>
      </c>
    </row>
    <row r="106" s="13" customFormat="1">
      <c r="A106" s="13"/>
      <c r="B106" s="240"/>
      <c r="C106" s="241"/>
      <c r="D106" s="242" t="s">
        <v>170</v>
      </c>
      <c r="E106" s="243" t="s">
        <v>79</v>
      </c>
      <c r="F106" s="244" t="s">
        <v>1135</v>
      </c>
      <c r="G106" s="241"/>
      <c r="H106" s="245">
        <v>1</v>
      </c>
      <c r="I106" s="246"/>
      <c r="J106" s="241"/>
      <c r="K106" s="241"/>
      <c r="L106" s="247"/>
      <c r="M106" s="248"/>
      <c r="N106" s="249"/>
      <c r="O106" s="249"/>
      <c r="P106" s="249"/>
      <c r="Q106" s="249"/>
      <c r="R106" s="249"/>
      <c r="S106" s="249"/>
      <c r="T106" s="250"/>
      <c r="U106" s="13"/>
      <c r="V106" s="13"/>
      <c r="W106" s="13"/>
      <c r="X106" s="13"/>
      <c r="Y106" s="13"/>
      <c r="Z106" s="13"/>
      <c r="AA106" s="13"/>
      <c r="AB106" s="13"/>
      <c r="AC106" s="13"/>
      <c r="AD106" s="13"/>
      <c r="AE106" s="13"/>
      <c r="AT106" s="251" t="s">
        <v>170</v>
      </c>
      <c r="AU106" s="251" t="s">
        <v>91</v>
      </c>
      <c r="AV106" s="13" t="s">
        <v>91</v>
      </c>
      <c r="AW106" s="13" t="s">
        <v>42</v>
      </c>
      <c r="AX106" s="13" t="s">
        <v>89</v>
      </c>
      <c r="AY106" s="251" t="s">
        <v>161</v>
      </c>
    </row>
    <row r="107" s="12" customFormat="1" ht="22.8" customHeight="1">
      <c r="A107" s="12"/>
      <c r="B107" s="211"/>
      <c r="C107" s="212"/>
      <c r="D107" s="213" t="s">
        <v>80</v>
      </c>
      <c r="E107" s="225" t="s">
        <v>870</v>
      </c>
      <c r="F107" s="225" t="s">
        <v>871</v>
      </c>
      <c r="G107" s="212"/>
      <c r="H107" s="212"/>
      <c r="I107" s="215"/>
      <c r="J107" s="226">
        <f>BK107</f>
        <v>0</v>
      </c>
      <c r="K107" s="212"/>
      <c r="L107" s="217"/>
      <c r="M107" s="218"/>
      <c r="N107" s="219"/>
      <c r="O107" s="219"/>
      <c r="P107" s="220">
        <f>SUM(P108:P117)</f>
        <v>0</v>
      </c>
      <c r="Q107" s="219"/>
      <c r="R107" s="220">
        <f>SUM(R108:R117)</f>
        <v>3.61008</v>
      </c>
      <c r="S107" s="219"/>
      <c r="T107" s="221">
        <f>SUM(T108:T117)</f>
        <v>0</v>
      </c>
      <c r="U107" s="12"/>
      <c r="V107" s="12"/>
      <c r="W107" s="12"/>
      <c r="X107" s="12"/>
      <c r="Y107" s="12"/>
      <c r="Z107" s="12"/>
      <c r="AA107" s="12"/>
      <c r="AB107" s="12"/>
      <c r="AC107" s="12"/>
      <c r="AD107" s="12"/>
      <c r="AE107" s="12"/>
      <c r="AR107" s="222" t="s">
        <v>177</v>
      </c>
      <c r="AT107" s="223" t="s">
        <v>80</v>
      </c>
      <c r="AU107" s="223" t="s">
        <v>89</v>
      </c>
      <c r="AY107" s="222" t="s">
        <v>161</v>
      </c>
      <c r="BK107" s="224">
        <f>SUM(BK108:BK117)</f>
        <v>0</v>
      </c>
    </row>
    <row r="108" s="2" customFormat="1" ht="36" customHeight="1">
      <c r="A108" s="39"/>
      <c r="B108" s="40"/>
      <c r="C108" s="227" t="s">
        <v>192</v>
      </c>
      <c r="D108" s="227" t="s">
        <v>163</v>
      </c>
      <c r="E108" s="228" t="s">
        <v>1136</v>
      </c>
      <c r="F108" s="229" t="s">
        <v>1137</v>
      </c>
      <c r="G108" s="230" t="s">
        <v>174</v>
      </c>
      <c r="H108" s="231">
        <v>16</v>
      </c>
      <c r="I108" s="232"/>
      <c r="J108" s="233">
        <f>ROUND(I108*H108,2)</f>
        <v>0</v>
      </c>
      <c r="K108" s="229" t="s">
        <v>167</v>
      </c>
      <c r="L108" s="45"/>
      <c r="M108" s="234" t="s">
        <v>79</v>
      </c>
      <c r="N108" s="235" t="s">
        <v>51</v>
      </c>
      <c r="O108" s="85"/>
      <c r="P108" s="236">
        <f>O108*H108</f>
        <v>0</v>
      </c>
      <c r="Q108" s="236">
        <v>0</v>
      </c>
      <c r="R108" s="236">
        <f>Q108*H108</f>
        <v>0</v>
      </c>
      <c r="S108" s="236">
        <v>0</v>
      </c>
      <c r="T108" s="237">
        <f>S108*H108</f>
        <v>0</v>
      </c>
      <c r="U108" s="39"/>
      <c r="V108" s="39"/>
      <c r="W108" s="39"/>
      <c r="X108" s="39"/>
      <c r="Y108" s="39"/>
      <c r="Z108" s="39"/>
      <c r="AA108" s="39"/>
      <c r="AB108" s="39"/>
      <c r="AC108" s="39"/>
      <c r="AD108" s="39"/>
      <c r="AE108" s="39"/>
      <c r="AR108" s="238" t="s">
        <v>476</v>
      </c>
      <c r="AT108" s="238" t="s">
        <v>163</v>
      </c>
      <c r="AU108" s="238" t="s">
        <v>91</v>
      </c>
      <c r="AY108" s="17" t="s">
        <v>161</v>
      </c>
      <c r="BE108" s="239">
        <f>IF(N108="základní",J108,0)</f>
        <v>0</v>
      </c>
      <c r="BF108" s="239">
        <f>IF(N108="snížená",J108,0)</f>
        <v>0</v>
      </c>
      <c r="BG108" s="239">
        <f>IF(N108="zákl. přenesená",J108,0)</f>
        <v>0</v>
      </c>
      <c r="BH108" s="239">
        <f>IF(N108="sníž. přenesená",J108,0)</f>
        <v>0</v>
      </c>
      <c r="BI108" s="239">
        <f>IF(N108="nulová",J108,0)</f>
        <v>0</v>
      </c>
      <c r="BJ108" s="17" t="s">
        <v>89</v>
      </c>
      <c r="BK108" s="239">
        <f>ROUND(I108*H108,2)</f>
        <v>0</v>
      </c>
      <c r="BL108" s="17" t="s">
        <v>476</v>
      </c>
      <c r="BM108" s="238" t="s">
        <v>1138</v>
      </c>
    </row>
    <row r="109" s="13" customFormat="1">
      <c r="A109" s="13"/>
      <c r="B109" s="240"/>
      <c r="C109" s="241"/>
      <c r="D109" s="242" t="s">
        <v>170</v>
      </c>
      <c r="E109" s="243" t="s">
        <v>79</v>
      </c>
      <c r="F109" s="244" t="s">
        <v>1139</v>
      </c>
      <c r="G109" s="241"/>
      <c r="H109" s="245">
        <v>16</v>
      </c>
      <c r="I109" s="246"/>
      <c r="J109" s="241"/>
      <c r="K109" s="241"/>
      <c r="L109" s="247"/>
      <c r="M109" s="248"/>
      <c r="N109" s="249"/>
      <c r="O109" s="249"/>
      <c r="P109" s="249"/>
      <c r="Q109" s="249"/>
      <c r="R109" s="249"/>
      <c r="S109" s="249"/>
      <c r="T109" s="250"/>
      <c r="U109" s="13"/>
      <c r="V109" s="13"/>
      <c r="W109" s="13"/>
      <c r="X109" s="13"/>
      <c r="Y109" s="13"/>
      <c r="Z109" s="13"/>
      <c r="AA109" s="13"/>
      <c r="AB109" s="13"/>
      <c r="AC109" s="13"/>
      <c r="AD109" s="13"/>
      <c r="AE109" s="13"/>
      <c r="AT109" s="251" t="s">
        <v>170</v>
      </c>
      <c r="AU109" s="251" t="s">
        <v>91</v>
      </c>
      <c r="AV109" s="13" t="s">
        <v>91</v>
      </c>
      <c r="AW109" s="13" t="s">
        <v>42</v>
      </c>
      <c r="AX109" s="13" t="s">
        <v>89</v>
      </c>
      <c r="AY109" s="251" t="s">
        <v>161</v>
      </c>
    </row>
    <row r="110" s="2" customFormat="1" ht="16.5" customHeight="1">
      <c r="A110" s="39"/>
      <c r="B110" s="40"/>
      <c r="C110" s="227" t="s">
        <v>200</v>
      </c>
      <c r="D110" s="227" t="s">
        <v>163</v>
      </c>
      <c r="E110" s="228" t="s">
        <v>1140</v>
      </c>
      <c r="F110" s="229" t="s">
        <v>1141</v>
      </c>
      <c r="G110" s="230" t="s">
        <v>184</v>
      </c>
      <c r="H110" s="231">
        <v>13.311999999999999</v>
      </c>
      <c r="I110" s="232"/>
      <c r="J110" s="233">
        <f>ROUND(I110*H110,2)</f>
        <v>0</v>
      </c>
      <c r="K110" s="229" t="s">
        <v>167</v>
      </c>
      <c r="L110" s="45"/>
      <c r="M110" s="234" t="s">
        <v>79</v>
      </c>
      <c r="N110" s="235" t="s">
        <v>51</v>
      </c>
      <c r="O110" s="85"/>
      <c r="P110" s="236">
        <f>O110*H110</f>
        <v>0</v>
      </c>
      <c r="Q110" s="236">
        <v>0</v>
      </c>
      <c r="R110" s="236">
        <f>Q110*H110</f>
        <v>0</v>
      </c>
      <c r="S110" s="236">
        <v>0</v>
      </c>
      <c r="T110" s="237">
        <f>S110*H110</f>
        <v>0</v>
      </c>
      <c r="U110" s="39"/>
      <c r="V110" s="39"/>
      <c r="W110" s="39"/>
      <c r="X110" s="39"/>
      <c r="Y110" s="39"/>
      <c r="Z110" s="39"/>
      <c r="AA110" s="39"/>
      <c r="AB110" s="39"/>
      <c r="AC110" s="39"/>
      <c r="AD110" s="39"/>
      <c r="AE110" s="39"/>
      <c r="AR110" s="238" t="s">
        <v>476</v>
      </c>
      <c r="AT110" s="238" t="s">
        <v>163</v>
      </c>
      <c r="AU110" s="238" t="s">
        <v>91</v>
      </c>
      <c r="AY110" s="17" t="s">
        <v>161</v>
      </c>
      <c r="BE110" s="239">
        <f>IF(N110="základní",J110,0)</f>
        <v>0</v>
      </c>
      <c r="BF110" s="239">
        <f>IF(N110="snížená",J110,0)</f>
        <v>0</v>
      </c>
      <c r="BG110" s="239">
        <f>IF(N110="zákl. přenesená",J110,0)</f>
        <v>0</v>
      </c>
      <c r="BH110" s="239">
        <f>IF(N110="sníž. přenesená",J110,0)</f>
        <v>0</v>
      </c>
      <c r="BI110" s="239">
        <f>IF(N110="nulová",J110,0)</f>
        <v>0</v>
      </c>
      <c r="BJ110" s="17" t="s">
        <v>89</v>
      </c>
      <c r="BK110" s="239">
        <f>ROUND(I110*H110,2)</f>
        <v>0</v>
      </c>
      <c r="BL110" s="17" t="s">
        <v>476</v>
      </c>
      <c r="BM110" s="238" t="s">
        <v>1142</v>
      </c>
    </row>
    <row r="111" s="13" customFormat="1">
      <c r="A111" s="13"/>
      <c r="B111" s="240"/>
      <c r="C111" s="241"/>
      <c r="D111" s="242" t="s">
        <v>170</v>
      </c>
      <c r="E111" s="243" t="s">
        <v>79</v>
      </c>
      <c r="F111" s="244" t="s">
        <v>1143</v>
      </c>
      <c r="G111" s="241"/>
      <c r="H111" s="245">
        <v>13.311999999999999</v>
      </c>
      <c r="I111" s="246"/>
      <c r="J111" s="241"/>
      <c r="K111" s="241"/>
      <c r="L111" s="247"/>
      <c r="M111" s="248"/>
      <c r="N111" s="249"/>
      <c r="O111" s="249"/>
      <c r="P111" s="249"/>
      <c r="Q111" s="249"/>
      <c r="R111" s="249"/>
      <c r="S111" s="249"/>
      <c r="T111" s="250"/>
      <c r="U111" s="13"/>
      <c r="V111" s="13"/>
      <c r="W111" s="13"/>
      <c r="X111" s="13"/>
      <c r="Y111" s="13"/>
      <c r="Z111" s="13"/>
      <c r="AA111" s="13"/>
      <c r="AB111" s="13"/>
      <c r="AC111" s="13"/>
      <c r="AD111" s="13"/>
      <c r="AE111" s="13"/>
      <c r="AT111" s="251" t="s">
        <v>170</v>
      </c>
      <c r="AU111" s="251" t="s">
        <v>91</v>
      </c>
      <c r="AV111" s="13" t="s">
        <v>91</v>
      </c>
      <c r="AW111" s="13" t="s">
        <v>42</v>
      </c>
      <c r="AX111" s="13" t="s">
        <v>89</v>
      </c>
      <c r="AY111" s="251" t="s">
        <v>161</v>
      </c>
    </row>
    <row r="112" s="2" customFormat="1" ht="24" customHeight="1">
      <c r="A112" s="39"/>
      <c r="B112" s="40"/>
      <c r="C112" s="227" t="s">
        <v>197</v>
      </c>
      <c r="D112" s="227" t="s">
        <v>163</v>
      </c>
      <c r="E112" s="228" t="s">
        <v>1144</v>
      </c>
      <c r="F112" s="229" t="s">
        <v>1145</v>
      </c>
      <c r="G112" s="230" t="s">
        <v>174</v>
      </c>
      <c r="H112" s="231">
        <v>16</v>
      </c>
      <c r="I112" s="232"/>
      <c r="J112" s="233">
        <f>ROUND(I112*H112,2)</f>
        <v>0</v>
      </c>
      <c r="K112" s="229" t="s">
        <v>167</v>
      </c>
      <c r="L112" s="45"/>
      <c r="M112" s="234" t="s">
        <v>79</v>
      </c>
      <c r="N112" s="235" t="s">
        <v>51</v>
      </c>
      <c r="O112" s="85"/>
      <c r="P112" s="236">
        <f>O112*H112</f>
        <v>0</v>
      </c>
      <c r="Q112" s="236">
        <v>0.22563</v>
      </c>
      <c r="R112" s="236">
        <f>Q112*H112</f>
        <v>3.61008</v>
      </c>
      <c r="S112" s="236">
        <v>0</v>
      </c>
      <c r="T112" s="237">
        <f>S112*H112</f>
        <v>0</v>
      </c>
      <c r="U112" s="39"/>
      <c r="V112" s="39"/>
      <c r="W112" s="39"/>
      <c r="X112" s="39"/>
      <c r="Y112" s="39"/>
      <c r="Z112" s="39"/>
      <c r="AA112" s="39"/>
      <c r="AB112" s="39"/>
      <c r="AC112" s="39"/>
      <c r="AD112" s="39"/>
      <c r="AE112" s="39"/>
      <c r="AR112" s="238" t="s">
        <v>476</v>
      </c>
      <c r="AT112" s="238" t="s">
        <v>163</v>
      </c>
      <c r="AU112" s="238" t="s">
        <v>91</v>
      </c>
      <c r="AY112" s="17" t="s">
        <v>161</v>
      </c>
      <c r="BE112" s="239">
        <f>IF(N112="základní",J112,0)</f>
        <v>0</v>
      </c>
      <c r="BF112" s="239">
        <f>IF(N112="snížená",J112,0)</f>
        <v>0</v>
      </c>
      <c r="BG112" s="239">
        <f>IF(N112="zákl. přenesená",J112,0)</f>
        <v>0</v>
      </c>
      <c r="BH112" s="239">
        <f>IF(N112="sníž. přenesená",J112,0)</f>
        <v>0</v>
      </c>
      <c r="BI112" s="239">
        <f>IF(N112="nulová",J112,0)</f>
        <v>0</v>
      </c>
      <c r="BJ112" s="17" t="s">
        <v>89</v>
      </c>
      <c r="BK112" s="239">
        <f>ROUND(I112*H112,2)</f>
        <v>0</v>
      </c>
      <c r="BL112" s="17" t="s">
        <v>476</v>
      </c>
      <c r="BM112" s="238" t="s">
        <v>1146</v>
      </c>
    </row>
    <row r="113" s="13" customFormat="1">
      <c r="A113" s="13"/>
      <c r="B113" s="240"/>
      <c r="C113" s="241"/>
      <c r="D113" s="242" t="s">
        <v>170</v>
      </c>
      <c r="E113" s="243" t="s">
        <v>79</v>
      </c>
      <c r="F113" s="244" t="s">
        <v>1139</v>
      </c>
      <c r="G113" s="241"/>
      <c r="H113" s="245">
        <v>16</v>
      </c>
      <c r="I113" s="246"/>
      <c r="J113" s="241"/>
      <c r="K113" s="241"/>
      <c r="L113" s="247"/>
      <c r="M113" s="248"/>
      <c r="N113" s="249"/>
      <c r="O113" s="249"/>
      <c r="P113" s="249"/>
      <c r="Q113" s="249"/>
      <c r="R113" s="249"/>
      <c r="S113" s="249"/>
      <c r="T113" s="250"/>
      <c r="U113" s="13"/>
      <c r="V113" s="13"/>
      <c r="W113" s="13"/>
      <c r="X113" s="13"/>
      <c r="Y113" s="13"/>
      <c r="Z113" s="13"/>
      <c r="AA113" s="13"/>
      <c r="AB113" s="13"/>
      <c r="AC113" s="13"/>
      <c r="AD113" s="13"/>
      <c r="AE113" s="13"/>
      <c r="AT113" s="251" t="s">
        <v>170</v>
      </c>
      <c r="AU113" s="251" t="s">
        <v>91</v>
      </c>
      <c r="AV113" s="13" t="s">
        <v>91</v>
      </c>
      <c r="AW113" s="13" t="s">
        <v>42</v>
      </c>
      <c r="AX113" s="13" t="s">
        <v>89</v>
      </c>
      <c r="AY113" s="251" t="s">
        <v>161</v>
      </c>
    </row>
    <row r="114" s="2" customFormat="1" ht="24" customHeight="1">
      <c r="A114" s="39"/>
      <c r="B114" s="40"/>
      <c r="C114" s="227" t="s">
        <v>208</v>
      </c>
      <c r="D114" s="227" t="s">
        <v>163</v>
      </c>
      <c r="E114" s="228" t="s">
        <v>1147</v>
      </c>
      <c r="F114" s="229" t="s">
        <v>1148</v>
      </c>
      <c r="G114" s="230" t="s">
        <v>174</v>
      </c>
      <c r="H114" s="231">
        <v>16</v>
      </c>
      <c r="I114" s="232"/>
      <c r="J114" s="233">
        <f>ROUND(I114*H114,2)</f>
        <v>0</v>
      </c>
      <c r="K114" s="229" t="s">
        <v>167</v>
      </c>
      <c r="L114" s="45"/>
      <c r="M114" s="234" t="s">
        <v>79</v>
      </c>
      <c r="N114" s="235" t="s">
        <v>51</v>
      </c>
      <c r="O114" s="85"/>
      <c r="P114" s="236">
        <f>O114*H114</f>
        <v>0</v>
      </c>
      <c r="Q114" s="236">
        <v>0</v>
      </c>
      <c r="R114" s="236">
        <f>Q114*H114</f>
        <v>0</v>
      </c>
      <c r="S114" s="236">
        <v>0</v>
      </c>
      <c r="T114" s="237">
        <f>S114*H114</f>
        <v>0</v>
      </c>
      <c r="U114" s="39"/>
      <c r="V114" s="39"/>
      <c r="W114" s="39"/>
      <c r="X114" s="39"/>
      <c r="Y114" s="39"/>
      <c r="Z114" s="39"/>
      <c r="AA114" s="39"/>
      <c r="AB114" s="39"/>
      <c r="AC114" s="39"/>
      <c r="AD114" s="39"/>
      <c r="AE114" s="39"/>
      <c r="AR114" s="238" t="s">
        <v>476</v>
      </c>
      <c r="AT114" s="238" t="s">
        <v>163</v>
      </c>
      <c r="AU114" s="238" t="s">
        <v>91</v>
      </c>
      <c r="AY114" s="17" t="s">
        <v>161</v>
      </c>
      <c r="BE114" s="239">
        <f>IF(N114="základní",J114,0)</f>
        <v>0</v>
      </c>
      <c r="BF114" s="239">
        <f>IF(N114="snížená",J114,0)</f>
        <v>0</v>
      </c>
      <c r="BG114" s="239">
        <f>IF(N114="zákl. přenesená",J114,0)</f>
        <v>0</v>
      </c>
      <c r="BH114" s="239">
        <f>IF(N114="sníž. přenesená",J114,0)</f>
        <v>0</v>
      </c>
      <c r="BI114" s="239">
        <f>IF(N114="nulová",J114,0)</f>
        <v>0</v>
      </c>
      <c r="BJ114" s="17" t="s">
        <v>89</v>
      </c>
      <c r="BK114" s="239">
        <f>ROUND(I114*H114,2)</f>
        <v>0</v>
      </c>
      <c r="BL114" s="17" t="s">
        <v>476</v>
      </c>
      <c r="BM114" s="238" t="s">
        <v>1149</v>
      </c>
    </row>
    <row r="115" s="13" customFormat="1">
      <c r="A115" s="13"/>
      <c r="B115" s="240"/>
      <c r="C115" s="241"/>
      <c r="D115" s="242" t="s">
        <v>170</v>
      </c>
      <c r="E115" s="243" t="s">
        <v>79</v>
      </c>
      <c r="F115" s="244" t="s">
        <v>1139</v>
      </c>
      <c r="G115" s="241"/>
      <c r="H115" s="245">
        <v>16</v>
      </c>
      <c r="I115" s="246"/>
      <c r="J115" s="241"/>
      <c r="K115" s="241"/>
      <c r="L115" s="247"/>
      <c r="M115" s="248"/>
      <c r="N115" s="249"/>
      <c r="O115" s="249"/>
      <c r="P115" s="249"/>
      <c r="Q115" s="249"/>
      <c r="R115" s="249"/>
      <c r="S115" s="249"/>
      <c r="T115" s="250"/>
      <c r="U115" s="13"/>
      <c r="V115" s="13"/>
      <c r="W115" s="13"/>
      <c r="X115" s="13"/>
      <c r="Y115" s="13"/>
      <c r="Z115" s="13"/>
      <c r="AA115" s="13"/>
      <c r="AB115" s="13"/>
      <c r="AC115" s="13"/>
      <c r="AD115" s="13"/>
      <c r="AE115" s="13"/>
      <c r="AT115" s="251" t="s">
        <v>170</v>
      </c>
      <c r="AU115" s="251" t="s">
        <v>91</v>
      </c>
      <c r="AV115" s="13" t="s">
        <v>91</v>
      </c>
      <c r="AW115" s="13" t="s">
        <v>42</v>
      </c>
      <c r="AX115" s="13" t="s">
        <v>89</v>
      </c>
      <c r="AY115" s="251" t="s">
        <v>161</v>
      </c>
    </row>
    <row r="116" s="2" customFormat="1" ht="16.5" customHeight="1">
      <c r="A116" s="39"/>
      <c r="B116" s="40"/>
      <c r="C116" s="252" t="s">
        <v>214</v>
      </c>
      <c r="D116" s="252" t="s">
        <v>193</v>
      </c>
      <c r="E116" s="253" t="s">
        <v>1150</v>
      </c>
      <c r="F116" s="254" t="s">
        <v>1151</v>
      </c>
      <c r="G116" s="255" t="s">
        <v>174</v>
      </c>
      <c r="H116" s="256">
        <v>16</v>
      </c>
      <c r="I116" s="257"/>
      <c r="J116" s="258">
        <f>ROUND(I116*H116,2)</f>
        <v>0</v>
      </c>
      <c r="K116" s="254" t="s">
        <v>79</v>
      </c>
      <c r="L116" s="259"/>
      <c r="M116" s="260" t="s">
        <v>79</v>
      </c>
      <c r="N116" s="261" t="s">
        <v>51</v>
      </c>
      <c r="O116" s="85"/>
      <c r="P116" s="236">
        <f>O116*H116</f>
        <v>0</v>
      </c>
      <c r="Q116" s="236">
        <v>0</v>
      </c>
      <c r="R116" s="236">
        <f>Q116*H116</f>
        <v>0</v>
      </c>
      <c r="S116" s="236">
        <v>0</v>
      </c>
      <c r="T116" s="237">
        <f>S116*H116</f>
        <v>0</v>
      </c>
      <c r="U116" s="39"/>
      <c r="V116" s="39"/>
      <c r="W116" s="39"/>
      <c r="X116" s="39"/>
      <c r="Y116" s="39"/>
      <c r="Z116" s="39"/>
      <c r="AA116" s="39"/>
      <c r="AB116" s="39"/>
      <c r="AC116" s="39"/>
      <c r="AD116" s="39"/>
      <c r="AE116" s="39"/>
      <c r="AR116" s="238" t="s">
        <v>475</v>
      </c>
      <c r="AT116" s="238" t="s">
        <v>193</v>
      </c>
      <c r="AU116" s="238" t="s">
        <v>91</v>
      </c>
      <c r="AY116" s="17" t="s">
        <v>161</v>
      </c>
      <c r="BE116" s="239">
        <f>IF(N116="základní",J116,0)</f>
        <v>0</v>
      </c>
      <c r="BF116" s="239">
        <f>IF(N116="snížená",J116,0)</f>
        <v>0</v>
      </c>
      <c r="BG116" s="239">
        <f>IF(N116="zákl. přenesená",J116,0)</f>
        <v>0</v>
      </c>
      <c r="BH116" s="239">
        <f>IF(N116="sníž. přenesená",J116,0)</f>
        <v>0</v>
      </c>
      <c r="BI116" s="239">
        <f>IF(N116="nulová",J116,0)</f>
        <v>0</v>
      </c>
      <c r="BJ116" s="17" t="s">
        <v>89</v>
      </c>
      <c r="BK116" s="239">
        <f>ROUND(I116*H116,2)</f>
        <v>0</v>
      </c>
      <c r="BL116" s="17" t="s">
        <v>476</v>
      </c>
      <c r="BM116" s="238" t="s">
        <v>1152</v>
      </c>
    </row>
    <row r="117" s="13" customFormat="1">
      <c r="A117" s="13"/>
      <c r="B117" s="240"/>
      <c r="C117" s="241"/>
      <c r="D117" s="242" t="s">
        <v>170</v>
      </c>
      <c r="E117" s="243" t="s">
        <v>79</v>
      </c>
      <c r="F117" s="244" t="s">
        <v>1139</v>
      </c>
      <c r="G117" s="241"/>
      <c r="H117" s="245">
        <v>16</v>
      </c>
      <c r="I117" s="246"/>
      <c r="J117" s="241"/>
      <c r="K117" s="241"/>
      <c r="L117" s="247"/>
      <c r="M117" s="248"/>
      <c r="N117" s="249"/>
      <c r="O117" s="249"/>
      <c r="P117" s="249"/>
      <c r="Q117" s="249"/>
      <c r="R117" s="249"/>
      <c r="S117" s="249"/>
      <c r="T117" s="250"/>
      <c r="U117" s="13"/>
      <c r="V117" s="13"/>
      <c r="W117" s="13"/>
      <c r="X117" s="13"/>
      <c r="Y117" s="13"/>
      <c r="Z117" s="13"/>
      <c r="AA117" s="13"/>
      <c r="AB117" s="13"/>
      <c r="AC117" s="13"/>
      <c r="AD117" s="13"/>
      <c r="AE117" s="13"/>
      <c r="AT117" s="251" t="s">
        <v>170</v>
      </c>
      <c r="AU117" s="251" t="s">
        <v>91</v>
      </c>
      <c r="AV117" s="13" t="s">
        <v>91</v>
      </c>
      <c r="AW117" s="13" t="s">
        <v>42</v>
      </c>
      <c r="AX117" s="13" t="s">
        <v>89</v>
      </c>
      <c r="AY117" s="251" t="s">
        <v>161</v>
      </c>
    </row>
    <row r="118" s="12" customFormat="1" ht="25.92" customHeight="1">
      <c r="A118" s="12"/>
      <c r="B118" s="211"/>
      <c r="C118" s="212"/>
      <c r="D118" s="213" t="s">
        <v>80</v>
      </c>
      <c r="E118" s="214" t="s">
        <v>1088</v>
      </c>
      <c r="F118" s="214" t="s">
        <v>1089</v>
      </c>
      <c r="G118" s="212"/>
      <c r="H118" s="212"/>
      <c r="I118" s="215"/>
      <c r="J118" s="216">
        <f>BK118</f>
        <v>0</v>
      </c>
      <c r="K118" s="212"/>
      <c r="L118" s="217"/>
      <c r="M118" s="218"/>
      <c r="N118" s="219"/>
      <c r="O118" s="219"/>
      <c r="P118" s="220">
        <f>SUM(P119:P124)</f>
        <v>0</v>
      </c>
      <c r="Q118" s="219"/>
      <c r="R118" s="220">
        <f>SUM(R119:R124)</f>
        <v>0</v>
      </c>
      <c r="S118" s="219"/>
      <c r="T118" s="221">
        <f>SUM(T119:T124)</f>
        <v>0</v>
      </c>
      <c r="U118" s="12"/>
      <c r="V118" s="12"/>
      <c r="W118" s="12"/>
      <c r="X118" s="12"/>
      <c r="Y118" s="12"/>
      <c r="Z118" s="12"/>
      <c r="AA118" s="12"/>
      <c r="AB118" s="12"/>
      <c r="AC118" s="12"/>
      <c r="AD118" s="12"/>
      <c r="AE118" s="12"/>
      <c r="AR118" s="222" t="s">
        <v>168</v>
      </c>
      <c r="AT118" s="223" t="s">
        <v>80</v>
      </c>
      <c r="AU118" s="223" t="s">
        <v>81</v>
      </c>
      <c r="AY118" s="222" t="s">
        <v>161</v>
      </c>
      <c r="BK118" s="224">
        <f>SUM(BK119:BK124)</f>
        <v>0</v>
      </c>
    </row>
    <row r="119" s="2" customFormat="1" ht="16.5" customHeight="1">
      <c r="A119" s="39"/>
      <c r="B119" s="40"/>
      <c r="C119" s="227" t="s">
        <v>219</v>
      </c>
      <c r="D119" s="227" t="s">
        <v>163</v>
      </c>
      <c r="E119" s="228" t="s">
        <v>1096</v>
      </c>
      <c r="F119" s="229" t="s">
        <v>1097</v>
      </c>
      <c r="G119" s="230" t="s">
        <v>1092</v>
      </c>
      <c r="H119" s="231">
        <v>4</v>
      </c>
      <c r="I119" s="232"/>
      <c r="J119" s="233">
        <f>ROUND(I119*H119,2)</f>
        <v>0</v>
      </c>
      <c r="K119" s="229" t="s">
        <v>167</v>
      </c>
      <c r="L119" s="45"/>
      <c r="M119" s="234" t="s">
        <v>79</v>
      </c>
      <c r="N119" s="235" t="s">
        <v>51</v>
      </c>
      <c r="O119" s="85"/>
      <c r="P119" s="236">
        <f>O119*H119</f>
        <v>0</v>
      </c>
      <c r="Q119" s="236">
        <v>0</v>
      </c>
      <c r="R119" s="236">
        <f>Q119*H119</f>
        <v>0</v>
      </c>
      <c r="S119" s="236">
        <v>0</v>
      </c>
      <c r="T119" s="237">
        <f>S119*H119</f>
        <v>0</v>
      </c>
      <c r="U119" s="39"/>
      <c r="V119" s="39"/>
      <c r="W119" s="39"/>
      <c r="X119" s="39"/>
      <c r="Y119" s="39"/>
      <c r="Z119" s="39"/>
      <c r="AA119" s="39"/>
      <c r="AB119" s="39"/>
      <c r="AC119" s="39"/>
      <c r="AD119" s="39"/>
      <c r="AE119" s="39"/>
      <c r="AR119" s="238" t="s">
        <v>1093</v>
      </c>
      <c r="AT119" s="238" t="s">
        <v>163</v>
      </c>
      <c r="AU119" s="238" t="s">
        <v>89</v>
      </c>
      <c r="AY119" s="17" t="s">
        <v>161</v>
      </c>
      <c r="BE119" s="239">
        <f>IF(N119="základní",J119,0)</f>
        <v>0</v>
      </c>
      <c r="BF119" s="239">
        <f>IF(N119="snížená",J119,0)</f>
        <v>0</v>
      </c>
      <c r="BG119" s="239">
        <f>IF(N119="zákl. přenesená",J119,0)</f>
        <v>0</v>
      </c>
      <c r="BH119" s="239">
        <f>IF(N119="sníž. přenesená",J119,0)</f>
        <v>0</v>
      </c>
      <c r="BI119" s="239">
        <f>IF(N119="nulová",J119,0)</f>
        <v>0</v>
      </c>
      <c r="BJ119" s="17" t="s">
        <v>89</v>
      </c>
      <c r="BK119" s="239">
        <f>ROUND(I119*H119,2)</f>
        <v>0</v>
      </c>
      <c r="BL119" s="17" t="s">
        <v>1093</v>
      </c>
      <c r="BM119" s="238" t="s">
        <v>1153</v>
      </c>
    </row>
    <row r="120" s="13" customFormat="1">
      <c r="A120" s="13"/>
      <c r="B120" s="240"/>
      <c r="C120" s="241"/>
      <c r="D120" s="242" t="s">
        <v>170</v>
      </c>
      <c r="E120" s="243" t="s">
        <v>79</v>
      </c>
      <c r="F120" s="244" t="s">
        <v>1154</v>
      </c>
      <c r="G120" s="241"/>
      <c r="H120" s="245">
        <v>4</v>
      </c>
      <c r="I120" s="246"/>
      <c r="J120" s="241"/>
      <c r="K120" s="241"/>
      <c r="L120" s="247"/>
      <c r="M120" s="248"/>
      <c r="N120" s="249"/>
      <c r="O120" s="249"/>
      <c r="P120" s="249"/>
      <c r="Q120" s="249"/>
      <c r="R120" s="249"/>
      <c r="S120" s="249"/>
      <c r="T120" s="250"/>
      <c r="U120" s="13"/>
      <c r="V120" s="13"/>
      <c r="W120" s="13"/>
      <c r="X120" s="13"/>
      <c r="Y120" s="13"/>
      <c r="Z120" s="13"/>
      <c r="AA120" s="13"/>
      <c r="AB120" s="13"/>
      <c r="AC120" s="13"/>
      <c r="AD120" s="13"/>
      <c r="AE120" s="13"/>
      <c r="AT120" s="251" t="s">
        <v>170</v>
      </c>
      <c r="AU120" s="251" t="s">
        <v>89</v>
      </c>
      <c r="AV120" s="13" t="s">
        <v>91</v>
      </c>
      <c r="AW120" s="13" t="s">
        <v>42</v>
      </c>
      <c r="AX120" s="13" t="s">
        <v>89</v>
      </c>
      <c r="AY120" s="251" t="s">
        <v>161</v>
      </c>
    </row>
    <row r="121" s="2" customFormat="1" ht="16.5" customHeight="1">
      <c r="A121" s="39"/>
      <c r="B121" s="40"/>
      <c r="C121" s="227" t="s">
        <v>225</v>
      </c>
      <c r="D121" s="227" t="s">
        <v>163</v>
      </c>
      <c r="E121" s="228" t="s">
        <v>1100</v>
      </c>
      <c r="F121" s="229" t="s">
        <v>1101</v>
      </c>
      <c r="G121" s="230" t="s">
        <v>1092</v>
      </c>
      <c r="H121" s="231">
        <v>1</v>
      </c>
      <c r="I121" s="232"/>
      <c r="J121" s="233">
        <f>ROUND(I121*H121,2)</f>
        <v>0</v>
      </c>
      <c r="K121" s="229" t="s">
        <v>167</v>
      </c>
      <c r="L121" s="45"/>
      <c r="M121" s="234" t="s">
        <v>79</v>
      </c>
      <c r="N121" s="235" t="s">
        <v>51</v>
      </c>
      <c r="O121" s="85"/>
      <c r="P121" s="236">
        <f>O121*H121</f>
        <v>0</v>
      </c>
      <c r="Q121" s="236">
        <v>0</v>
      </c>
      <c r="R121" s="236">
        <f>Q121*H121</f>
        <v>0</v>
      </c>
      <c r="S121" s="236">
        <v>0</v>
      </c>
      <c r="T121" s="237">
        <f>S121*H121</f>
        <v>0</v>
      </c>
      <c r="U121" s="39"/>
      <c r="V121" s="39"/>
      <c r="W121" s="39"/>
      <c r="X121" s="39"/>
      <c r="Y121" s="39"/>
      <c r="Z121" s="39"/>
      <c r="AA121" s="39"/>
      <c r="AB121" s="39"/>
      <c r="AC121" s="39"/>
      <c r="AD121" s="39"/>
      <c r="AE121" s="39"/>
      <c r="AR121" s="238" t="s">
        <v>1093</v>
      </c>
      <c r="AT121" s="238" t="s">
        <v>163</v>
      </c>
      <c r="AU121" s="238" t="s">
        <v>89</v>
      </c>
      <c r="AY121" s="17" t="s">
        <v>161</v>
      </c>
      <c r="BE121" s="239">
        <f>IF(N121="základní",J121,0)</f>
        <v>0</v>
      </c>
      <c r="BF121" s="239">
        <f>IF(N121="snížená",J121,0)</f>
        <v>0</v>
      </c>
      <c r="BG121" s="239">
        <f>IF(N121="zákl. přenesená",J121,0)</f>
        <v>0</v>
      </c>
      <c r="BH121" s="239">
        <f>IF(N121="sníž. přenesená",J121,0)</f>
        <v>0</v>
      </c>
      <c r="BI121" s="239">
        <f>IF(N121="nulová",J121,0)</f>
        <v>0</v>
      </c>
      <c r="BJ121" s="17" t="s">
        <v>89</v>
      </c>
      <c r="BK121" s="239">
        <f>ROUND(I121*H121,2)</f>
        <v>0</v>
      </c>
      <c r="BL121" s="17" t="s">
        <v>1093</v>
      </c>
      <c r="BM121" s="238" t="s">
        <v>1155</v>
      </c>
    </row>
    <row r="122" s="13" customFormat="1">
      <c r="A122" s="13"/>
      <c r="B122" s="240"/>
      <c r="C122" s="241"/>
      <c r="D122" s="242" t="s">
        <v>170</v>
      </c>
      <c r="E122" s="243" t="s">
        <v>79</v>
      </c>
      <c r="F122" s="244" t="s">
        <v>1135</v>
      </c>
      <c r="G122" s="241"/>
      <c r="H122" s="245">
        <v>1</v>
      </c>
      <c r="I122" s="246"/>
      <c r="J122" s="241"/>
      <c r="K122" s="241"/>
      <c r="L122" s="247"/>
      <c r="M122" s="248"/>
      <c r="N122" s="249"/>
      <c r="O122" s="249"/>
      <c r="P122" s="249"/>
      <c r="Q122" s="249"/>
      <c r="R122" s="249"/>
      <c r="S122" s="249"/>
      <c r="T122" s="250"/>
      <c r="U122" s="13"/>
      <c r="V122" s="13"/>
      <c r="W122" s="13"/>
      <c r="X122" s="13"/>
      <c r="Y122" s="13"/>
      <c r="Z122" s="13"/>
      <c r="AA122" s="13"/>
      <c r="AB122" s="13"/>
      <c r="AC122" s="13"/>
      <c r="AD122" s="13"/>
      <c r="AE122" s="13"/>
      <c r="AT122" s="251" t="s">
        <v>170</v>
      </c>
      <c r="AU122" s="251" t="s">
        <v>89</v>
      </c>
      <c r="AV122" s="13" t="s">
        <v>91</v>
      </c>
      <c r="AW122" s="13" t="s">
        <v>42</v>
      </c>
      <c r="AX122" s="13" t="s">
        <v>89</v>
      </c>
      <c r="AY122" s="251" t="s">
        <v>161</v>
      </c>
    </row>
    <row r="123" s="2" customFormat="1" ht="16.5" customHeight="1">
      <c r="A123" s="39"/>
      <c r="B123" s="40"/>
      <c r="C123" s="227" t="s">
        <v>230</v>
      </c>
      <c r="D123" s="227" t="s">
        <v>163</v>
      </c>
      <c r="E123" s="228" t="s">
        <v>1104</v>
      </c>
      <c r="F123" s="229" t="s">
        <v>1105</v>
      </c>
      <c r="G123" s="230" t="s">
        <v>1092</v>
      </c>
      <c r="H123" s="231">
        <v>2</v>
      </c>
      <c r="I123" s="232"/>
      <c r="J123" s="233">
        <f>ROUND(I123*H123,2)</f>
        <v>0</v>
      </c>
      <c r="K123" s="229" t="s">
        <v>167</v>
      </c>
      <c r="L123" s="45"/>
      <c r="M123" s="234" t="s">
        <v>79</v>
      </c>
      <c r="N123" s="235" t="s">
        <v>51</v>
      </c>
      <c r="O123" s="85"/>
      <c r="P123" s="236">
        <f>O123*H123</f>
        <v>0</v>
      </c>
      <c r="Q123" s="236">
        <v>0</v>
      </c>
      <c r="R123" s="236">
        <f>Q123*H123</f>
        <v>0</v>
      </c>
      <c r="S123" s="236">
        <v>0</v>
      </c>
      <c r="T123" s="237">
        <f>S123*H123</f>
        <v>0</v>
      </c>
      <c r="U123" s="39"/>
      <c r="V123" s="39"/>
      <c r="W123" s="39"/>
      <c r="X123" s="39"/>
      <c r="Y123" s="39"/>
      <c r="Z123" s="39"/>
      <c r="AA123" s="39"/>
      <c r="AB123" s="39"/>
      <c r="AC123" s="39"/>
      <c r="AD123" s="39"/>
      <c r="AE123" s="39"/>
      <c r="AR123" s="238" t="s">
        <v>1093</v>
      </c>
      <c r="AT123" s="238" t="s">
        <v>163</v>
      </c>
      <c r="AU123" s="238" t="s">
        <v>89</v>
      </c>
      <c r="AY123" s="17" t="s">
        <v>161</v>
      </c>
      <c r="BE123" s="239">
        <f>IF(N123="základní",J123,0)</f>
        <v>0</v>
      </c>
      <c r="BF123" s="239">
        <f>IF(N123="snížená",J123,0)</f>
        <v>0</v>
      </c>
      <c r="BG123" s="239">
        <f>IF(N123="zákl. přenesená",J123,0)</f>
        <v>0</v>
      </c>
      <c r="BH123" s="239">
        <f>IF(N123="sníž. přenesená",J123,0)</f>
        <v>0</v>
      </c>
      <c r="BI123" s="239">
        <f>IF(N123="nulová",J123,0)</f>
        <v>0</v>
      </c>
      <c r="BJ123" s="17" t="s">
        <v>89</v>
      </c>
      <c r="BK123" s="239">
        <f>ROUND(I123*H123,2)</f>
        <v>0</v>
      </c>
      <c r="BL123" s="17" t="s">
        <v>1093</v>
      </c>
      <c r="BM123" s="238" t="s">
        <v>1156</v>
      </c>
    </row>
    <row r="124" s="13" customFormat="1">
      <c r="A124" s="13"/>
      <c r="B124" s="240"/>
      <c r="C124" s="241"/>
      <c r="D124" s="242" t="s">
        <v>170</v>
      </c>
      <c r="E124" s="243" t="s">
        <v>79</v>
      </c>
      <c r="F124" s="244" t="s">
        <v>1157</v>
      </c>
      <c r="G124" s="241"/>
      <c r="H124" s="245">
        <v>2</v>
      </c>
      <c r="I124" s="246"/>
      <c r="J124" s="241"/>
      <c r="K124" s="241"/>
      <c r="L124" s="247"/>
      <c r="M124" s="291"/>
      <c r="N124" s="292"/>
      <c r="O124" s="292"/>
      <c r="P124" s="292"/>
      <c r="Q124" s="292"/>
      <c r="R124" s="292"/>
      <c r="S124" s="292"/>
      <c r="T124" s="293"/>
      <c r="U124" s="13"/>
      <c r="V124" s="13"/>
      <c r="W124" s="13"/>
      <c r="X124" s="13"/>
      <c r="Y124" s="13"/>
      <c r="Z124" s="13"/>
      <c r="AA124" s="13"/>
      <c r="AB124" s="13"/>
      <c r="AC124" s="13"/>
      <c r="AD124" s="13"/>
      <c r="AE124" s="13"/>
      <c r="AT124" s="251" t="s">
        <v>170</v>
      </c>
      <c r="AU124" s="251" t="s">
        <v>89</v>
      </c>
      <c r="AV124" s="13" t="s">
        <v>91</v>
      </c>
      <c r="AW124" s="13" t="s">
        <v>42</v>
      </c>
      <c r="AX124" s="13" t="s">
        <v>89</v>
      </c>
      <c r="AY124" s="251" t="s">
        <v>161</v>
      </c>
    </row>
    <row r="125" s="2" customFormat="1" ht="6.96" customHeight="1">
      <c r="A125" s="39"/>
      <c r="B125" s="60"/>
      <c r="C125" s="61"/>
      <c r="D125" s="61"/>
      <c r="E125" s="61"/>
      <c r="F125" s="61"/>
      <c r="G125" s="61"/>
      <c r="H125" s="61"/>
      <c r="I125" s="176"/>
      <c r="J125" s="61"/>
      <c r="K125" s="61"/>
      <c r="L125" s="45"/>
      <c r="M125" s="39"/>
      <c r="O125" s="39"/>
      <c r="P125" s="39"/>
      <c r="Q125" s="39"/>
      <c r="R125" s="39"/>
      <c r="S125" s="39"/>
      <c r="T125" s="39"/>
      <c r="U125" s="39"/>
      <c r="V125" s="39"/>
      <c r="W125" s="39"/>
      <c r="X125" s="39"/>
      <c r="Y125" s="39"/>
      <c r="Z125" s="39"/>
      <c r="AA125" s="39"/>
      <c r="AB125" s="39"/>
      <c r="AC125" s="39"/>
      <c r="AD125" s="39"/>
      <c r="AE125" s="39"/>
    </row>
  </sheetData>
  <sheetProtection sheet="1" autoFilter="0" formatColumns="0" formatRows="0" objects="1" scenarios="1" spinCount="100000" saltValue="nxAuDzWXdlAhy0K8yIJmjbJ/k/Jy7/5ZBESKDEvCkDoYu49IaaDk/zsBF75tZTvcS0zMgDvkTfVqCM4RkxkoPw==" hashValue="aANYgBi0Y/r8ObofBQ+lykSlw8h00QYFYRNoiuKdD/1RAPUcG2mmQILvEaY0M8XgM2u3/nFesWXLuKc4SaJ+ng==" algorithmName="SHA-512" password="CC35"/>
  <autoFilter ref="C90:K124"/>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Vlach Martin Ing.</dc:creator>
  <cp:lastModifiedBy>Vlach Martin Ing.</cp:lastModifiedBy>
  <dcterms:created xsi:type="dcterms:W3CDTF">2019-11-13T09:32:33Z</dcterms:created>
  <dcterms:modified xsi:type="dcterms:W3CDTF">2019-11-13T09:32:51Z</dcterms:modified>
</cp:coreProperties>
</file>