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kumenty\PROJEKTY_2019\PD_Kanaly_pro_diagnostiku\PD_DPS_Finalani_verze\Priloha_c4A_Rekapitulace_ceny_a_soupis_praci_Kanaly_pro_diagnostiku_Autobusy_Hranecnik\"/>
    </mc:Choice>
  </mc:AlternateContent>
  <bookViews>
    <workbookView xWindow="0" yWindow="0" windowWidth="28800" windowHeight="12330"/>
  </bookViews>
  <sheets>
    <sheet name="Rekapitulace stavby" sheetId="1" r:id="rId1"/>
    <sheet name="02 - SO30 Vzduchotechnika" sheetId="2" r:id="rId2"/>
    <sheet name="03 - PS02 Provozní silnop..." sheetId="3" r:id="rId3"/>
    <sheet name="04 - PS03 Demontáže a pře..." sheetId="4" r:id="rId4"/>
    <sheet name="01 - SO10 Stavebně konstr..." sheetId="5" r:id="rId5"/>
    <sheet name="05 - PS01 Strojní zařízení" sheetId="6" r:id="rId6"/>
  </sheets>
  <definedNames>
    <definedName name="_xlnm._FilterDatabase" localSheetId="4" hidden="1">'01 - SO10 Stavebně konstr...'!$C$98:$K$425</definedName>
    <definedName name="_xlnm._FilterDatabase" localSheetId="1" hidden="1">'02 - SO30 Vzduchotechnika'!$C$84:$K$111</definedName>
    <definedName name="_xlnm._FilterDatabase" localSheetId="2" hidden="1">'03 - PS02 Provozní silnop...'!$C$83:$K$180</definedName>
    <definedName name="_xlnm._FilterDatabase" localSheetId="3" hidden="1">'04 - PS03 Demontáže a pře...'!$C$88:$K$157</definedName>
    <definedName name="_xlnm._FilterDatabase" localSheetId="5" hidden="1">'05 - PS01 Strojní zařízení'!$C$81:$K$96</definedName>
    <definedName name="_xlnm.Print_Titles" localSheetId="4">'01 - SO10 Stavebně konstr...'!$98:$98</definedName>
    <definedName name="_xlnm.Print_Titles" localSheetId="1">'02 - SO30 Vzduchotechnika'!$84:$84</definedName>
    <definedName name="_xlnm.Print_Titles" localSheetId="2">'03 - PS02 Provozní silnop...'!$83:$83</definedName>
    <definedName name="_xlnm.Print_Titles" localSheetId="3">'04 - PS03 Demontáže a pře...'!$88:$88</definedName>
    <definedName name="_xlnm.Print_Titles" localSheetId="5">'05 - PS01 Strojní zařízení'!$81:$81</definedName>
    <definedName name="_xlnm.Print_Titles" localSheetId="0">'Rekapitulace stavby'!$52:$52</definedName>
    <definedName name="_xlnm.Print_Area" localSheetId="4">'01 - SO10 Stavebně konstr...'!$C$4:$J$39,'01 - SO10 Stavebně konstr...'!$C$45:$J$80,'01 - SO10 Stavebně konstr...'!$C$86:$K$425</definedName>
    <definedName name="_xlnm.Print_Area" localSheetId="1">'02 - SO30 Vzduchotechnika'!$C$4:$J$39,'02 - SO30 Vzduchotechnika'!$C$45:$J$66,'02 - SO30 Vzduchotechnika'!$C$72:$K$111</definedName>
    <definedName name="_xlnm.Print_Area" localSheetId="2">'03 - PS02 Provozní silnop...'!$C$4:$J$39,'03 - PS02 Provozní silnop...'!$C$45:$J$65,'03 - PS02 Provozní silnop...'!$C$71:$K$180</definedName>
    <definedName name="_xlnm.Print_Area" localSheetId="3">'04 - PS03 Demontáže a pře...'!$C$4:$J$39,'04 - PS03 Demontáže a pře...'!$C$45:$J$70,'04 - PS03 Demontáže a pře...'!$C$76:$K$157</definedName>
    <definedName name="_xlnm.Print_Area" localSheetId="5">'05 - PS01 Strojní zařízení'!$C$4:$J$39,'05 - PS01 Strojní zařízení'!$C$45:$J$63,'05 - PS01 Strojní zařízení'!$C$69:$K$96</definedName>
    <definedName name="_xlnm.Print_Area" localSheetId="0">'Rekapitulace stavby'!$D$4:$AO$36,'Rekapitulace stavby'!$C$42:$AQ$60</definedName>
  </definedNames>
  <calcPr calcId="162913"/>
</workbook>
</file>

<file path=xl/calcChain.xml><?xml version="1.0" encoding="utf-8"?>
<calcChain xmlns="http://schemas.openxmlformats.org/spreadsheetml/2006/main">
  <c r="J37" i="6" l="1"/>
  <c r="J36" i="6"/>
  <c r="AY59" i="1" s="1"/>
  <c r="J35" i="6"/>
  <c r="AX59" i="1" s="1"/>
  <c r="BI96" i="6"/>
  <c r="BH96" i="6"/>
  <c r="BG96" i="6"/>
  <c r="BF96" i="6"/>
  <c r="T96" i="6"/>
  <c r="R96" i="6"/>
  <c r="P96" i="6"/>
  <c r="BK96" i="6"/>
  <c r="J96" i="6"/>
  <c r="BE96" i="6" s="1"/>
  <c r="BI95" i="6"/>
  <c r="BH95" i="6"/>
  <c r="BG95" i="6"/>
  <c r="BF95" i="6"/>
  <c r="T95" i="6"/>
  <c r="R95" i="6"/>
  <c r="P95" i="6"/>
  <c r="BK95" i="6"/>
  <c r="J95" i="6"/>
  <c r="BE95" i="6" s="1"/>
  <c r="BI94" i="6"/>
  <c r="BH94" i="6"/>
  <c r="BG94" i="6"/>
  <c r="BF94" i="6"/>
  <c r="T94" i="6"/>
  <c r="R94" i="6"/>
  <c r="P94" i="6"/>
  <c r="BK94" i="6"/>
  <c r="J94" i="6"/>
  <c r="BE94" i="6" s="1"/>
  <c r="BI93" i="6"/>
  <c r="BH93" i="6"/>
  <c r="BG93" i="6"/>
  <c r="BF93" i="6"/>
  <c r="T93" i="6"/>
  <c r="R93" i="6"/>
  <c r="P93" i="6"/>
  <c r="BK93" i="6"/>
  <c r="J93" i="6"/>
  <c r="BE93" i="6" s="1"/>
  <c r="BI92" i="6"/>
  <c r="BH92" i="6"/>
  <c r="BG92" i="6"/>
  <c r="BF92" i="6"/>
  <c r="T92" i="6"/>
  <c r="R92" i="6"/>
  <c r="P92" i="6"/>
  <c r="BK92" i="6"/>
  <c r="J92" i="6"/>
  <c r="BE92" i="6" s="1"/>
  <c r="BI91" i="6"/>
  <c r="BH91" i="6"/>
  <c r="BG91" i="6"/>
  <c r="BF91" i="6"/>
  <c r="T91" i="6"/>
  <c r="R91" i="6"/>
  <c r="P91" i="6"/>
  <c r="BK91" i="6"/>
  <c r="J91" i="6"/>
  <c r="BE91" i="6" s="1"/>
  <c r="BI90" i="6"/>
  <c r="BH90" i="6"/>
  <c r="BG90" i="6"/>
  <c r="BF90" i="6"/>
  <c r="T90" i="6"/>
  <c r="R90" i="6"/>
  <c r="P90" i="6"/>
  <c r="BK90" i="6"/>
  <c r="J90" i="6"/>
  <c r="BE90" i="6" s="1"/>
  <c r="BI89" i="6"/>
  <c r="BH89" i="6"/>
  <c r="BG89" i="6"/>
  <c r="BF89" i="6"/>
  <c r="T89" i="6"/>
  <c r="R89" i="6"/>
  <c r="P89" i="6"/>
  <c r="P86" i="6" s="1"/>
  <c r="BK89" i="6"/>
  <c r="J89" i="6"/>
  <c r="BE89" i="6" s="1"/>
  <c r="BI88" i="6"/>
  <c r="BH88" i="6"/>
  <c r="BG88" i="6"/>
  <c r="BF88" i="6"/>
  <c r="T88" i="6"/>
  <c r="R88" i="6"/>
  <c r="P88" i="6"/>
  <c r="BK88" i="6"/>
  <c r="J88" i="6"/>
  <c r="BE88" i="6"/>
  <c r="BI87" i="6"/>
  <c r="BH87" i="6"/>
  <c r="BG87" i="6"/>
  <c r="BF87" i="6"/>
  <c r="T87" i="6"/>
  <c r="R87" i="6"/>
  <c r="P87" i="6"/>
  <c r="BK87" i="6"/>
  <c r="J87" i="6"/>
  <c r="BE87" i="6"/>
  <c r="BI85" i="6"/>
  <c r="BH85" i="6"/>
  <c r="F36" i="6" s="1"/>
  <c r="BC59" i="1" s="1"/>
  <c r="BG85" i="6"/>
  <c r="F35" i="6"/>
  <c r="BB59" i="1" s="1"/>
  <c r="BF85" i="6"/>
  <c r="T85" i="6"/>
  <c r="T84" i="6" s="1"/>
  <c r="R85" i="6"/>
  <c r="R84" i="6" s="1"/>
  <c r="P85" i="6"/>
  <c r="P84" i="6" s="1"/>
  <c r="P83" i="6" s="1"/>
  <c r="P82" i="6" s="1"/>
  <c r="AU59" i="1" s="1"/>
  <c r="BK85" i="6"/>
  <c r="BK84" i="6" s="1"/>
  <c r="J85" i="6"/>
  <c r="BE85" i="6" s="1"/>
  <c r="F76" i="6"/>
  <c r="E74" i="6"/>
  <c r="F52" i="6"/>
  <c r="E50" i="6"/>
  <c r="J24" i="6"/>
  <c r="E24" i="6"/>
  <c r="J55" i="6" s="1"/>
  <c r="J23" i="6"/>
  <c r="J21" i="6"/>
  <c r="E21" i="6"/>
  <c r="J54" i="6" s="1"/>
  <c r="J20" i="6"/>
  <c r="J18" i="6"/>
  <c r="E18" i="6"/>
  <c r="F79" i="6"/>
  <c r="F55" i="6"/>
  <c r="J17" i="6"/>
  <c r="J15" i="6"/>
  <c r="E15" i="6"/>
  <c r="F78" i="6" s="1"/>
  <c r="J14" i="6"/>
  <c r="J12" i="6"/>
  <c r="E7" i="6"/>
  <c r="E72" i="6" s="1"/>
  <c r="J37" i="5"/>
  <c r="J36" i="5"/>
  <c r="AY58" i="1" s="1"/>
  <c r="J35" i="5"/>
  <c r="AX58" i="1" s="1"/>
  <c r="BI425" i="5"/>
  <c r="BH425" i="5"/>
  <c r="BG425" i="5"/>
  <c r="BF425" i="5"/>
  <c r="T425" i="5"/>
  <c r="R425" i="5"/>
  <c r="P425" i="5"/>
  <c r="BK425" i="5"/>
  <c r="J425" i="5"/>
  <c r="BE425" i="5"/>
  <c r="BI424" i="5"/>
  <c r="BH424" i="5"/>
  <c r="BG424" i="5"/>
  <c r="BF424" i="5"/>
  <c r="T424" i="5"/>
  <c r="T423" i="5"/>
  <c r="R424" i="5"/>
  <c r="R423" i="5"/>
  <c r="P424" i="5"/>
  <c r="P423" i="5" s="1"/>
  <c r="BK424" i="5"/>
  <c r="BK423" i="5" s="1"/>
  <c r="J423" i="5" s="1"/>
  <c r="J79" i="5" s="1"/>
  <c r="J424" i="5"/>
  <c r="BE424" i="5" s="1"/>
  <c r="BI420" i="5"/>
  <c r="BH420" i="5"/>
  <c r="BG420" i="5"/>
  <c r="BF420" i="5"/>
  <c r="T420" i="5"/>
  <c r="R420" i="5"/>
  <c r="P420" i="5"/>
  <c r="BK420" i="5"/>
  <c r="J420" i="5"/>
  <c r="BE420" i="5" s="1"/>
  <c r="BI416" i="5"/>
  <c r="BH416" i="5"/>
  <c r="BG416" i="5"/>
  <c r="BF416" i="5"/>
  <c r="T416" i="5"/>
  <c r="R416" i="5"/>
  <c r="P416" i="5"/>
  <c r="BK416" i="5"/>
  <c r="J416" i="5"/>
  <c r="BE416" i="5"/>
  <c r="BI413" i="5"/>
  <c r="BH413" i="5"/>
  <c r="BG413" i="5"/>
  <c r="BF413" i="5"/>
  <c r="T413" i="5"/>
  <c r="T412" i="5"/>
  <c r="R413" i="5"/>
  <c r="R412" i="5"/>
  <c r="P413" i="5"/>
  <c r="BK413" i="5"/>
  <c r="BK412" i="5" s="1"/>
  <c r="J412" i="5" s="1"/>
  <c r="J78" i="5" s="1"/>
  <c r="J413" i="5"/>
  <c r="BE413" i="5" s="1"/>
  <c r="BI409" i="5"/>
  <c r="BH409" i="5"/>
  <c r="BG409" i="5"/>
  <c r="BF409" i="5"/>
  <c r="T409" i="5"/>
  <c r="R409" i="5"/>
  <c r="P409" i="5"/>
  <c r="BK409" i="5"/>
  <c r="J409" i="5"/>
  <c r="BE409" i="5" s="1"/>
  <c r="BI408" i="5"/>
  <c r="BH408" i="5"/>
  <c r="BG408" i="5"/>
  <c r="BF408" i="5"/>
  <c r="T408" i="5"/>
  <c r="R408" i="5"/>
  <c r="P408" i="5"/>
  <c r="BK408" i="5"/>
  <c r="J408" i="5"/>
  <c r="BE408" i="5"/>
  <c r="BI407" i="5"/>
  <c r="BH407" i="5"/>
  <c r="BG407" i="5"/>
  <c r="BF407" i="5"/>
  <c r="T407" i="5"/>
  <c r="R407" i="5"/>
  <c r="P407" i="5"/>
  <c r="BK407" i="5"/>
  <c r="J407" i="5"/>
  <c r="BE407" i="5" s="1"/>
  <c r="BI406" i="5"/>
  <c r="BH406" i="5"/>
  <c r="BG406" i="5"/>
  <c r="BF406" i="5"/>
  <c r="T406" i="5"/>
  <c r="R406" i="5"/>
  <c r="P406" i="5"/>
  <c r="BK406" i="5"/>
  <c r="J406" i="5"/>
  <c r="BE406" i="5" s="1"/>
  <c r="BI390" i="5"/>
  <c r="BH390" i="5"/>
  <c r="BG390" i="5"/>
  <c r="BF390" i="5"/>
  <c r="T390" i="5"/>
  <c r="R390" i="5"/>
  <c r="P390" i="5"/>
  <c r="BK390" i="5"/>
  <c r="J390" i="5"/>
  <c r="BE390" i="5" s="1"/>
  <c r="BI385" i="5"/>
  <c r="BH385" i="5"/>
  <c r="BG385" i="5"/>
  <c r="BF385" i="5"/>
  <c r="T385" i="5"/>
  <c r="R385" i="5"/>
  <c r="P385" i="5"/>
  <c r="P384" i="5" s="1"/>
  <c r="BK385" i="5"/>
  <c r="BK384" i="5" s="1"/>
  <c r="J384" i="5" s="1"/>
  <c r="J77" i="5" s="1"/>
  <c r="J385" i="5"/>
  <c r="BE385" i="5" s="1"/>
  <c r="BI383" i="5"/>
  <c r="BH383" i="5"/>
  <c r="BG383" i="5"/>
  <c r="BF383" i="5"/>
  <c r="T383" i="5"/>
  <c r="R383" i="5"/>
  <c r="P383" i="5"/>
  <c r="BK383" i="5"/>
  <c r="J383" i="5"/>
  <c r="BE383" i="5" s="1"/>
  <c r="BI382" i="5"/>
  <c r="BH382" i="5"/>
  <c r="BG382" i="5"/>
  <c r="BF382" i="5"/>
  <c r="T382" i="5"/>
  <c r="R382" i="5"/>
  <c r="P382" i="5"/>
  <c r="BK382" i="5"/>
  <c r="J382" i="5"/>
  <c r="BE382" i="5" s="1"/>
  <c r="BI381" i="5"/>
  <c r="BH381" i="5"/>
  <c r="BG381" i="5"/>
  <c r="BF381" i="5"/>
  <c r="T381" i="5"/>
  <c r="R381" i="5"/>
  <c r="P381" i="5"/>
  <c r="BK381" i="5"/>
  <c r="J381" i="5"/>
  <c r="BE381" i="5" s="1"/>
  <c r="BI380" i="5"/>
  <c r="BH380" i="5"/>
  <c r="BG380" i="5"/>
  <c r="BF380" i="5"/>
  <c r="T380" i="5"/>
  <c r="T379" i="5" s="1"/>
  <c r="R380" i="5"/>
  <c r="P380" i="5"/>
  <c r="P379" i="5" s="1"/>
  <c r="BK380" i="5"/>
  <c r="J380" i="5"/>
  <c r="BE380" i="5" s="1"/>
  <c r="BI378" i="5"/>
  <c r="BH378" i="5"/>
  <c r="BG378" i="5"/>
  <c r="BF378" i="5"/>
  <c r="T378" i="5"/>
  <c r="T377" i="5" s="1"/>
  <c r="R378" i="5"/>
  <c r="R377" i="5" s="1"/>
  <c r="P378" i="5"/>
  <c r="P377" i="5" s="1"/>
  <c r="BK378" i="5"/>
  <c r="BK377" i="5" s="1"/>
  <c r="J377" i="5" s="1"/>
  <c r="J75" i="5" s="1"/>
  <c r="J378" i="5"/>
  <c r="BE378" i="5"/>
  <c r="BI376" i="5"/>
  <c r="BH376" i="5"/>
  <c r="BG376" i="5"/>
  <c r="BF376" i="5"/>
  <c r="T376" i="5"/>
  <c r="R376" i="5"/>
  <c r="P376" i="5"/>
  <c r="BK376" i="5"/>
  <c r="J376" i="5"/>
  <c r="BE376" i="5" s="1"/>
  <c r="BI373" i="5"/>
  <c r="BH373" i="5"/>
  <c r="BG373" i="5"/>
  <c r="BF373" i="5"/>
  <c r="T373" i="5"/>
  <c r="T372" i="5"/>
  <c r="R373" i="5"/>
  <c r="R372" i="5"/>
  <c r="P373" i="5"/>
  <c r="P372" i="5"/>
  <c r="BK373" i="5"/>
  <c r="BK372" i="5" s="1"/>
  <c r="J372" i="5" s="1"/>
  <c r="J74" i="5" s="1"/>
  <c r="J373" i="5"/>
  <c r="BE373" i="5" s="1"/>
  <c r="BI371" i="5"/>
  <c r="BH371" i="5"/>
  <c r="BG371" i="5"/>
  <c r="BF371" i="5"/>
  <c r="T371" i="5"/>
  <c r="R371" i="5"/>
  <c r="P371" i="5"/>
  <c r="BK371" i="5"/>
  <c r="J371" i="5"/>
  <c r="BE371" i="5" s="1"/>
  <c r="BI370" i="5"/>
  <c r="BH370" i="5"/>
  <c r="BG370" i="5"/>
  <c r="BF370" i="5"/>
  <c r="T370" i="5"/>
  <c r="T369" i="5" s="1"/>
  <c r="R370" i="5"/>
  <c r="R369" i="5" s="1"/>
  <c r="P370" i="5"/>
  <c r="P369" i="5" s="1"/>
  <c r="BK370" i="5"/>
  <c r="BK369" i="5"/>
  <c r="J369" i="5" s="1"/>
  <c r="J73" i="5" s="1"/>
  <c r="J370" i="5"/>
  <c r="BE370" i="5" s="1"/>
  <c r="BI365" i="5"/>
  <c r="BH365" i="5"/>
  <c r="BG365" i="5"/>
  <c r="BF365" i="5"/>
  <c r="T365" i="5"/>
  <c r="T364" i="5" s="1"/>
  <c r="R365" i="5"/>
  <c r="R364" i="5" s="1"/>
  <c r="P365" i="5"/>
  <c r="P364" i="5" s="1"/>
  <c r="BK365" i="5"/>
  <c r="BK364" i="5"/>
  <c r="J364" i="5" s="1"/>
  <c r="J72" i="5" s="1"/>
  <c r="J365" i="5"/>
  <c r="BE365" i="5" s="1"/>
  <c r="BI363" i="5"/>
  <c r="BH363" i="5"/>
  <c r="BG363" i="5"/>
  <c r="BF363" i="5"/>
  <c r="T363" i="5"/>
  <c r="R363" i="5"/>
  <c r="P363" i="5"/>
  <c r="BK363" i="5"/>
  <c r="J363" i="5"/>
  <c r="BE363" i="5" s="1"/>
  <c r="BI362" i="5"/>
  <c r="BH362" i="5"/>
  <c r="BG362" i="5"/>
  <c r="BF362" i="5"/>
  <c r="T362" i="5"/>
  <c r="R362" i="5"/>
  <c r="P362" i="5"/>
  <c r="BK362" i="5"/>
  <c r="J362" i="5"/>
  <c r="BE362" i="5" s="1"/>
  <c r="BI361" i="5"/>
  <c r="BH361" i="5"/>
  <c r="BG361" i="5"/>
  <c r="BF361" i="5"/>
  <c r="T361" i="5"/>
  <c r="R361" i="5"/>
  <c r="P361" i="5"/>
  <c r="BK361" i="5"/>
  <c r="J361" i="5"/>
  <c r="BE361" i="5" s="1"/>
  <c r="BI360" i="5"/>
  <c r="BH360" i="5"/>
  <c r="BG360" i="5"/>
  <c r="BF360" i="5"/>
  <c r="T360" i="5"/>
  <c r="R360" i="5"/>
  <c r="P360" i="5"/>
  <c r="BK360" i="5"/>
  <c r="J360" i="5"/>
  <c r="BE360" i="5"/>
  <c r="BI357" i="5"/>
  <c r="BH357" i="5"/>
  <c r="BG357" i="5"/>
  <c r="BF357" i="5"/>
  <c r="T357" i="5"/>
  <c r="R357" i="5"/>
  <c r="R346" i="5" s="1"/>
  <c r="P357" i="5"/>
  <c r="BK357" i="5"/>
  <c r="J357" i="5"/>
  <c r="BE357" i="5" s="1"/>
  <c r="BI354" i="5"/>
  <c r="BH354" i="5"/>
  <c r="BG354" i="5"/>
  <c r="BF354" i="5"/>
  <c r="T354" i="5"/>
  <c r="R354" i="5"/>
  <c r="P354" i="5"/>
  <c r="BK354" i="5"/>
  <c r="J354" i="5"/>
  <c r="BE354" i="5" s="1"/>
  <c r="BI353" i="5"/>
  <c r="BH353" i="5"/>
  <c r="BG353" i="5"/>
  <c r="BF353" i="5"/>
  <c r="T353" i="5"/>
  <c r="R353" i="5"/>
  <c r="P353" i="5"/>
  <c r="BK353" i="5"/>
  <c r="J353" i="5"/>
  <c r="BE353" i="5" s="1"/>
  <c r="BI352" i="5"/>
  <c r="BH352" i="5"/>
  <c r="BG352" i="5"/>
  <c r="BF352" i="5"/>
  <c r="T352" i="5"/>
  <c r="R352" i="5"/>
  <c r="P352" i="5"/>
  <c r="P346" i="5" s="1"/>
  <c r="BK352" i="5"/>
  <c r="J352" i="5"/>
  <c r="BE352" i="5" s="1"/>
  <c r="BI347" i="5"/>
  <c r="BH347" i="5"/>
  <c r="BG347" i="5"/>
  <c r="BF347" i="5"/>
  <c r="T347" i="5"/>
  <c r="R347" i="5"/>
  <c r="P347" i="5"/>
  <c r="BK347" i="5"/>
  <c r="J347" i="5"/>
  <c r="BE347" i="5"/>
  <c r="BI344" i="5"/>
  <c r="BH344" i="5"/>
  <c r="BG344" i="5"/>
  <c r="BF344" i="5"/>
  <c r="T344" i="5"/>
  <c r="T343" i="5"/>
  <c r="R344" i="5"/>
  <c r="R343" i="5" s="1"/>
  <c r="P344" i="5"/>
  <c r="P343" i="5" s="1"/>
  <c r="BK344" i="5"/>
  <c r="BK343" i="5" s="1"/>
  <c r="J343" i="5" s="1"/>
  <c r="J69" i="5" s="1"/>
  <c r="J344" i="5"/>
  <c r="BE344" i="5" s="1"/>
  <c r="BI340" i="5"/>
  <c r="BH340" i="5"/>
  <c r="BG340" i="5"/>
  <c r="BF340" i="5"/>
  <c r="T340" i="5"/>
  <c r="R340" i="5"/>
  <c r="P340" i="5"/>
  <c r="BK340" i="5"/>
  <c r="J340" i="5"/>
  <c r="BE340" i="5" s="1"/>
  <c r="BI337" i="5"/>
  <c r="BH337" i="5"/>
  <c r="BG337" i="5"/>
  <c r="BF337" i="5"/>
  <c r="T337" i="5"/>
  <c r="R337" i="5"/>
  <c r="P337" i="5"/>
  <c r="BK337" i="5"/>
  <c r="J337" i="5"/>
  <c r="BE337" i="5" s="1"/>
  <c r="BI333" i="5"/>
  <c r="BH333" i="5"/>
  <c r="BG333" i="5"/>
  <c r="BF333" i="5"/>
  <c r="T333" i="5"/>
  <c r="R333" i="5"/>
  <c r="P333" i="5"/>
  <c r="BK333" i="5"/>
  <c r="J333" i="5"/>
  <c r="BE333" i="5"/>
  <c r="BI330" i="5"/>
  <c r="BH330" i="5"/>
  <c r="BG330" i="5"/>
  <c r="BF330" i="5"/>
  <c r="T330" i="5"/>
  <c r="R330" i="5"/>
  <c r="P330" i="5"/>
  <c r="BK330" i="5"/>
  <c r="J330" i="5"/>
  <c r="BE330" i="5" s="1"/>
  <c r="BI329" i="5"/>
  <c r="BH329" i="5"/>
  <c r="BG329" i="5"/>
  <c r="BF329" i="5"/>
  <c r="T329" i="5"/>
  <c r="R329" i="5"/>
  <c r="R328" i="5" s="1"/>
  <c r="P329" i="5"/>
  <c r="BK329" i="5"/>
  <c r="J329" i="5"/>
  <c r="BE329" i="5" s="1"/>
  <c r="BI327" i="5"/>
  <c r="BH327" i="5"/>
  <c r="BG327" i="5"/>
  <c r="BF327" i="5"/>
  <c r="T327" i="5"/>
  <c r="R327" i="5"/>
  <c r="P327" i="5"/>
  <c r="BK327" i="5"/>
  <c r="J327" i="5"/>
  <c r="BE327" i="5" s="1"/>
  <c r="BI324" i="5"/>
  <c r="BH324" i="5"/>
  <c r="BG324" i="5"/>
  <c r="BF324" i="5"/>
  <c r="T324" i="5"/>
  <c r="R324" i="5"/>
  <c r="P324" i="5"/>
  <c r="BK324" i="5"/>
  <c r="J324" i="5"/>
  <c r="BE324" i="5" s="1"/>
  <c r="BI323" i="5"/>
  <c r="BH323" i="5"/>
  <c r="BG323" i="5"/>
  <c r="BF323" i="5"/>
  <c r="T323" i="5"/>
  <c r="R323" i="5"/>
  <c r="P323" i="5"/>
  <c r="BK323" i="5"/>
  <c r="J323" i="5"/>
  <c r="BE323" i="5"/>
  <c r="BI320" i="5"/>
  <c r="BH320" i="5"/>
  <c r="BG320" i="5"/>
  <c r="BF320" i="5"/>
  <c r="T320" i="5"/>
  <c r="R320" i="5"/>
  <c r="P320" i="5"/>
  <c r="BK320" i="5"/>
  <c r="J320" i="5"/>
  <c r="BE320" i="5"/>
  <c r="BI317" i="5"/>
  <c r="BH317" i="5"/>
  <c r="BG317" i="5"/>
  <c r="BF317" i="5"/>
  <c r="T317" i="5"/>
  <c r="R317" i="5"/>
  <c r="P317" i="5"/>
  <c r="BK317" i="5"/>
  <c r="J317" i="5"/>
  <c r="BE317" i="5"/>
  <c r="BI316" i="5"/>
  <c r="BH316" i="5"/>
  <c r="BG316" i="5"/>
  <c r="BF316" i="5"/>
  <c r="T316" i="5"/>
  <c r="R316" i="5"/>
  <c r="P316" i="5"/>
  <c r="BK316" i="5"/>
  <c r="J316" i="5"/>
  <c r="BE316" i="5" s="1"/>
  <c r="BI312" i="5"/>
  <c r="BH312" i="5"/>
  <c r="BG312" i="5"/>
  <c r="BF312" i="5"/>
  <c r="T312" i="5"/>
  <c r="R312" i="5"/>
  <c r="P312" i="5"/>
  <c r="BK312" i="5"/>
  <c r="J312" i="5"/>
  <c r="BE312" i="5" s="1"/>
  <c r="BI309" i="5"/>
  <c r="BH309" i="5"/>
  <c r="BG309" i="5"/>
  <c r="BF309" i="5"/>
  <c r="T309" i="5"/>
  <c r="R309" i="5"/>
  <c r="P309" i="5"/>
  <c r="BK309" i="5"/>
  <c r="J309" i="5"/>
  <c r="BE309" i="5" s="1"/>
  <c r="BI308" i="5"/>
  <c r="BH308" i="5"/>
  <c r="BG308" i="5"/>
  <c r="BF308" i="5"/>
  <c r="T308" i="5"/>
  <c r="R308" i="5"/>
  <c r="P308" i="5"/>
  <c r="BK308" i="5"/>
  <c r="J308" i="5"/>
  <c r="BE308" i="5"/>
  <c r="BI302" i="5"/>
  <c r="BH302" i="5"/>
  <c r="BG302" i="5"/>
  <c r="BF302" i="5"/>
  <c r="T302" i="5"/>
  <c r="R302" i="5"/>
  <c r="P302" i="5"/>
  <c r="BK302" i="5"/>
  <c r="J302" i="5"/>
  <c r="BE302" i="5"/>
  <c r="BI301" i="5"/>
  <c r="BH301" i="5"/>
  <c r="BG301" i="5"/>
  <c r="BF301" i="5"/>
  <c r="T301" i="5"/>
  <c r="R301" i="5"/>
  <c r="P301" i="5"/>
  <c r="BK301" i="5"/>
  <c r="J301" i="5"/>
  <c r="BE301" i="5"/>
  <c r="BI298" i="5"/>
  <c r="BH298" i="5"/>
  <c r="BG298" i="5"/>
  <c r="BF298" i="5"/>
  <c r="T298" i="5"/>
  <c r="R298" i="5"/>
  <c r="P298" i="5"/>
  <c r="BK298" i="5"/>
  <c r="J298" i="5"/>
  <c r="BE298" i="5" s="1"/>
  <c r="BI289" i="5"/>
  <c r="BH289" i="5"/>
  <c r="BG289" i="5"/>
  <c r="BF289" i="5"/>
  <c r="T289" i="5"/>
  <c r="R289" i="5"/>
  <c r="P289" i="5"/>
  <c r="BK289" i="5"/>
  <c r="J289" i="5"/>
  <c r="BE289" i="5" s="1"/>
  <c r="BI288" i="5"/>
  <c r="BH288" i="5"/>
  <c r="BG288" i="5"/>
  <c r="BF288" i="5"/>
  <c r="T288" i="5"/>
  <c r="R288" i="5"/>
  <c r="P288" i="5"/>
  <c r="BK288" i="5"/>
  <c r="J288" i="5"/>
  <c r="BE288" i="5" s="1"/>
  <c r="BI285" i="5"/>
  <c r="BH285" i="5"/>
  <c r="BG285" i="5"/>
  <c r="BF285" i="5"/>
  <c r="T285" i="5"/>
  <c r="R285" i="5"/>
  <c r="P285" i="5"/>
  <c r="BK285" i="5"/>
  <c r="J285" i="5"/>
  <c r="BE285" i="5"/>
  <c r="BI282" i="5"/>
  <c r="BH282" i="5"/>
  <c r="BG282" i="5"/>
  <c r="BF282" i="5"/>
  <c r="T282" i="5"/>
  <c r="R282" i="5"/>
  <c r="P282" i="5"/>
  <c r="BK282" i="5"/>
  <c r="J282" i="5"/>
  <c r="BE282" i="5"/>
  <c r="BI281" i="5"/>
  <c r="BH281" i="5"/>
  <c r="BG281" i="5"/>
  <c r="BF281" i="5"/>
  <c r="T281" i="5"/>
  <c r="R281" i="5"/>
  <c r="P281" i="5"/>
  <c r="BK281" i="5"/>
  <c r="J281" i="5"/>
  <c r="BE281" i="5"/>
  <c r="BI278" i="5"/>
  <c r="BH278" i="5"/>
  <c r="BG278" i="5"/>
  <c r="BF278" i="5"/>
  <c r="T278" i="5"/>
  <c r="R278" i="5"/>
  <c r="P278" i="5"/>
  <c r="BK278" i="5"/>
  <c r="J278" i="5"/>
  <c r="BE278" i="5" s="1"/>
  <c r="BI277" i="5"/>
  <c r="BH277" i="5"/>
  <c r="BG277" i="5"/>
  <c r="BF277" i="5"/>
  <c r="T277" i="5"/>
  <c r="R277" i="5"/>
  <c r="P277" i="5"/>
  <c r="BK277" i="5"/>
  <c r="J277" i="5"/>
  <c r="BE277" i="5" s="1"/>
  <c r="BI274" i="5"/>
  <c r="BH274" i="5"/>
  <c r="BG274" i="5"/>
  <c r="BF274" i="5"/>
  <c r="T274" i="5"/>
  <c r="R274" i="5"/>
  <c r="P274" i="5"/>
  <c r="BK274" i="5"/>
  <c r="J274" i="5"/>
  <c r="BE274" i="5" s="1"/>
  <c r="BI271" i="5"/>
  <c r="BH271" i="5"/>
  <c r="BG271" i="5"/>
  <c r="BF271" i="5"/>
  <c r="T271" i="5"/>
  <c r="R271" i="5"/>
  <c r="P271" i="5"/>
  <c r="BK271" i="5"/>
  <c r="J271" i="5"/>
  <c r="BE271" i="5"/>
  <c r="BI266" i="5"/>
  <c r="BH266" i="5"/>
  <c r="BG266" i="5"/>
  <c r="BF266" i="5"/>
  <c r="T266" i="5"/>
  <c r="R266" i="5"/>
  <c r="P266" i="5"/>
  <c r="BK266" i="5"/>
  <c r="J266" i="5"/>
  <c r="BE266" i="5"/>
  <c r="BI260" i="5"/>
  <c r="BH260" i="5"/>
  <c r="BG260" i="5"/>
  <c r="BF260" i="5"/>
  <c r="T260" i="5"/>
  <c r="R260" i="5"/>
  <c r="P260" i="5"/>
  <c r="BK260" i="5"/>
  <c r="J260" i="5"/>
  <c r="BE260" i="5"/>
  <c r="BI259" i="5"/>
  <c r="BH259" i="5"/>
  <c r="BG259" i="5"/>
  <c r="BF259" i="5"/>
  <c r="T259" i="5"/>
  <c r="R259" i="5"/>
  <c r="P259" i="5"/>
  <c r="BK259" i="5"/>
  <c r="J259" i="5"/>
  <c r="BE259" i="5" s="1"/>
  <c r="BI258" i="5"/>
  <c r="BH258" i="5"/>
  <c r="BG258" i="5"/>
  <c r="BF258" i="5"/>
  <c r="T258" i="5"/>
  <c r="R258" i="5"/>
  <c r="P258" i="5"/>
  <c r="BK258" i="5"/>
  <c r="J258" i="5"/>
  <c r="BE258" i="5" s="1"/>
  <c r="BI257" i="5"/>
  <c r="BH257" i="5"/>
  <c r="BG257" i="5"/>
  <c r="BF257" i="5"/>
  <c r="T257" i="5"/>
  <c r="R257" i="5"/>
  <c r="P257" i="5"/>
  <c r="BK257" i="5"/>
  <c r="J257" i="5"/>
  <c r="BE257" i="5" s="1"/>
  <c r="BI254" i="5"/>
  <c r="BH254" i="5"/>
  <c r="BG254" i="5"/>
  <c r="BF254" i="5"/>
  <c r="T254" i="5"/>
  <c r="R254" i="5"/>
  <c r="P254" i="5"/>
  <c r="BK254" i="5"/>
  <c r="J254" i="5"/>
  <c r="BE254" i="5"/>
  <c r="BI253" i="5"/>
  <c r="BH253" i="5"/>
  <c r="BG253" i="5"/>
  <c r="BF253" i="5"/>
  <c r="T253" i="5"/>
  <c r="R253" i="5"/>
  <c r="P253" i="5"/>
  <c r="BK253" i="5"/>
  <c r="J253" i="5"/>
  <c r="BE253" i="5"/>
  <c r="BI250" i="5"/>
  <c r="BH250" i="5"/>
  <c r="BG250" i="5"/>
  <c r="BF250" i="5"/>
  <c r="T250" i="5"/>
  <c r="R250" i="5"/>
  <c r="P250" i="5"/>
  <c r="BK250" i="5"/>
  <c r="J250" i="5"/>
  <c r="BE250" i="5"/>
  <c r="BI247" i="5"/>
  <c r="BH247" i="5"/>
  <c r="BG247" i="5"/>
  <c r="BF247" i="5"/>
  <c r="T247" i="5"/>
  <c r="R247" i="5"/>
  <c r="P247" i="5"/>
  <c r="BK247" i="5"/>
  <c r="J247" i="5"/>
  <c r="BE247" i="5" s="1"/>
  <c r="BI245" i="5"/>
  <c r="BH245" i="5"/>
  <c r="BG245" i="5"/>
  <c r="BF245" i="5"/>
  <c r="T245" i="5"/>
  <c r="R245" i="5"/>
  <c r="P245" i="5"/>
  <c r="BK245" i="5"/>
  <c r="J245" i="5"/>
  <c r="BE245" i="5" s="1"/>
  <c r="BI244" i="5"/>
  <c r="BH244" i="5"/>
  <c r="BG244" i="5"/>
  <c r="BF244" i="5"/>
  <c r="T244" i="5"/>
  <c r="R244" i="5"/>
  <c r="P244" i="5"/>
  <c r="BK244" i="5"/>
  <c r="J244" i="5"/>
  <c r="BE244" i="5" s="1"/>
  <c r="BI243" i="5"/>
  <c r="BH243" i="5"/>
  <c r="BG243" i="5"/>
  <c r="BF243" i="5"/>
  <c r="T243" i="5"/>
  <c r="R243" i="5"/>
  <c r="P243" i="5"/>
  <c r="BK243" i="5"/>
  <c r="J243" i="5"/>
  <c r="BE243" i="5" s="1"/>
  <c r="BI242" i="5"/>
  <c r="BH242" i="5"/>
  <c r="BG242" i="5"/>
  <c r="BF242" i="5"/>
  <c r="T242" i="5"/>
  <c r="R242" i="5"/>
  <c r="P242" i="5"/>
  <c r="BK242" i="5"/>
  <c r="J242" i="5"/>
  <c r="BE242" i="5"/>
  <c r="BI241" i="5"/>
  <c r="BH241" i="5"/>
  <c r="BG241" i="5"/>
  <c r="BF241" i="5"/>
  <c r="T241" i="5"/>
  <c r="R241" i="5"/>
  <c r="P241" i="5"/>
  <c r="BK241" i="5"/>
  <c r="J241" i="5"/>
  <c r="BE241" i="5" s="1"/>
  <c r="BI237" i="5"/>
  <c r="BH237" i="5"/>
  <c r="BG237" i="5"/>
  <c r="BF237" i="5"/>
  <c r="T237" i="5"/>
  <c r="R237" i="5"/>
  <c r="P237" i="5"/>
  <c r="BK237" i="5"/>
  <c r="J237" i="5"/>
  <c r="BE237" i="5" s="1"/>
  <c r="BI234" i="5"/>
  <c r="BH234" i="5"/>
  <c r="BG234" i="5"/>
  <c r="BF234" i="5"/>
  <c r="T234" i="5"/>
  <c r="R234" i="5"/>
  <c r="P234" i="5"/>
  <c r="BK234" i="5"/>
  <c r="J234" i="5"/>
  <c r="BE234" i="5" s="1"/>
  <c r="BI232" i="5"/>
  <c r="BH232" i="5"/>
  <c r="BG232" i="5"/>
  <c r="BF232" i="5"/>
  <c r="T232" i="5"/>
  <c r="R232" i="5"/>
  <c r="P232" i="5"/>
  <c r="BK232" i="5"/>
  <c r="J232" i="5"/>
  <c r="BE232" i="5" s="1"/>
  <c r="BI231" i="5"/>
  <c r="BH231" i="5"/>
  <c r="BG231" i="5"/>
  <c r="BF231" i="5"/>
  <c r="T231" i="5"/>
  <c r="R231" i="5"/>
  <c r="P231" i="5"/>
  <c r="BK231" i="5"/>
  <c r="J231" i="5"/>
  <c r="BE231" i="5" s="1"/>
  <c r="BI230" i="5"/>
  <c r="BH230" i="5"/>
  <c r="BG230" i="5"/>
  <c r="BF230" i="5"/>
  <c r="T230" i="5"/>
  <c r="R230" i="5"/>
  <c r="P230" i="5"/>
  <c r="BK230" i="5"/>
  <c r="J230" i="5"/>
  <c r="BE230" i="5" s="1"/>
  <c r="BI227" i="5"/>
  <c r="BH227" i="5"/>
  <c r="BG227" i="5"/>
  <c r="BF227" i="5"/>
  <c r="T227" i="5"/>
  <c r="R227" i="5"/>
  <c r="P227" i="5"/>
  <c r="BK227" i="5"/>
  <c r="J227" i="5"/>
  <c r="BE227" i="5" s="1"/>
  <c r="BI226" i="5"/>
  <c r="BH226" i="5"/>
  <c r="BG226" i="5"/>
  <c r="BF226" i="5"/>
  <c r="T226" i="5"/>
  <c r="R226" i="5"/>
  <c r="P226" i="5"/>
  <c r="BK226" i="5"/>
  <c r="J226" i="5"/>
  <c r="BE226" i="5" s="1"/>
  <c r="BI225" i="5"/>
  <c r="BH225" i="5"/>
  <c r="BG225" i="5"/>
  <c r="BF225" i="5"/>
  <c r="T225" i="5"/>
  <c r="R225" i="5"/>
  <c r="P225" i="5"/>
  <c r="BK225" i="5"/>
  <c r="J225" i="5"/>
  <c r="BE225" i="5"/>
  <c r="BI224" i="5"/>
  <c r="BH224" i="5"/>
  <c r="BG224" i="5"/>
  <c r="BF224" i="5"/>
  <c r="T224" i="5"/>
  <c r="R224" i="5"/>
  <c r="P224" i="5"/>
  <c r="BK224" i="5"/>
  <c r="J224" i="5"/>
  <c r="BE224" i="5" s="1"/>
  <c r="BI223" i="5"/>
  <c r="BH223" i="5"/>
  <c r="BG223" i="5"/>
  <c r="BF223" i="5"/>
  <c r="T223" i="5"/>
  <c r="R223" i="5"/>
  <c r="P223" i="5"/>
  <c r="BK223" i="5"/>
  <c r="J223" i="5"/>
  <c r="BE223" i="5" s="1"/>
  <c r="BI220" i="5"/>
  <c r="BH220" i="5"/>
  <c r="BG220" i="5"/>
  <c r="BF220" i="5"/>
  <c r="T220" i="5"/>
  <c r="R220" i="5"/>
  <c r="P220" i="5"/>
  <c r="BK220" i="5"/>
  <c r="J220" i="5"/>
  <c r="BE220" i="5" s="1"/>
  <c r="BI213" i="5"/>
  <c r="BH213" i="5"/>
  <c r="BG213" i="5"/>
  <c r="BF213" i="5"/>
  <c r="T213" i="5"/>
  <c r="R213" i="5"/>
  <c r="P213" i="5"/>
  <c r="P188" i="5" s="1"/>
  <c r="BK213" i="5"/>
  <c r="J213" i="5"/>
  <c r="BE213" i="5" s="1"/>
  <c r="BI210" i="5"/>
  <c r="BH210" i="5"/>
  <c r="BG210" i="5"/>
  <c r="BF210" i="5"/>
  <c r="T210" i="5"/>
  <c r="R210" i="5"/>
  <c r="P210" i="5"/>
  <c r="BK210" i="5"/>
  <c r="J210" i="5"/>
  <c r="BE210" i="5" s="1"/>
  <c r="BI204" i="5"/>
  <c r="BH204" i="5"/>
  <c r="BG204" i="5"/>
  <c r="BF204" i="5"/>
  <c r="T204" i="5"/>
  <c r="R204" i="5"/>
  <c r="P204" i="5"/>
  <c r="BK204" i="5"/>
  <c r="J204" i="5"/>
  <c r="BE204" i="5"/>
  <c r="BI199" i="5"/>
  <c r="BH199" i="5"/>
  <c r="BG199" i="5"/>
  <c r="BF199" i="5"/>
  <c r="T199" i="5"/>
  <c r="R199" i="5"/>
  <c r="P199" i="5"/>
  <c r="BK199" i="5"/>
  <c r="J199" i="5"/>
  <c r="BE199" i="5" s="1"/>
  <c r="BI189" i="5"/>
  <c r="BH189" i="5"/>
  <c r="BG189" i="5"/>
  <c r="BF189" i="5"/>
  <c r="T189" i="5"/>
  <c r="R189" i="5"/>
  <c r="P189" i="5"/>
  <c r="BK189" i="5"/>
  <c r="J189" i="5"/>
  <c r="BE189" i="5" s="1"/>
  <c r="BI187" i="5"/>
  <c r="BH187" i="5"/>
  <c r="BG187" i="5"/>
  <c r="BF187" i="5"/>
  <c r="T187" i="5"/>
  <c r="R187" i="5"/>
  <c r="P187" i="5"/>
  <c r="BK187" i="5"/>
  <c r="J187" i="5"/>
  <c r="BE187" i="5" s="1"/>
  <c r="BI186" i="5"/>
  <c r="BH186" i="5"/>
  <c r="BG186" i="5"/>
  <c r="BF186" i="5"/>
  <c r="T186" i="5"/>
  <c r="R186" i="5"/>
  <c r="P186" i="5"/>
  <c r="BK186" i="5"/>
  <c r="J186" i="5"/>
  <c r="BE186" i="5" s="1"/>
  <c r="BI183" i="5"/>
  <c r="BH183" i="5"/>
  <c r="BG183" i="5"/>
  <c r="BF183" i="5"/>
  <c r="T183" i="5"/>
  <c r="R183" i="5"/>
  <c r="P183" i="5"/>
  <c r="BK183" i="5"/>
  <c r="J183" i="5"/>
  <c r="BE183" i="5"/>
  <c r="BI180" i="5"/>
  <c r="BH180" i="5"/>
  <c r="BG180" i="5"/>
  <c r="BF180" i="5"/>
  <c r="T180" i="5"/>
  <c r="R180" i="5"/>
  <c r="P180" i="5"/>
  <c r="BK180" i="5"/>
  <c r="J180" i="5"/>
  <c r="BE180" i="5"/>
  <c r="BI177" i="5"/>
  <c r="BH177" i="5"/>
  <c r="BG177" i="5"/>
  <c r="BF177" i="5"/>
  <c r="T177" i="5"/>
  <c r="R177" i="5"/>
  <c r="P177" i="5"/>
  <c r="BK177" i="5"/>
  <c r="J177" i="5"/>
  <c r="BE177" i="5"/>
  <c r="BI174" i="5"/>
  <c r="BH174" i="5"/>
  <c r="BG174" i="5"/>
  <c r="BF174" i="5"/>
  <c r="T174" i="5"/>
  <c r="R174" i="5"/>
  <c r="P174" i="5"/>
  <c r="BK174" i="5"/>
  <c r="J174" i="5"/>
  <c r="BE174" i="5" s="1"/>
  <c r="BI170" i="5"/>
  <c r="BH170" i="5"/>
  <c r="BG170" i="5"/>
  <c r="BF170" i="5"/>
  <c r="T170" i="5"/>
  <c r="R170" i="5"/>
  <c r="P170" i="5"/>
  <c r="BK170" i="5"/>
  <c r="J170" i="5"/>
  <c r="BE170" i="5" s="1"/>
  <c r="BI166" i="5"/>
  <c r="BH166" i="5"/>
  <c r="BG166" i="5"/>
  <c r="BF166" i="5"/>
  <c r="T166" i="5"/>
  <c r="R166" i="5"/>
  <c r="P166" i="5"/>
  <c r="BK166" i="5"/>
  <c r="J166" i="5"/>
  <c r="BE166" i="5" s="1"/>
  <c r="BI163" i="5"/>
  <c r="BH163" i="5"/>
  <c r="BG163" i="5"/>
  <c r="BF163" i="5"/>
  <c r="T163" i="5"/>
  <c r="R163" i="5"/>
  <c r="P163" i="5"/>
  <c r="BK163" i="5"/>
  <c r="J163" i="5"/>
  <c r="BE163" i="5" s="1"/>
  <c r="BI158" i="5"/>
  <c r="BH158" i="5"/>
  <c r="BG158" i="5"/>
  <c r="BF158" i="5"/>
  <c r="T158" i="5"/>
  <c r="R158" i="5"/>
  <c r="R157" i="5" s="1"/>
  <c r="P158" i="5"/>
  <c r="BK158" i="5"/>
  <c r="BK157" i="5" s="1"/>
  <c r="J157" i="5" s="1"/>
  <c r="J63" i="5" s="1"/>
  <c r="J158" i="5"/>
  <c r="BE158" i="5" s="1"/>
  <c r="BI142" i="5"/>
  <c r="BH142" i="5"/>
  <c r="BG142" i="5"/>
  <c r="BF142" i="5"/>
  <c r="T142" i="5"/>
  <c r="T136" i="5" s="1"/>
  <c r="R142" i="5"/>
  <c r="P142" i="5"/>
  <c r="P136" i="5" s="1"/>
  <c r="BK142" i="5"/>
  <c r="J142" i="5"/>
  <c r="BE142" i="5" s="1"/>
  <c r="BI141" i="5"/>
  <c r="BH141" i="5"/>
  <c r="BG141" i="5"/>
  <c r="BF141" i="5"/>
  <c r="T141" i="5"/>
  <c r="R141" i="5"/>
  <c r="P141" i="5"/>
  <c r="BK141" i="5"/>
  <c r="J141" i="5"/>
  <c r="BE141" i="5" s="1"/>
  <c r="BI137" i="5"/>
  <c r="BH137" i="5"/>
  <c r="BG137" i="5"/>
  <c r="BF137" i="5"/>
  <c r="T137" i="5"/>
  <c r="R137" i="5"/>
  <c r="R136" i="5" s="1"/>
  <c r="P137" i="5"/>
  <c r="BK137" i="5"/>
  <c r="BK136" i="5" s="1"/>
  <c r="J136" i="5" s="1"/>
  <c r="J62" i="5" s="1"/>
  <c r="J137" i="5"/>
  <c r="BE137" i="5" s="1"/>
  <c r="BI132" i="5"/>
  <c r="BH132" i="5"/>
  <c r="BG132" i="5"/>
  <c r="BF132" i="5"/>
  <c r="T132" i="5"/>
  <c r="R132" i="5"/>
  <c r="P132" i="5"/>
  <c r="BK132" i="5"/>
  <c r="J132" i="5"/>
  <c r="BE132" i="5"/>
  <c r="BI131" i="5"/>
  <c r="BH131" i="5"/>
  <c r="BG131" i="5"/>
  <c r="BF131" i="5"/>
  <c r="T131" i="5"/>
  <c r="R131" i="5"/>
  <c r="P131" i="5"/>
  <c r="BK131" i="5"/>
  <c r="J131" i="5"/>
  <c r="BE131" i="5" s="1"/>
  <c r="BI125" i="5"/>
  <c r="BH125" i="5"/>
  <c r="BG125" i="5"/>
  <c r="BF125" i="5"/>
  <c r="T125" i="5"/>
  <c r="R125" i="5"/>
  <c r="P125" i="5"/>
  <c r="BK125" i="5"/>
  <c r="J125" i="5"/>
  <c r="BE125" i="5" s="1"/>
  <c r="BI122" i="5"/>
  <c r="BH122" i="5"/>
  <c r="BG122" i="5"/>
  <c r="BF122" i="5"/>
  <c r="T122" i="5"/>
  <c r="R122" i="5"/>
  <c r="P122" i="5"/>
  <c r="BK122" i="5"/>
  <c r="J122" i="5"/>
  <c r="BE122" i="5" s="1"/>
  <c r="BI119" i="5"/>
  <c r="BH119" i="5"/>
  <c r="BG119" i="5"/>
  <c r="BF119" i="5"/>
  <c r="T119" i="5"/>
  <c r="R119" i="5"/>
  <c r="P119" i="5"/>
  <c r="BK119" i="5"/>
  <c r="J119" i="5"/>
  <c r="BE119" i="5"/>
  <c r="BI118" i="5"/>
  <c r="BH118" i="5"/>
  <c r="BG118" i="5"/>
  <c r="BF118" i="5"/>
  <c r="T118" i="5"/>
  <c r="R118" i="5"/>
  <c r="P118" i="5"/>
  <c r="BK118" i="5"/>
  <c r="J118" i="5"/>
  <c r="BE118" i="5"/>
  <c r="BI115" i="5"/>
  <c r="BH115" i="5"/>
  <c r="BG115" i="5"/>
  <c r="BF115" i="5"/>
  <c r="T115" i="5"/>
  <c r="R115" i="5"/>
  <c r="P115" i="5"/>
  <c r="BK115" i="5"/>
  <c r="J115" i="5"/>
  <c r="BE115" i="5"/>
  <c r="BI114" i="5"/>
  <c r="BH114" i="5"/>
  <c r="BG114" i="5"/>
  <c r="BF114" i="5"/>
  <c r="F34" i="5" s="1"/>
  <c r="BA58" i="1" s="1"/>
  <c r="T114" i="5"/>
  <c r="R114" i="5"/>
  <c r="P114" i="5"/>
  <c r="BK114" i="5"/>
  <c r="J114" i="5"/>
  <c r="BE114" i="5" s="1"/>
  <c r="BI108" i="5"/>
  <c r="BH108" i="5"/>
  <c r="BG108" i="5"/>
  <c r="BF108" i="5"/>
  <c r="T108" i="5"/>
  <c r="R108" i="5"/>
  <c r="P108" i="5"/>
  <c r="BK108" i="5"/>
  <c r="J108" i="5"/>
  <c r="BE108" i="5" s="1"/>
  <c r="BI102" i="5"/>
  <c r="BH102" i="5"/>
  <c r="BG102" i="5"/>
  <c r="BF102" i="5"/>
  <c r="T102" i="5"/>
  <c r="R102" i="5"/>
  <c r="P102" i="5"/>
  <c r="BK102" i="5"/>
  <c r="J102" i="5"/>
  <c r="BE102" i="5" s="1"/>
  <c r="F95" i="5"/>
  <c r="F93" i="5"/>
  <c r="E91" i="5"/>
  <c r="F54" i="5"/>
  <c r="F52" i="5"/>
  <c r="E50" i="5"/>
  <c r="J24" i="5"/>
  <c r="E24" i="5"/>
  <c r="J55" i="5" s="1"/>
  <c r="J23" i="5"/>
  <c r="J21" i="5"/>
  <c r="E21" i="5"/>
  <c r="J95" i="5"/>
  <c r="J54" i="5"/>
  <c r="J20" i="5"/>
  <c r="J18" i="5"/>
  <c r="E18" i="5"/>
  <c r="F96" i="5" s="1"/>
  <c r="J17" i="5"/>
  <c r="J12" i="5"/>
  <c r="J52" i="5" s="1"/>
  <c r="E7" i="5"/>
  <c r="E89" i="5" s="1"/>
  <c r="E48" i="5"/>
  <c r="J37" i="4"/>
  <c r="J36" i="4"/>
  <c r="AY57" i="1" s="1"/>
  <c r="J35" i="4"/>
  <c r="AX57" i="1" s="1"/>
  <c r="BI157" i="4"/>
  <c r="BH157" i="4"/>
  <c r="BG157" i="4"/>
  <c r="BF157" i="4"/>
  <c r="T157" i="4"/>
  <c r="R157" i="4"/>
  <c r="P157" i="4"/>
  <c r="BK157" i="4"/>
  <c r="J157" i="4"/>
  <c r="BE157" i="4" s="1"/>
  <c r="BI156" i="4"/>
  <c r="BH156" i="4"/>
  <c r="BG156" i="4"/>
  <c r="BF156" i="4"/>
  <c r="T156" i="4"/>
  <c r="R156" i="4"/>
  <c r="P156" i="4"/>
  <c r="BK156" i="4"/>
  <c r="J156" i="4"/>
  <c r="BE156" i="4" s="1"/>
  <c r="BI155" i="4"/>
  <c r="BH155" i="4"/>
  <c r="BG155" i="4"/>
  <c r="BF155" i="4"/>
  <c r="T155" i="4"/>
  <c r="R155" i="4"/>
  <c r="P155" i="4"/>
  <c r="BK155" i="4"/>
  <c r="J155" i="4"/>
  <c r="BE155" i="4"/>
  <c r="BI154" i="4"/>
  <c r="BH154" i="4"/>
  <c r="BG154" i="4"/>
  <c r="BF154" i="4"/>
  <c r="T154" i="4"/>
  <c r="R154" i="4"/>
  <c r="P154" i="4"/>
  <c r="BK154" i="4"/>
  <c r="J154" i="4"/>
  <c r="BE154" i="4" s="1"/>
  <c r="BI153" i="4"/>
  <c r="BH153" i="4"/>
  <c r="BG153" i="4"/>
  <c r="BF153" i="4"/>
  <c r="T153" i="4"/>
  <c r="R153" i="4"/>
  <c r="P153" i="4"/>
  <c r="BK153" i="4"/>
  <c r="J153" i="4"/>
  <c r="BE153" i="4" s="1"/>
  <c r="BI152" i="4"/>
  <c r="BH152" i="4"/>
  <c r="BG152" i="4"/>
  <c r="BF152" i="4"/>
  <c r="T152" i="4"/>
  <c r="R152" i="4"/>
  <c r="P152" i="4"/>
  <c r="BK152" i="4"/>
  <c r="J152" i="4"/>
  <c r="BE152" i="4" s="1"/>
  <c r="BI151" i="4"/>
  <c r="BH151" i="4"/>
  <c r="BG151" i="4"/>
  <c r="BF151" i="4"/>
  <c r="T151" i="4"/>
  <c r="R151" i="4"/>
  <c r="R150" i="4" s="1"/>
  <c r="P151" i="4"/>
  <c r="BK151" i="4"/>
  <c r="J151" i="4"/>
  <c r="BE151" i="4" s="1"/>
  <c r="BI149" i="4"/>
  <c r="BH149" i="4"/>
  <c r="BG149" i="4"/>
  <c r="BF149" i="4"/>
  <c r="T149" i="4"/>
  <c r="R149" i="4"/>
  <c r="P149" i="4"/>
  <c r="BK149" i="4"/>
  <c r="J149" i="4"/>
  <c r="BE149" i="4"/>
  <c r="BI148" i="4"/>
  <c r="BH148" i="4"/>
  <c r="BG148" i="4"/>
  <c r="BF148" i="4"/>
  <c r="T148" i="4"/>
  <c r="T147" i="4" s="1"/>
  <c r="R148" i="4"/>
  <c r="R147" i="4" s="1"/>
  <c r="P148" i="4"/>
  <c r="P147" i="4" s="1"/>
  <c r="BK148" i="4"/>
  <c r="J148" i="4"/>
  <c r="BE148" i="4" s="1"/>
  <c r="BI146" i="4"/>
  <c r="BH146" i="4"/>
  <c r="BG146" i="4"/>
  <c r="BF146" i="4"/>
  <c r="T146" i="4"/>
  <c r="R146" i="4"/>
  <c r="P146" i="4"/>
  <c r="BK146" i="4"/>
  <c r="J146" i="4"/>
  <c r="BE146" i="4" s="1"/>
  <c r="BI145" i="4"/>
  <c r="BH145" i="4"/>
  <c r="BG145" i="4"/>
  <c r="BF145" i="4"/>
  <c r="T145" i="4"/>
  <c r="R145" i="4"/>
  <c r="P145" i="4"/>
  <c r="BK145" i="4"/>
  <c r="J145" i="4"/>
  <c r="BE145" i="4"/>
  <c r="BI144" i="4"/>
  <c r="BH144" i="4"/>
  <c r="BG144" i="4"/>
  <c r="BF144" i="4"/>
  <c r="T144" i="4"/>
  <c r="R144" i="4"/>
  <c r="P144" i="4"/>
  <c r="BK144" i="4"/>
  <c r="J144" i="4"/>
  <c r="BE144" i="4"/>
  <c r="BI143" i="4"/>
  <c r="BH143" i="4"/>
  <c r="BG143" i="4"/>
  <c r="BF143" i="4"/>
  <c r="T143" i="4"/>
  <c r="R143" i="4"/>
  <c r="R142" i="4" s="1"/>
  <c r="P143" i="4"/>
  <c r="P142" i="4"/>
  <c r="BK143" i="4"/>
  <c r="BK142" i="4"/>
  <c r="J142" i="4" s="1"/>
  <c r="J67" i="4" s="1"/>
  <c r="J143" i="4"/>
  <c r="BE143" i="4" s="1"/>
  <c r="BI141" i="4"/>
  <c r="BH141" i="4"/>
  <c r="BG141" i="4"/>
  <c r="BF141" i="4"/>
  <c r="T141" i="4"/>
  <c r="R141" i="4"/>
  <c r="P141" i="4"/>
  <c r="BK141" i="4"/>
  <c r="J141" i="4"/>
  <c r="BE141" i="4" s="1"/>
  <c r="BI140" i="4"/>
  <c r="BH140" i="4"/>
  <c r="BG140" i="4"/>
  <c r="BF140" i="4"/>
  <c r="T140" i="4"/>
  <c r="R140" i="4"/>
  <c r="P140" i="4"/>
  <c r="BK140" i="4"/>
  <c r="J140" i="4"/>
  <c r="BE140" i="4" s="1"/>
  <c r="BI138" i="4"/>
  <c r="BH138" i="4"/>
  <c r="BG138" i="4"/>
  <c r="BF138" i="4"/>
  <c r="T138" i="4"/>
  <c r="R138" i="4"/>
  <c r="P138" i="4"/>
  <c r="BK138" i="4"/>
  <c r="J138" i="4"/>
  <c r="BE138" i="4" s="1"/>
  <c r="BI137" i="4"/>
  <c r="BH137" i="4"/>
  <c r="BG137" i="4"/>
  <c r="BF137" i="4"/>
  <c r="T137" i="4"/>
  <c r="R137" i="4"/>
  <c r="P137" i="4"/>
  <c r="BK137" i="4"/>
  <c r="J137" i="4"/>
  <c r="BE137" i="4" s="1"/>
  <c r="BI136" i="4"/>
  <c r="BH136" i="4"/>
  <c r="BG136" i="4"/>
  <c r="BF136" i="4"/>
  <c r="T136" i="4"/>
  <c r="R136" i="4"/>
  <c r="P136" i="4"/>
  <c r="BK136" i="4"/>
  <c r="J136" i="4"/>
  <c r="BE136" i="4"/>
  <c r="BI135" i="4"/>
  <c r="BH135" i="4"/>
  <c r="BG135" i="4"/>
  <c r="BF135" i="4"/>
  <c r="T135" i="4"/>
  <c r="R135" i="4"/>
  <c r="P135" i="4"/>
  <c r="BK135" i="4"/>
  <c r="J135" i="4"/>
  <c r="BE135" i="4" s="1"/>
  <c r="BI134" i="4"/>
  <c r="BH134" i="4"/>
  <c r="BG134" i="4"/>
  <c r="BF134" i="4"/>
  <c r="T134" i="4"/>
  <c r="R134" i="4"/>
  <c r="P134" i="4"/>
  <c r="BK134" i="4"/>
  <c r="J134" i="4"/>
  <c r="BE134" i="4" s="1"/>
  <c r="BI133" i="4"/>
  <c r="BH133" i="4"/>
  <c r="BG133" i="4"/>
  <c r="BF133" i="4"/>
  <c r="T133" i="4"/>
  <c r="R133" i="4"/>
  <c r="P133" i="4"/>
  <c r="BK133" i="4"/>
  <c r="J133" i="4"/>
  <c r="BE133" i="4" s="1"/>
  <c r="BI132" i="4"/>
  <c r="BH132" i="4"/>
  <c r="BG132" i="4"/>
  <c r="BF132" i="4"/>
  <c r="T132" i="4"/>
  <c r="R132" i="4"/>
  <c r="P132" i="4"/>
  <c r="BK132" i="4"/>
  <c r="J132" i="4"/>
  <c r="BE132" i="4"/>
  <c r="BI131" i="4"/>
  <c r="BH131" i="4"/>
  <c r="BG131" i="4"/>
  <c r="BF131" i="4"/>
  <c r="T131" i="4"/>
  <c r="R131" i="4"/>
  <c r="P131" i="4"/>
  <c r="BK131" i="4"/>
  <c r="J131" i="4"/>
  <c r="BE131" i="4" s="1"/>
  <c r="BI130" i="4"/>
  <c r="BH130" i="4"/>
  <c r="BG130" i="4"/>
  <c r="BF130" i="4"/>
  <c r="T130" i="4"/>
  <c r="R130" i="4"/>
  <c r="P130" i="4"/>
  <c r="BK130" i="4"/>
  <c r="J130" i="4"/>
  <c r="BE130" i="4"/>
  <c r="BI129" i="4"/>
  <c r="BH129" i="4"/>
  <c r="BG129" i="4"/>
  <c r="BF129" i="4"/>
  <c r="T129" i="4"/>
  <c r="R129" i="4"/>
  <c r="P129" i="4"/>
  <c r="P128" i="4" s="1"/>
  <c r="BK129" i="4"/>
  <c r="J129" i="4"/>
  <c r="BE129" i="4" s="1"/>
  <c r="BI127" i="4"/>
  <c r="BH127" i="4"/>
  <c r="BG127" i="4"/>
  <c r="BF127" i="4"/>
  <c r="T127" i="4"/>
  <c r="R127" i="4"/>
  <c r="P127" i="4"/>
  <c r="BK127" i="4"/>
  <c r="J127" i="4"/>
  <c r="BE127" i="4" s="1"/>
  <c r="BI126" i="4"/>
  <c r="BH126" i="4"/>
  <c r="BG126" i="4"/>
  <c r="BF126" i="4"/>
  <c r="T126" i="4"/>
  <c r="R126" i="4"/>
  <c r="P126" i="4"/>
  <c r="BK126" i="4"/>
  <c r="J126" i="4"/>
  <c r="BE126" i="4"/>
  <c r="BI125" i="4"/>
  <c r="BH125" i="4"/>
  <c r="BG125" i="4"/>
  <c r="BF125" i="4"/>
  <c r="T125" i="4"/>
  <c r="R125" i="4"/>
  <c r="P125" i="4"/>
  <c r="BK125" i="4"/>
  <c r="J125" i="4"/>
  <c r="BE125" i="4" s="1"/>
  <c r="BI124" i="4"/>
  <c r="BH124" i="4"/>
  <c r="BG124" i="4"/>
  <c r="BF124" i="4"/>
  <c r="T124" i="4"/>
  <c r="R124" i="4"/>
  <c r="P124" i="4"/>
  <c r="BK124" i="4"/>
  <c r="J124" i="4"/>
  <c r="BE124" i="4"/>
  <c r="BI123" i="4"/>
  <c r="BH123" i="4"/>
  <c r="BG123" i="4"/>
  <c r="BF123" i="4"/>
  <c r="T123" i="4"/>
  <c r="R123" i="4"/>
  <c r="P123" i="4"/>
  <c r="BK123" i="4"/>
  <c r="J123" i="4"/>
  <c r="BE123" i="4"/>
  <c r="BI122" i="4"/>
  <c r="BH122" i="4"/>
  <c r="BG122" i="4"/>
  <c r="BF122" i="4"/>
  <c r="T122" i="4"/>
  <c r="R122" i="4"/>
  <c r="P122" i="4"/>
  <c r="BK122" i="4"/>
  <c r="J122" i="4"/>
  <c r="BE122" i="4"/>
  <c r="BI121" i="4"/>
  <c r="BH121" i="4"/>
  <c r="BG121" i="4"/>
  <c r="BF121" i="4"/>
  <c r="T121" i="4"/>
  <c r="R121" i="4"/>
  <c r="P121" i="4"/>
  <c r="BK121" i="4"/>
  <c r="J121" i="4"/>
  <c r="BE121" i="4" s="1"/>
  <c r="BI120" i="4"/>
  <c r="BH120" i="4"/>
  <c r="BG120" i="4"/>
  <c r="BF120" i="4"/>
  <c r="T120" i="4"/>
  <c r="R120" i="4"/>
  <c r="P120" i="4"/>
  <c r="BK120" i="4"/>
  <c r="J120" i="4"/>
  <c r="BE120" i="4"/>
  <c r="BI119" i="4"/>
  <c r="BH119" i="4"/>
  <c r="BG119" i="4"/>
  <c r="BF119" i="4"/>
  <c r="T119" i="4"/>
  <c r="R119" i="4"/>
  <c r="P119" i="4"/>
  <c r="BK119" i="4"/>
  <c r="J119" i="4"/>
  <c r="BE119" i="4" s="1"/>
  <c r="BI118" i="4"/>
  <c r="BH118" i="4"/>
  <c r="BG118" i="4"/>
  <c r="BF118" i="4"/>
  <c r="T118" i="4"/>
  <c r="R118" i="4"/>
  <c r="P118" i="4"/>
  <c r="BK118" i="4"/>
  <c r="J118" i="4"/>
  <c r="BE118" i="4"/>
  <c r="BI117" i="4"/>
  <c r="BH117" i="4"/>
  <c r="BG117" i="4"/>
  <c r="BF117" i="4"/>
  <c r="T117" i="4"/>
  <c r="R117" i="4"/>
  <c r="P117" i="4"/>
  <c r="BK117" i="4"/>
  <c r="J117" i="4"/>
  <c r="BE117" i="4"/>
  <c r="BI116" i="4"/>
  <c r="BH116" i="4"/>
  <c r="BG116" i="4"/>
  <c r="BF116" i="4"/>
  <c r="T116" i="4"/>
  <c r="R116" i="4"/>
  <c r="P116" i="4"/>
  <c r="BK116" i="4"/>
  <c r="J116" i="4"/>
  <c r="BE116" i="4"/>
  <c r="BI115" i="4"/>
  <c r="BH115" i="4"/>
  <c r="BG115" i="4"/>
  <c r="BF115" i="4"/>
  <c r="T115" i="4"/>
  <c r="R115" i="4"/>
  <c r="P115" i="4"/>
  <c r="BK115" i="4"/>
  <c r="J115" i="4"/>
  <c r="BE115" i="4" s="1"/>
  <c r="BI114" i="4"/>
  <c r="BH114" i="4"/>
  <c r="BG114" i="4"/>
  <c r="BF114" i="4"/>
  <c r="T114" i="4"/>
  <c r="R114" i="4"/>
  <c r="R113" i="4" s="1"/>
  <c r="P114" i="4"/>
  <c r="P113" i="4" s="1"/>
  <c r="BK114" i="4"/>
  <c r="BK113" i="4" s="1"/>
  <c r="J114" i="4"/>
  <c r="BE114" i="4" s="1"/>
  <c r="BI111" i="4"/>
  <c r="BH111" i="4"/>
  <c r="BG111" i="4"/>
  <c r="BF111" i="4"/>
  <c r="T111" i="4"/>
  <c r="R111" i="4"/>
  <c r="P111" i="4"/>
  <c r="BK111" i="4"/>
  <c r="J111" i="4"/>
  <c r="BE111" i="4" s="1"/>
  <c r="BI110" i="4"/>
  <c r="BH110" i="4"/>
  <c r="BG110" i="4"/>
  <c r="BF110" i="4"/>
  <c r="T110" i="4"/>
  <c r="R110" i="4"/>
  <c r="P110" i="4"/>
  <c r="BK110" i="4"/>
  <c r="J110" i="4"/>
  <c r="BE110" i="4"/>
  <c r="BI109" i="4"/>
  <c r="BH109" i="4"/>
  <c r="BG109" i="4"/>
  <c r="BF109" i="4"/>
  <c r="T109" i="4"/>
  <c r="R109" i="4"/>
  <c r="P109" i="4"/>
  <c r="BK109" i="4"/>
  <c r="J109" i="4"/>
  <c r="BE109" i="4"/>
  <c r="BI108" i="4"/>
  <c r="BH108" i="4"/>
  <c r="BG108" i="4"/>
  <c r="BF108" i="4"/>
  <c r="T108" i="4"/>
  <c r="R108" i="4"/>
  <c r="P108" i="4"/>
  <c r="BK108" i="4"/>
  <c r="J108" i="4"/>
  <c r="BE108" i="4"/>
  <c r="BI107" i="4"/>
  <c r="BH107" i="4"/>
  <c r="BG107" i="4"/>
  <c r="BF107" i="4"/>
  <c r="T107" i="4"/>
  <c r="R107" i="4"/>
  <c r="P107" i="4"/>
  <c r="BK107" i="4"/>
  <c r="J107" i="4"/>
  <c r="BE107" i="4" s="1"/>
  <c r="BI106" i="4"/>
  <c r="BH106" i="4"/>
  <c r="BG106" i="4"/>
  <c r="BF106" i="4"/>
  <c r="T106" i="4"/>
  <c r="R106" i="4"/>
  <c r="P106" i="4"/>
  <c r="BK106" i="4"/>
  <c r="J106" i="4"/>
  <c r="BE106" i="4" s="1"/>
  <c r="BI105" i="4"/>
  <c r="BH105" i="4"/>
  <c r="BG105" i="4"/>
  <c r="BF105" i="4"/>
  <c r="T105" i="4"/>
  <c r="R105" i="4"/>
  <c r="P105" i="4"/>
  <c r="BK105" i="4"/>
  <c r="J105" i="4"/>
  <c r="BE105" i="4" s="1"/>
  <c r="BI104" i="4"/>
  <c r="BH104" i="4"/>
  <c r="BG104" i="4"/>
  <c r="BF104" i="4"/>
  <c r="T104" i="4"/>
  <c r="R104" i="4"/>
  <c r="P104" i="4"/>
  <c r="BK104" i="4"/>
  <c r="J104" i="4"/>
  <c r="BE104" i="4"/>
  <c r="BI103" i="4"/>
  <c r="BH103" i="4"/>
  <c r="BG103" i="4"/>
  <c r="BF103" i="4"/>
  <c r="T103" i="4"/>
  <c r="R103" i="4"/>
  <c r="P103" i="4"/>
  <c r="BK103" i="4"/>
  <c r="J103" i="4"/>
  <c r="BE103" i="4"/>
  <c r="BI102" i="4"/>
  <c r="BH102" i="4"/>
  <c r="BG102" i="4"/>
  <c r="BF102" i="4"/>
  <c r="T102" i="4"/>
  <c r="R102" i="4"/>
  <c r="P102" i="4"/>
  <c r="BK102" i="4"/>
  <c r="J102" i="4"/>
  <c r="BE102" i="4"/>
  <c r="BI101" i="4"/>
  <c r="BH101" i="4"/>
  <c r="BG101" i="4"/>
  <c r="BF101" i="4"/>
  <c r="T101" i="4"/>
  <c r="R101" i="4"/>
  <c r="P101" i="4"/>
  <c r="BK101" i="4"/>
  <c r="J101" i="4"/>
  <c r="BE101" i="4" s="1"/>
  <c r="BI100" i="4"/>
  <c r="BH100" i="4"/>
  <c r="BG100" i="4"/>
  <c r="BF100" i="4"/>
  <c r="T100" i="4"/>
  <c r="R100" i="4"/>
  <c r="P100" i="4"/>
  <c r="BK100" i="4"/>
  <c r="J100" i="4"/>
  <c r="BE100" i="4" s="1"/>
  <c r="BI99" i="4"/>
  <c r="BH99" i="4"/>
  <c r="BG99" i="4"/>
  <c r="BF99" i="4"/>
  <c r="T99" i="4"/>
  <c r="R99" i="4"/>
  <c r="P99" i="4"/>
  <c r="BK99" i="4"/>
  <c r="J99" i="4"/>
  <c r="BE99" i="4" s="1"/>
  <c r="BI98" i="4"/>
  <c r="BH98" i="4"/>
  <c r="BG98" i="4"/>
  <c r="BF98" i="4"/>
  <c r="T98" i="4"/>
  <c r="R98" i="4"/>
  <c r="P98" i="4"/>
  <c r="BK98" i="4"/>
  <c r="J98" i="4"/>
  <c r="BE98" i="4" s="1"/>
  <c r="BI97" i="4"/>
  <c r="BH97" i="4"/>
  <c r="BG97" i="4"/>
  <c r="BF97" i="4"/>
  <c r="T97" i="4"/>
  <c r="R97" i="4"/>
  <c r="P97" i="4"/>
  <c r="BK97" i="4"/>
  <c r="J97" i="4"/>
  <c r="BE97" i="4"/>
  <c r="BI96" i="4"/>
  <c r="BH96" i="4"/>
  <c r="BG96" i="4"/>
  <c r="BF96" i="4"/>
  <c r="T96" i="4"/>
  <c r="R96" i="4"/>
  <c r="P96" i="4"/>
  <c r="BK96" i="4"/>
  <c r="J96" i="4"/>
  <c r="BE96" i="4"/>
  <c r="BI95" i="4"/>
  <c r="BH95" i="4"/>
  <c r="BG95" i="4"/>
  <c r="BF95" i="4"/>
  <c r="T95" i="4"/>
  <c r="T94" i="4" s="1"/>
  <c r="R95" i="4"/>
  <c r="R94" i="4"/>
  <c r="P95" i="4"/>
  <c r="BK95" i="4"/>
  <c r="BK94" i="4" s="1"/>
  <c r="J95" i="4"/>
  <c r="BE95" i="4"/>
  <c r="BI92" i="4"/>
  <c r="BH92" i="4"/>
  <c r="F36" i="4" s="1"/>
  <c r="BC57" i="1" s="1"/>
  <c r="BG92" i="4"/>
  <c r="F35" i="4" s="1"/>
  <c r="BB57" i="1" s="1"/>
  <c r="BF92" i="4"/>
  <c r="F34" i="4" s="1"/>
  <c r="BA57" i="1" s="1"/>
  <c r="T92" i="4"/>
  <c r="T91" i="4" s="1"/>
  <c r="T90" i="4" s="1"/>
  <c r="R92" i="4"/>
  <c r="R91" i="4" s="1"/>
  <c r="R90" i="4" s="1"/>
  <c r="P92" i="4"/>
  <c r="P91" i="4" s="1"/>
  <c r="P90" i="4" s="1"/>
  <c r="BK92" i="4"/>
  <c r="BK91" i="4" s="1"/>
  <c r="J92" i="4"/>
  <c r="BE92" i="4" s="1"/>
  <c r="F83" i="4"/>
  <c r="E81" i="4"/>
  <c r="F52" i="4"/>
  <c r="E50" i="4"/>
  <c r="J24" i="4"/>
  <c r="E24" i="4"/>
  <c r="J55" i="4" s="1"/>
  <c r="J23" i="4"/>
  <c r="J21" i="4"/>
  <c r="E21" i="4"/>
  <c r="J85" i="4"/>
  <c r="J54" i="4"/>
  <c r="J20" i="4"/>
  <c r="J18" i="4"/>
  <c r="E18" i="4"/>
  <c r="F86" i="4" s="1"/>
  <c r="J17" i="4"/>
  <c r="J15" i="4"/>
  <c r="E15" i="4"/>
  <c r="F54" i="4" s="1"/>
  <c r="J14" i="4"/>
  <c r="J12" i="4"/>
  <c r="J83" i="4" s="1"/>
  <c r="E7" i="4"/>
  <c r="E79" i="4" s="1"/>
  <c r="E48" i="4"/>
  <c r="J37" i="3"/>
  <c r="J36" i="3"/>
  <c r="AY56" i="1" s="1"/>
  <c r="J35" i="3"/>
  <c r="AX56" i="1" s="1"/>
  <c r="BI180" i="3"/>
  <c r="BH180" i="3"/>
  <c r="BG180" i="3"/>
  <c r="BF180" i="3"/>
  <c r="T180" i="3"/>
  <c r="R180" i="3"/>
  <c r="P180" i="3"/>
  <c r="BK180" i="3"/>
  <c r="J180" i="3"/>
  <c r="BE180" i="3" s="1"/>
  <c r="BI179" i="3"/>
  <c r="BH179" i="3"/>
  <c r="BG179" i="3"/>
  <c r="BF179" i="3"/>
  <c r="T179" i="3"/>
  <c r="R179" i="3"/>
  <c r="P179" i="3"/>
  <c r="BK179" i="3"/>
  <c r="J179" i="3"/>
  <c r="BE179" i="3" s="1"/>
  <c r="BI177" i="3"/>
  <c r="BH177" i="3"/>
  <c r="BG177" i="3"/>
  <c r="BF177" i="3"/>
  <c r="T177" i="3"/>
  <c r="R177" i="3"/>
  <c r="P177" i="3"/>
  <c r="BK177" i="3"/>
  <c r="J177" i="3"/>
  <c r="BE177" i="3" s="1"/>
  <c r="BI176" i="3"/>
  <c r="BH176" i="3"/>
  <c r="BG176" i="3"/>
  <c r="BF176" i="3"/>
  <c r="T176" i="3"/>
  <c r="R176" i="3"/>
  <c r="P176" i="3"/>
  <c r="BK176" i="3"/>
  <c r="J176" i="3"/>
  <c r="BE176" i="3" s="1"/>
  <c r="BI175" i="3"/>
  <c r="BH175" i="3"/>
  <c r="BG175" i="3"/>
  <c r="BF175" i="3"/>
  <c r="T175" i="3"/>
  <c r="R175" i="3"/>
  <c r="P175" i="3"/>
  <c r="BK175" i="3"/>
  <c r="J175" i="3"/>
  <c r="BE175" i="3" s="1"/>
  <c r="BI174" i="3"/>
  <c r="BH174" i="3"/>
  <c r="BG174" i="3"/>
  <c r="BF174" i="3"/>
  <c r="T174" i="3"/>
  <c r="R174" i="3"/>
  <c r="P174" i="3"/>
  <c r="BK174" i="3"/>
  <c r="J174" i="3"/>
  <c r="BE174" i="3" s="1"/>
  <c r="BI172" i="3"/>
  <c r="BH172" i="3"/>
  <c r="BG172" i="3"/>
  <c r="BF172" i="3"/>
  <c r="T172" i="3"/>
  <c r="R172" i="3"/>
  <c r="P172" i="3"/>
  <c r="BK172" i="3"/>
  <c r="J172" i="3"/>
  <c r="BE172" i="3" s="1"/>
  <c r="BI171" i="3"/>
  <c r="BH171" i="3"/>
  <c r="BG171" i="3"/>
  <c r="BF171" i="3"/>
  <c r="T171" i="3"/>
  <c r="R171" i="3"/>
  <c r="P171" i="3"/>
  <c r="BK171" i="3"/>
  <c r="J171" i="3"/>
  <c r="BE171" i="3" s="1"/>
  <c r="BI170" i="3"/>
  <c r="BH170" i="3"/>
  <c r="BG170" i="3"/>
  <c r="BF170" i="3"/>
  <c r="T170" i="3"/>
  <c r="R170" i="3"/>
  <c r="P170" i="3"/>
  <c r="BK170" i="3"/>
  <c r="J170" i="3"/>
  <c r="BE170" i="3" s="1"/>
  <c r="BI169" i="3"/>
  <c r="BH169" i="3"/>
  <c r="BG169" i="3"/>
  <c r="BF169" i="3"/>
  <c r="T169" i="3"/>
  <c r="T168" i="3" s="1"/>
  <c r="R169" i="3"/>
  <c r="R168" i="3"/>
  <c r="P169" i="3"/>
  <c r="P168" i="3" s="1"/>
  <c r="BK169" i="3"/>
  <c r="BK168" i="3" s="1"/>
  <c r="J168" i="3" s="1"/>
  <c r="J64" i="3" s="1"/>
  <c r="J169" i="3"/>
  <c r="BE169" i="3"/>
  <c r="BI167" i="3"/>
  <c r="BH167" i="3"/>
  <c r="BG167" i="3"/>
  <c r="BF167" i="3"/>
  <c r="T167" i="3"/>
  <c r="R167" i="3"/>
  <c r="P167" i="3"/>
  <c r="BK167" i="3"/>
  <c r="J167" i="3"/>
  <c r="BE167" i="3" s="1"/>
  <c r="BI166" i="3"/>
  <c r="BH166" i="3"/>
  <c r="BG166" i="3"/>
  <c r="BF166" i="3"/>
  <c r="T166" i="3"/>
  <c r="R166" i="3"/>
  <c r="P166" i="3"/>
  <c r="BK166" i="3"/>
  <c r="J166" i="3"/>
  <c r="BE166" i="3" s="1"/>
  <c r="BI165" i="3"/>
  <c r="BH165" i="3"/>
  <c r="BG165" i="3"/>
  <c r="BF165" i="3"/>
  <c r="T165" i="3"/>
  <c r="R165" i="3"/>
  <c r="P165" i="3"/>
  <c r="BK165" i="3"/>
  <c r="J165" i="3"/>
  <c r="BE165" i="3" s="1"/>
  <c r="BI164" i="3"/>
  <c r="BH164" i="3"/>
  <c r="BG164" i="3"/>
  <c r="BF164" i="3"/>
  <c r="T164" i="3"/>
  <c r="R164" i="3"/>
  <c r="P164" i="3"/>
  <c r="BK164" i="3"/>
  <c r="J164" i="3"/>
  <c r="BE164" i="3"/>
  <c r="BI163" i="3"/>
  <c r="BH163" i="3"/>
  <c r="BG163" i="3"/>
  <c r="BF163" i="3"/>
  <c r="T163" i="3"/>
  <c r="R163" i="3"/>
  <c r="P163" i="3"/>
  <c r="BK163" i="3"/>
  <c r="J163" i="3"/>
  <c r="BE163" i="3" s="1"/>
  <c r="BI162" i="3"/>
  <c r="BH162" i="3"/>
  <c r="BG162" i="3"/>
  <c r="BF162" i="3"/>
  <c r="T162" i="3"/>
  <c r="R162" i="3"/>
  <c r="P162" i="3"/>
  <c r="BK162" i="3"/>
  <c r="J162" i="3"/>
  <c r="BE162" i="3" s="1"/>
  <c r="BI161" i="3"/>
  <c r="BH161" i="3"/>
  <c r="BG161" i="3"/>
  <c r="BF161" i="3"/>
  <c r="T161" i="3"/>
  <c r="R161" i="3"/>
  <c r="P161" i="3"/>
  <c r="BK161" i="3"/>
  <c r="J161" i="3"/>
  <c r="BE161" i="3" s="1"/>
  <c r="BI160" i="3"/>
  <c r="BH160" i="3"/>
  <c r="BG160" i="3"/>
  <c r="BF160" i="3"/>
  <c r="T160" i="3"/>
  <c r="R160" i="3"/>
  <c r="P160" i="3"/>
  <c r="BK160" i="3"/>
  <c r="J160" i="3"/>
  <c r="BE160" i="3" s="1"/>
  <c r="BI159" i="3"/>
  <c r="BH159" i="3"/>
  <c r="BG159" i="3"/>
  <c r="BF159" i="3"/>
  <c r="T159" i="3"/>
  <c r="R159" i="3"/>
  <c r="P159" i="3"/>
  <c r="BK159" i="3"/>
  <c r="J159" i="3"/>
  <c r="BE159" i="3" s="1"/>
  <c r="BI158" i="3"/>
  <c r="BH158" i="3"/>
  <c r="BG158" i="3"/>
  <c r="BF158" i="3"/>
  <c r="T158" i="3"/>
  <c r="R158" i="3"/>
  <c r="P158" i="3"/>
  <c r="BK158" i="3"/>
  <c r="J158" i="3"/>
  <c r="BE158" i="3"/>
  <c r="BI157" i="3"/>
  <c r="BH157" i="3"/>
  <c r="BG157" i="3"/>
  <c r="BF157" i="3"/>
  <c r="T157" i="3"/>
  <c r="R157" i="3"/>
  <c r="P157" i="3"/>
  <c r="BK157" i="3"/>
  <c r="J157" i="3"/>
  <c r="BE157" i="3" s="1"/>
  <c r="BI156" i="3"/>
  <c r="BH156" i="3"/>
  <c r="BG156" i="3"/>
  <c r="BF156" i="3"/>
  <c r="T156" i="3"/>
  <c r="R156" i="3"/>
  <c r="P156" i="3"/>
  <c r="BK156" i="3"/>
  <c r="J156" i="3"/>
  <c r="BE156" i="3" s="1"/>
  <c r="BI155" i="3"/>
  <c r="BH155" i="3"/>
  <c r="BG155" i="3"/>
  <c r="BF155" i="3"/>
  <c r="T155" i="3"/>
  <c r="R155" i="3"/>
  <c r="P155" i="3"/>
  <c r="BK155" i="3"/>
  <c r="J155" i="3"/>
  <c r="BE155" i="3" s="1"/>
  <c r="BI154" i="3"/>
  <c r="BH154" i="3"/>
  <c r="BG154" i="3"/>
  <c r="BF154" i="3"/>
  <c r="T154" i="3"/>
  <c r="R154" i="3"/>
  <c r="P154" i="3"/>
  <c r="BK154" i="3"/>
  <c r="J154" i="3"/>
  <c r="BE154" i="3" s="1"/>
  <c r="BI153" i="3"/>
  <c r="BH153" i="3"/>
  <c r="BG153" i="3"/>
  <c r="BF153" i="3"/>
  <c r="T153" i="3"/>
  <c r="R153" i="3"/>
  <c r="P153" i="3"/>
  <c r="BK153" i="3"/>
  <c r="J153" i="3"/>
  <c r="BE153" i="3" s="1"/>
  <c r="BI152" i="3"/>
  <c r="BH152" i="3"/>
  <c r="BG152" i="3"/>
  <c r="BF152" i="3"/>
  <c r="T152" i="3"/>
  <c r="R152" i="3"/>
  <c r="P152" i="3"/>
  <c r="BK152" i="3"/>
  <c r="J152" i="3"/>
  <c r="BE152" i="3"/>
  <c r="BI151" i="3"/>
  <c r="BH151" i="3"/>
  <c r="BG151" i="3"/>
  <c r="BF151" i="3"/>
  <c r="T151" i="3"/>
  <c r="R151" i="3"/>
  <c r="P151" i="3"/>
  <c r="BK151" i="3"/>
  <c r="J151" i="3"/>
  <c r="BE151" i="3" s="1"/>
  <c r="BI150" i="3"/>
  <c r="BH150" i="3"/>
  <c r="BG150" i="3"/>
  <c r="BF150" i="3"/>
  <c r="T150" i="3"/>
  <c r="R150" i="3"/>
  <c r="P150" i="3"/>
  <c r="BK150" i="3"/>
  <c r="J150" i="3"/>
  <c r="BE150" i="3" s="1"/>
  <c r="BI149" i="3"/>
  <c r="BH149" i="3"/>
  <c r="BG149" i="3"/>
  <c r="BF149" i="3"/>
  <c r="T149" i="3"/>
  <c r="R149" i="3"/>
  <c r="P149" i="3"/>
  <c r="BK149" i="3"/>
  <c r="J149" i="3"/>
  <c r="BE149" i="3" s="1"/>
  <c r="BI148" i="3"/>
  <c r="BH148" i="3"/>
  <c r="BG148" i="3"/>
  <c r="BF148" i="3"/>
  <c r="T148" i="3"/>
  <c r="R148" i="3"/>
  <c r="P148" i="3"/>
  <c r="BK148" i="3"/>
  <c r="J148" i="3"/>
  <c r="BE148" i="3" s="1"/>
  <c r="BI147" i="3"/>
  <c r="BH147" i="3"/>
  <c r="BG147" i="3"/>
  <c r="BF147" i="3"/>
  <c r="T147" i="3"/>
  <c r="R147" i="3"/>
  <c r="P147" i="3"/>
  <c r="BK147" i="3"/>
  <c r="J147" i="3"/>
  <c r="BE147" i="3" s="1"/>
  <c r="BI146" i="3"/>
  <c r="BH146" i="3"/>
  <c r="BG146" i="3"/>
  <c r="BF146" i="3"/>
  <c r="T146" i="3"/>
  <c r="R146" i="3"/>
  <c r="P146" i="3"/>
  <c r="BK146" i="3"/>
  <c r="J146" i="3"/>
  <c r="BE146" i="3"/>
  <c r="BI145" i="3"/>
  <c r="BH145" i="3"/>
  <c r="BG145" i="3"/>
  <c r="BF145" i="3"/>
  <c r="T145" i="3"/>
  <c r="R145" i="3"/>
  <c r="P145" i="3"/>
  <c r="BK145" i="3"/>
  <c r="J145" i="3"/>
  <c r="BE145" i="3" s="1"/>
  <c r="BI144" i="3"/>
  <c r="BH144" i="3"/>
  <c r="BG144" i="3"/>
  <c r="BF144" i="3"/>
  <c r="T144" i="3"/>
  <c r="R144" i="3"/>
  <c r="P144" i="3"/>
  <c r="BK144" i="3"/>
  <c r="J144" i="3"/>
  <c r="BE144" i="3" s="1"/>
  <c r="BI143" i="3"/>
  <c r="BH143" i="3"/>
  <c r="BG143" i="3"/>
  <c r="BF143" i="3"/>
  <c r="T143" i="3"/>
  <c r="R143" i="3"/>
  <c r="P143" i="3"/>
  <c r="BK143" i="3"/>
  <c r="J143" i="3"/>
  <c r="BE143" i="3" s="1"/>
  <c r="BI142" i="3"/>
  <c r="BH142" i="3"/>
  <c r="BG142" i="3"/>
  <c r="BF142" i="3"/>
  <c r="T142" i="3"/>
  <c r="R142" i="3"/>
  <c r="P142" i="3"/>
  <c r="BK142" i="3"/>
  <c r="J142" i="3"/>
  <c r="BE142" i="3" s="1"/>
  <c r="BI141" i="3"/>
  <c r="BH141" i="3"/>
  <c r="BG141" i="3"/>
  <c r="BF141" i="3"/>
  <c r="T141" i="3"/>
  <c r="R141" i="3"/>
  <c r="P141" i="3"/>
  <c r="BK141" i="3"/>
  <c r="J141" i="3"/>
  <c r="BE141" i="3" s="1"/>
  <c r="BI140" i="3"/>
  <c r="BH140" i="3"/>
  <c r="BG140" i="3"/>
  <c r="BF140" i="3"/>
  <c r="T140" i="3"/>
  <c r="R140" i="3"/>
  <c r="P140" i="3"/>
  <c r="BK140" i="3"/>
  <c r="J140" i="3"/>
  <c r="BE140" i="3"/>
  <c r="BI139" i="3"/>
  <c r="BH139" i="3"/>
  <c r="BG139" i="3"/>
  <c r="BF139" i="3"/>
  <c r="T139" i="3"/>
  <c r="R139" i="3"/>
  <c r="P139" i="3"/>
  <c r="BK139" i="3"/>
  <c r="J139" i="3"/>
  <c r="BE139" i="3" s="1"/>
  <c r="BI138" i="3"/>
  <c r="BH138" i="3"/>
  <c r="BG138" i="3"/>
  <c r="BF138" i="3"/>
  <c r="T138" i="3"/>
  <c r="R138" i="3"/>
  <c r="P138" i="3"/>
  <c r="BK138" i="3"/>
  <c r="J138" i="3"/>
  <c r="BE138" i="3" s="1"/>
  <c r="BI137" i="3"/>
  <c r="BH137" i="3"/>
  <c r="BG137" i="3"/>
  <c r="BF137" i="3"/>
  <c r="T137" i="3"/>
  <c r="R137" i="3"/>
  <c r="P137" i="3"/>
  <c r="BK137" i="3"/>
  <c r="J137" i="3"/>
  <c r="BE137" i="3" s="1"/>
  <c r="BI136" i="3"/>
  <c r="BH136" i="3"/>
  <c r="BG136" i="3"/>
  <c r="BF136" i="3"/>
  <c r="T136" i="3"/>
  <c r="R136" i="3"/>
  <c r="P136" i="3"/>
  <c r="BK136" i="3"/>
  <c r="J136" i="3"/>
  <c r="BE136" i="3" s="1"/>
  <c r="BI135" i="3"/>
  <c r="BH135" i="3"/>
  <c r="BG135" i="3"/>
  <c r="BF135" i="3"/>
  <c r="T135" i="3"/>
  <c r="R135" i="3"/>
  <c r="P135" i="3"/>
  <c r="BK135" i="3"/>
  <c r="J135" i="3"/>
  <c r="BE135" i="3" s="1"/>
  <c r="BI133" i="3"/>
  <c r="BH133" i="3"/>
  <c r="BG133" i="3"/>
  <c r="BF133" i="3"/>
  <c r="T133" i="3"/>
  <c r="R133" i="3"/>
  <c r="P133" i="3"/>
  <c r="BK133" i="3"/>
  <c r="J133" i="3"/>
  <c r="BE133" i="3"/>
  <c r="BI132" i="3"/>
  <c r="BH132" i="3"/>
  <c r="BG132" i="3"/>
  <c r="BF132" i="3"/>
  <c r="T132" i="3"/>
  <c r="R132" i="3"/>
  <c r="P132" i="3"/>
  <c r="BK132" i="3"/>
  <c r="J132" i="3"/>
  <c r="BE132" i="3" s="1"/>
  <c r="BI130" i="3"/>
  <c r="BH130" i="3"/>
  <c r="BG130" i="3"/>
  <c r="BF130" i="3"/>
  <c r="T130" i="3"/>
  <c r="R130" i="3"/>
  <c r="P130" i="3"/>
  <c r="BK130" i="3"/>
  <c r="J130" i="3"/>
  <c r="BE130" i="3" s="1"/>
  <c r="BI129" i="3"/>
  <c r="BH129" i="3"/>
  <c r="BG129" i="3"/>
  <c r="BF129" i="3"/>
  <c r="T129" i="3"/>
  <c r="R129" i="3"/>
  <c r="P129" i="3"/>
  <c r="BK129" i="3"/>
  <c r="J129" i="3"/>
  <c r="BE129" i="3" s="1"/>
  <c r="BI128" i="3"/>
  <c r="BH128" i="3"/>
  <c r="BG128" i="3"/>
  <c r="BF128" i="3"/>
  <c r="T128" i="3"/>
  <c r="R128" i="3"/>
  <c r="P128" i="3"/>
  <c r="BK128" i="3"/>
  <c r="J128" i="3"/>
  <c r="BE128" i="3" s="1"/>
  <c r="BI127" i="3"/>
  <c r="BH127" i="3"/>
  <c r="BG127" i="3"/>
  <c r="BF127" i="3"/>
  <c r="T127" i="3"/>
  <c r="R127" i="3"/>
  <c r="P127" i="3"/>
  <c r="BK127" i="3"/>
  <c r="J127" i="3"/>
  <c r="BE127" i="3" s="1"/>
  <c r="BI126" i="3"/>
  <c r="BH126" i="3"/>
  <c r="BG126" i="3"/>
  <c r="BF126" i="3"/>
  <c r="T126" i="3"/>
  <c r="T125" i="3" s="1"/>
  <c r="T124" i="3" s="1"/>
  <c r="R126" i="3"/>
  <c r="P126" i="3"/>
  <c r="P125" i="3" s="1"/>
  <c r="P124" i="3" s="1"/>
  <c r="BK126" i="3"/>
  <c r="J126" i="3"/>
  <c r="BE126" i="3" s="1"/>
  <c r="BI123" i="3"/>
  <c r="BH123" i="3"/>
  <c r="BG123" i="3"/>
  <c r="BF123" i="3"/>
  <c r="T123" i="3"/>
  <c r="R123" i="3"/>
  <c r="P123" i="3"/>
  <c r="BK123" i="3"/>
  <c r="J123" i="3"/>
  <c r="BE123" i="3" s="1"/>
  <c r="BI122" i="3"/>
  <c r="BH122" i="3"/>
  <c r="BG122" i="3"/>
  <c r="BF122" i="3"/>
  <c r="T122" i="3"/>
  <c r="R122" i="3"/>
  <c r="P122" i="3"/>
  <c r="BK122" i="3"/>
  <c r="J122" i="3"/>
  <c r="BE122" i="3" s="1"/>
  <c r="BI121" i="3"/>
  <c r="BH121" i="3"/>
  <c r="BG121" i="3"/>
  <c r="BF121" i="3"/>
  <c r="T121" i="3"/>
  <c r="R121" i="3"/>
  <c r="P121" i="3"/>
  <c r="BK121" i="3"/>
  <c r="J121" i="3"/>
  <c r="BE121" i="3" s="1"/>
  <c r="BI120" i="3"/>
  <c r="BH120" i="3"/>
  <c r="BG120" i="3"/>
  <c r="BF120" i="3"/>
  <c r="T120" i="3"/>
  <c r="R120" i="3"/>
  <c r="P120" i="3"/>
  <c r="BK120" i="3"/>
  <c r="J120" i="3"/>
  <c r="BE120" i="3" s="1"/>
  <c r="BI119" i="3"/>
  <c r="BH119" i="3"/>
  <c r="BG119" i="3"/>
  <c r="BF119" i="3"/>
  <c r="T119" i="3"/>
  <c r="R119" i="3"/>
  <c r="P119" i="3"/>
  <c r="BK119" i="3"/>
  <c r="J119" i="3"/>
  <c r="BE119" i="3" s="1"/>
  <c r="BI118" i="3"/>
  <c r="BH118" i="3"/>
  <c r="BG118" i="3"/>
  <c r="BF118" i="3"/>
  <c r="T118" i="3"/>
  <c r="R118" i="3"/>
  <c r="P118" i="3"/>
  <c r="BK118" i="3"/>
  <c r="J118" i="3"/>
  <c r="BE118" i="3"/>
  <c r="BI117" i="3"/>
  <c r="BH117" i="3"/>
  <c r="BG117" i="3"/>
  <c r="BF117" i="3"/>
  <c r="T117" i="3"/>
  <c r="R117" i="3"/>
  <c r="P117" i="3"/>
  <c r="BK117" i="3"/>
  <c r="J117" i="3"/>
  <c r="BE117" i="3" s="1"/>
  <c r="BI116" i="3"/>
  <c r="BH116" i="3"/>
  <c r="BG116" i="3"/>
  <c r="BF116" i="3"/>
  <c r="T116" i="3"/>
  <c r="R116" i="3"/>
  <c r="P116" i="3"/>
  <c r="BK116" i="3"/>
  <c r="J116" i="3"/>
  <c r="BE116" i="3"/>
  <c r="BI115" i="3"/>
  <c r="BH115" i="3"/>
  <c r="BG115" i="3"/>
  <c r="BF115" i="3"/>
  <c r="T115" i="3"/>
  <c r="R115" i="3"/>
  <c r="P115" i="3"/>
  <c r="BK115" i="3"/>
  <c r="J115" i="3"/>
  <c r="BE115" i="3" s="1"/>
  <c r="BI114" i="3"/>
  <c r="BH114" i="3"/>
  <c r="BG114" i="3"/>
  <c r="BF114" i="3"/>
  <c r="T114" i="3"/>
  <c r="R114" i="3"/>
  <c r="P114" i="3"/>
  <c r="BK114" i="3"/>
  <c r="J114" i="3"/>
  <c r="BE114" i="3" s="1"/>
  <c r="BI113" i="3"/>
  <c r="BH113" i="3"/>
  <c r="BG113" i="3"/>
  <c r="BF113" i="3"/>
  <c r="T113" i="3"/>
  <c r="R113" i="3"/>
  <c r="P113" i="3"/>
  <c r="BK113" i="3"/>
  <c r="J113" i="3"/>
  <c r="BE113" i="3" s="1"/>
  <c r="BI112" i="3"/>
  <c r="BH112" i="3"/>
  <c r="BG112" i="3"/>
  <c r="BF112" i="3"/>
  <c r="T112" i="3"/>
  <c r="R112" i="3"/>
  <c r="P112" i="3"/>
  <c r="BK112" i="3"/>
  <c r="J112" i="3"/>
  <c r="BE112" i="3"/>
  <c r="BI111" i="3"/>
  <c r="BH111" i="3"/>
  <c r="BG111" i="3"/>
  <c r="BF111" i="3"/>
  <c r="T111" i="3"/>
  <c r="R111" i="3"/>
  <c r="P111" i="3"/>
  <c r="BK111" i="3"/>
  <c r="J111" i="3"/>
  <c r="BE111" i="3" s="1"/>
  <c r="BI110" i="3"/>
  <c r="BH110" i="3"/>
  <c r="BG110" i="3"/>
  <c r="BF110" i="3"/>
  <c r="T110" i="3"/>
  <c r="R110" i="3"/>
  <c r="P110" i="3"/>
  <c r="BK110" i="3"/>
  <c r="J110" i="3"/>
  <c r="BE110" i="3"/>
  <c r="BI109" i="3"/>
  <c r="BH109" i="3"/>
  <c r="BG109" i="3"/>
  <c r="BF109" i="3"/>
  <c r="T109" i="3"/>
  <c r="R109" i="3"/>
  <c r="P109" i="3"/>
  <c r="BK109" i="3"/>
  <c r="J109" i="3"/>
  <c r="BE109" i="3" s="1"/>
  <c r="BI108" i="3"/>
  <c r="BH108" i="3"/>
  <c r="BG108" i="3"/>
  <c r="BF108" i="3"/>
  <c r="T108" i="3"/>
  <c r="R108" i="3"/>
  <c r="P108" i="3"/>
  <c r="BK108" i="3"/>
  <c r="J108" i="3"/>
  <c r="BE108" i="3" s="1"/>
  <c r="BI107" i="3"/>
  <c r="BH107" i="3"/>
  <c r="BG107" i="3"/>
  <c r="BF107" i="3"/>
  <c r="T107" i="3"/>
  <c r="R107" i="3"/>
  <c r="P107" i="3"/>
  <c r="BK107" i="3"/>
  <c r="J107" i="3"/>
  <c r="BE107" i="3" s="1"/>
  <c r="BI106" i="3"/>
  <c r="BH106" i="3"/>
  <c r="BG106" i="3"/>
  <c r="BF106" i="3"/>
  <c r="T106" i="3"/>
  <c r="R106" i="3"/>
  <c r="P106" i="3"/>
  <c r="BK106" i="3"/>
  <c r="J106" i="3"/>
  <c r="BE106" i="3"/>
  <c r="BI105" i="3"/>
  <c r="BH105" i="3"/>
  <c r="BG105" i="3"/>
  <c r="BF105" i="3"/>
  <c r="T105" i="3"/>
  <c r="R105" i="3"/>
  <c r="P105" i="3"/>
  <c r="BK105" i="3"/>
  <c r="J105" i="3"/>
  <c r="BE105" i="3" s="1"/>
  <c r="BI104" i="3"/>
  <c r="BH104" i="3"/>
  <c r="BG104" i="3"/>
  <c r="BF104" i="3"/>
  <c r="T104" i="3"/>
  <c r="R104" i="3"/>
  <c r="P104" i="3"/>
  <c r="BK104" i="3"/>
  <c r="J104" i="3"/>
  <c r="BE104" i="3"/>
  <c r="BI103" i="3"/>
  <c r="BH103" i="3"/>
  <c r="BG103" i="3"/>
  <c r="BF103" i="3"/>
  <c r="T103" i="3"/>
  <c r="R103" i="3"/>
  <c r="P103" i="3"/>
  <c r="BK103" i="3"/>
  <c r="J103" i="3"/>
  <c r="BE103" i="3" s="1"/>
  <c r="BI102" i="3"/>
  <c r="BH102" i="3"/>
  <c r="BG102" i="3"/>
  <c r="BF102" i="3"/>
  <c r="T102" i="3"/>
  <c r="R102" i="3"/>
  <c r="P102" i="3"/>
  <c r="BK102" i="3"/>
  <c r="J102" i="3"/>
  <c r="BE102" i="3" s="1"/>
  <c r="BI101" i="3"/>
  <c r="BH101" i="3"/>
  <c r="BG101" i="3"/>
  <c r="BF101" i="3"/>
  <c r="T101" i="3"/>
  <c r="R101" i="3"/>
  <c r="P101" i="3"/>
  <c r="BK101" i="3"/>
  <c r="J101" i="3"/>
  <c r="BE101" i="3" s="1"/>
  <c r="BI100" i="3"/>
  <c r="BH100" i="3"/>
  <c r="BG100" i="3"/>
  <c r="BF100" i="3"/>
  <c r="T100" i="3"/>
  <c r="R100" i="3"/>
  <c r="P100" i="3"/>
  <c r="BK100" i="3"/>
  <c r="J100" i="3"/>
  <c r="BE100" i="3"/>
  <c r="BI99" i="3"/>
  <c r="BH99" i="3"/>
  <c r="BG99" i="3"/>
  <c r="BF99" i="3"/>
  <c r="T99" i="3"/>
  <c r="R99" i="3"/>
  <c r="P99" i="3"/>
  <c r="BK99" i="3"/>
  <c r="J99" i="3"/>
  <c r="BE99" i="3" s="1"/>
  <c r="BI98" i="3"/>
  <c r="BH98" i="3"/>
  <c r="BG98" i="3"/>
  <c r="BF98" i="3"/>
  <c r="T98" i="3"/>
  <c r="R98" i="3"/>
  <c r="P98" i="3"/>
  <c r="BK98" i="3"/>
  <c r="J98" i="3"/>
  <c r="BE98" i="3"/>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c r="BI93" i="3"/>
  <c r="BH93" i="3"/>
  <c r="BG93" i="3"/>
  <c r="BF93" i="3"/>
  <c r="T93" i="3"/>
  <c r="R93" i="3"/>
  <c r="P93" i="3"/>
  <c r="BK93" i="3"/>
  <c r="J93" i="3"/>
  <c r="BE93" i="3" s="1"/>
  <c r="BI92" i="3"/>
  <c r="BH92" i="3"/>
  <c r="BG92" i="3"/>
  <c r="BF92" i="3"/>
  <c r="T92" i="3"/>
  <c r="R92" i="3"/>
  <c r="P92" i="3"/>
  <c r="BK92" i="3"/>
  <c r="J92" i="3"/>
  <c r="BE92" i="3" s="1"/>
  <c r="BI91" i="3"/>
  <c r="BH91" i="3"/>
  <c r="BG91" i="3"/>
  <c r="BF91" i="3"/>
  <c r="T91" i="3"/>
  <c r="R91" i="3"/>
  <c r="P91" i="3"/>
  <c r="BK91" i="3"/>
  <c r="J91" i="3"/>
  <c r="BE91" i="3" s="1"/>
  <c r="BI90" i="3"/>
  <c r="BH90" i="3"/>
  <c r="BG90" i="3"/>
  <c r="BF90" i="3"/>
  <c r="T90" i="3"/>
  <c r="R90" i="3"/>
  <c r="P90" i="3"/>
  <c r="BK90" i="3"/>
  <c r="J90" i="3"/>
  <c r="BE90" i="3" s="1"/>
  <c r="BI89" i="3"/>
  <c r="BH89" i="3"/>
  <c r="BG89" i="3"/>
  <c r="BF89" i="3"/>
  <c r="T89" i="3"/>
  <c r="R89" i="3"/>
  <c r="P89" i="3"/>
  <c r="BK89" i="3"/>
  <c r="J89" i="3"/>
  <c r="BE89" i="3" s="1"/>
  <c r="BI88" i="3"/>
  <c r="BH88" i="3"/>
  <c r="BG88" i="3"/>
  <c r="BF88" i="3"/>
  <c r="T88" i="3"/>
  <c r="R88" i="3"/>
  <c r="P88" i="3"/>
  <c r="BK88" i="3"/>
  <c r="J88" i="3"/>
  <c r="BE88" i="3" s="1"/>
  <c r="BI87" i="3"/>
  <c r="BH87" i="3"/>
  <c r="BG87" i="3"/>
  <c r="BF87" i="3"/>
  <c r="T87" i="3"/>
  <c r="T86" i="3" s="1"/>
  <c r="T85" i="3" s="1"/>
  <c r="T84" i="3" s="1"/>
  <c r="R87" i="3"/>
  <c r="P87" i="3"/>
  <c r="P86" i="3" s="1"/>
  <c r="P85" i="3" s="1"/>
  <c r="BK87" i="3"/>
  <c r="J87" i="3"/>
  <c r="BE87" i="3"/>
  <c r="F78" i="3"/>
  <c r="E76" i="3"/>
  <c r="F52" i="3"/>
  <c r="E50" i="3"/>
  <c r="J24" i="3"/>
  <c r="E24" i="3"/>
  <c r="J55" i="3" s="1"/>
  <c r="J23" i="3"/>
  <c r="J21" i="3"/>
  <c r="E21" i="3"/>
  <c r="J80" i="3" s="1"/>
  <c r="J20" i="3"/>
  <c r="J18" i="3"/>
  <c r="E18" i="3"/>
  <c r="F81" i="3" s="1"/>
  <c r="F55" i="3"/>
  <c r="J17" i="3"/>
  <c r="J15" i="3"/>
  <c r="E15" i="3"/>
  <c r="F54" i="3" s="1"/>
  <c r="F80" i="3"/>
  <c r="J14" i="3"/>
  <c r="J12" i="3"/>
  <c r="J78" i="3" s="1"/>
  <c r="J52" i="3"/>
  <c r="E7" i="3"/>
  <c r="E74" i="3"/>
  <c r="E48" i="3"/>
  <c r="J37" i="2"/>
  <c r="J36" i="2"/>
  <c r="AY55" i="1"/>
  <c r="J35" i="2"/>
  <c r="AX55" i="1" s="1"/>
  <c r="BI111" i="2"/>
  <c r="BH111" i="2"/>
  <c r="BG111" i="2"/>
  <c r="BF111" i="2"/>
  <c r="T111" i="2"/>
  <c r="T110" i="2" s="1"/>
  <c r="R111" i="2"/>
  <c r="R110" i="2" s="1"/>
  <c r="P111" i="2"/>
  <c r="P110" i="2"/>
  <c r="BK111" i="2"/>
  <c r="BK110" i="2" s="1"/>
  <c r="J110" i="2" s="1"/>
  <c r="J65" i="2" s="1"/>
  <c r="J111" i="2"/>
  <c r="BE111" i="2" s="1"/>
  <c r="BI109" i="2"/>
  <c r="BH109" i="2"/>
  <c r="BG109" i="2"/>
  <c r="BF109" i="2"/>
  <c r="T109" i="2"/>
  <c r="T108" i="2" s="1"/>
  <c r="R109" i="2"/>
  <c r="R108" i="2" s="1"/>
  <c r="R107" i="2" s="1"/>
  <c r="P109" i="2"/>
  <c r="P108" i="2" s="1"/>
  <c r="BK109" i="2"/>
  <c r="BK108" i="2" s="1"/>
  <c r="BK107" i="2" s="1"/>
  <c r="J107" i="2" s="1"/>
  <c r="J63" i="2" s="1"/>
  <c r="J109" i="2"/>
  <c r="BE109" i="2" s="1"/>
  <c r="BI106" i="2"/>
  <c r="BH106" i="2"/>
  <c r="BG106" i="2"/>
  <c r="BF106" i="2"/>
  <c r="T106" i="2"/>
  <c r="R106" i="2"/>
  <c r="P106" i="2"/>
  <c r="BK106" i="2"/>
  <c r="J106" i="2"/>
  <c r="BE106" i="2" s="1"/>
  <c r="BI105" i="2"/>
  <c r="BH105" i="2"/>
  <c r="BG105" i="2"/>
  <c r="BF105" i="2"/>
  <c r="T105" i="2"/>
  <c r="R105" i="2"/>
  <c r="P105" i="2"/>
  <c r="BK105" i="2"/>
  <c r="J105" i="2"/>
  <c r="BE105" i="2" s="1"/>
  <c r="BI104" i="2"/>
  <c r="BH104" i="2"/>
  <c r="BG104" i="2"/>
  <c r="BF104" i="2"/>
  <c r="T104" i="2"/>
  <c r="R104" i="2"/>
  <c r="P104" i="2"/>
  <c r="BK104" i="2"/>
  <c r="J104" i="2"/>
  <c r="BE104" i="2" s="1"/>
  <c r="BI103" i="2"/>
  <c r="BH103" i="2"/>
  <c r="BG103" i="2"/>
  <c r="BF103" i="2"/>
  <c r="T103" i="2"/>
  <c r="R103" i="2"/>
  <c r="P103" i="2"/>
  <c r="BK103" i="2"/>
  <c r="J103" i="2"/>
  <c r="BE103" i="2"/>
  <c r="BI102" i="2"/>
  <c r="BH102" i="2"/>
  <c r="BG102" i="2"/>
  <c r="BF102" i="2"/>
  <c r="T102" i="2"/>
  <c r="R102" i="2"/>
  <c r="P102" i="2"/>
  <c r="BK102" i="2"/>
  <c r="J102" i="2"/>
  <c r="BE102" i="2" s="1"/>
  <c r="BI101" i="2"/>
  <c r="BH101" i="2"/>
  <c r="BG101" i="2"/>
  <c r="BF101" i="2"/>
  <c r="T101" i="2"/>
  <c r="R101" i="2"/>
  <c r="P101" i="2"/>
  <c r="BK101" i="2"/>
  <c r="J101" i="2"/>
  <c r="BE101" i="2" s="1"/>
  <c r="BI100" i="2"/>
  <c r="BH100" i="2"/>
  <c r="BG100" i="2"/>
  <c r="BF100" i="2"/>
  <c r="T100" i="2"/>
  <c r="T99" i="2" s="1"/>
  <c r="R100" i="2"/>
  <c r="P100" i="2"/>
  <c r="P99" i="2" s="1"/>
  <c r="BK100" i="2"/>
  <c r="J100" i="2"/>
  <c r="BE100" i="2" s="1"/>
  <c r="BI98" i="2"/>
  <c r="BH98" i="2"/>
  <c r="BG98" i="2"/>
  <c r="BF98" i="2"/>
  <c r="T98" i="2"/>
  <c r="R98" i="2"/>
  <c r="P98" i="2"/>
  <c r="BK98" i="2"/>
  <c r="J98" i="2"/>
  <c r="BE98" i="2" s="1"/>
  <c r="BI97" i="2"/>
  <c r="BH97" i="2"/>
  <c r="BG97" i="2"/>
  <c r="BF97" i="2"/>
  <c r="T97" i="2"/>
  <c r="R97" i="2"/>
  <c r="P97" i="2"/>
  <c r="BK97" i="2"/>
  <c r="J97" i="2"/>
  <c r="BE97" i="2" s="1"/>
  <c r="BI96" i="2"/>
  <c r="BH96" i="2"/>
  <c r="BG96" i="2"/>
  <c r="BF96" i="2"/>
  <c r="T96" i="2"/>
  <c r="R96" i="2"/>
  <c r="P96" i="2"/>
  <c r="BK96" i="2"/>
  <c r="J96" i="2"/>
  <c r="BE96" i="2" s="1"/>
  <c r="BI95" i="2"/>
  <c r="BH95" i="2"/>
  <c r="BG95" i="2"/>
  <c r="BF95" i="2"/>
  <c r="T95" i="2"/>
  <c r="R95" i="2"/>
  <c r="P95" i="2"/>
  <c r="BK95" i="2"/>
  <c r="J95" i="2"/>
  <c r="BE95" i="2"/>
  <c r="BI94" i="2"/>
  <c r="BH94" i="2"/>
  <c r="BG94" i="2"/>
  <c r="BF94" i="2"/>
  <c r="T94" i="2"/>
  <c r="R94" i="2"/>
  <c r="P94" i="2"/>
  <c r="BK94" i="2"/>
  <c r="J94" i="2"/>
  <c r="BE94" i="2" s="1"/>
  <c r="BI93" i="2"/>
  <c r="BH93" i="2"/>
  <c r="BG93" i="2"/>
  <c r="BF93" i="2"/>
  <c r="T93" i="2"/>
  <c r="R93" i="2"/>
  <c r="P93" i="2"/>
  <c r="BK93" i="2"/>
  <c r="J93" i="2"/>
  <c r="BE93" i="2"/>
  <c r="BI92" i="2"/>
  <c r="BH92" i="2"/>
  <c r="BG92" i="2"/>
  <c r="BF92" i="2"/>
  <c r="T92" i="2"/>
  <c r="R92" i="2"/>
  <c r="P92" i="2"/>
  <c r="BK92" i="2"/>
  <c r="J92" i="2"/>
  <c r="BE92" i="2" s="1"/>
  <c r="BI91" i="2"/>
  <c r="BH91" i="2"/>
  <c r="BG91" i="2"/>
  <c r="BF91" i="2"/>
  <c r="T91" i="2"/>
  <c r="R91" i="2"/>
  <c r="P91" i="2"/>
  <c r="BK91" i="2"/>
  <c r="J91" i="2"/>
  <c r="BE91" i="2"/>
  <c r="BI90" i="2"/>
  <c r="BH90" i="2"/>
  <c r="BG90" i="2"/>
  <c r="BF90" i="2"/>
  <c r="T90" i="2"/>
  <c r="R90" i="2"/>
  <c r="P90" i="2"/>
  <c r="BK90" i="2"/>
  <c r="J90" i="2"/>
  <c r="BE90" i="2" s="1"/>
  <c r="BI89" i="2"/>
  <c r="BH89" i="2"/>
  <c r="BG89" i="2"/>
  <c r="BF89" i="2"/>
  <c r="T89" i="2"/>
  <c r="R89" i="2"/>
  <c r="P89" i="2"/>
  <c r="BK89" i="2"/>
  <c r="J89" i="2"/>
  <c r="BE89" i="2" s="1"/>
  <c r="BI88" i="2"/>
  <c r="F37" i="2" s="1"/>
  <c r="BD55" i="1" s="1"/>
  <c r="BH88" i="2"/>
  <c r="F36" i="2"/>
  <c r="BC55" i="1" s="1"/>
  <c r="BG88" i="2"/>
  <c r="BF88" i="2"/>
  <c r="F34" i="2" s="1"/>
  <c r="BA55" i="1" s="1"/>
  <c r="T88" i="2"/>
  <c r="R88" i="2"/>
  <c r="P88" i="2"/>
  <c r="BK88" i="2"/>
  <c r="BK87" i="2" s="1"/>
  <c r="J87" i="2" s="1"/>
  <c r="J61" i="2" s="1"/>
  <c r="J88" i="2"/>
  <c r="BE88" i="2" s="1"/>
  <c r="F79" i="2"/>
  <c r="E77" i="2"/>
  <c r="F52" i="2"/>
  <c r="E50" i="2"/>
  <c r="J24" i="2"/>
  <c r="E24" i="2"/>
  <c r="J82" i="2" s="1"/>
  <c r="J55" i="2"/>
  <c r="J23" i="2"/>
  <c r="J21" i="2"/>
  <c r="E21" i="2"/>
  <c r="J81" i="2" s="1"/>
  <c r="J20" i="2"/>
  <c r="J18" i="2"/>
  <c r="E18" i="2"/>
  <c r="F82" i="2" s="1"/>
  <c r="J17" i="2"/>
  <c r="J15" i="2"/>
  <c r="E15" i="2"/>
  <c r="F54" i="2" s="1"/>
  <c r="J14" i="2"/>
  <c r="J12" i="2"/>
  <c r="J79" i="2" s="1"/>
  <c r="E7" i="2"/>
  <c r="E75" i="2" s="1"/>
  <c r="E48" i="2"/>
  <c r="AS54" i="1"/>
  <c r="L50" i="1"/>
  <c r="AM50" i="1"/>
  <c r="AM49" i="1"/>
  <c r="L49" i="1"/>
  <c r="AM47" i="1"/>
  <c r="L47" i="1"/>
  <c r="L45" i="1"/>
  <c r="L44" i="1"/>
  <c r="F37" i="3" l="1"/>
  <c r="BD56" i="1" s="1"/>
  <c r="T107" i="2"/>
  <c r="J52" i="2"/>
  <c r="F81" i="2"/>
  <c r="F55" i="2"/>
  <c r="R87" i="2"/>
  <c r="R86" i="2" s="1"/>
  <c r="T87" i="2"/>
  <c r="T86" i="2" s="1"/>
  <c r="P107" i="2"/>
  <c r="J54" i="3"/>
  <c r="J81" i="3"/>
  <c r="R86" i="3"/>
  <c r="R85" i="3" s="1"/>
  <c r="R84" i="3" s="1"/>
  <c r="R125" i="3"/>
  <c r="R124" i="3" s="1"/>
  <c r="F55" i="4"/>
  <c r="P94" i="4"/>
  <c r="F37" i="4"/>
  <c r="BD57" i="1" s="1"/>
  <c r="T113" i="4"/>
  <c r="T128" i="4"/>
  <c r="BK147" i="4"/>
  <c r="J147" i="4" s="1"/>
  <c r="J68" i="4" s="1"/>
  <c r="T150" i="4"/>
  <c r="P150" i="4"/>
  <c r="R101" i="5"/>
  <c r="T157" i="5"/>
  <c r="BK173" i="5"/>
  <c r="J173" i="5" s="1"/>
  <c r="J64" i="5" s="1"/>
  <c r="R173" i="5"/>
  <c r="T188" i="5"/>
  <c r="T233" i="5"/>
  <c r="P233" i="5"/>
  <c r="P87" i="2"/>
  <c r="P86" i="2" s="1"/>
  <c r="F35" i="2"/>
  <c r="BB55" i="1" s="1"/>
  <c r="BK99" i="2"/>
  <c r="J99" i="2" s="1"/>
  <c r="J62" i="2" s="1"/>
  <c r="R99" i="2"/>
  <c r="F35" i="3"/>
  <c r="BB56" i="1" s="1"/>
  <c r="BK86" i="3"/>
  <c r="J34" i="3"/>
  <c r="AW56" i="1" s="1"/>
  <c r="F36" i="3"/>
  <c r="BC56" i="1" s="1"/>
  <c r="BK125" i="3"/>
  <c r="J34" i="4"/>
  <c r="AW57" i="1" s="1"/>
  <c r="BK128" i="4"/>
  <c r="J128" i="4" s="1"/>
  <c r="J66" i="4" s="1"/>
  <c r="R128" i="4"/>
  <c r="R112" i="4" s="1"/>
  <c r="R93" i="4" s="1"/>
  <c r="R89" i="4" s="1"/>
  <c r="T142" i="4"/>
  <c r="BK150" i="4"/>
  <c r="J150" i="4" s="1"/>
  <c r="J69" i="4" s="1"/>
  <c r="F55" i="5"/>
  <c r="BK101" i="5"/>
  <c r="F37" i="5"/>
  <c r="BD58" i="1" s="1"/>
  <c r="BD54" i="1" s="1"/>
  <c r="W33" i="1" s="1"/>
  <c r="P157" i="5"/>
  <c r="BK246" i="5"/>
  <c r="J246" i="5" s="1"/>
  <c r="J67" i="5" s="1"/>
  <c r="R246" i="5"/>
  <c r="T328" i="5"/>
  <c r="BK346" i="5"/>
  <c r="T346" i="5"/>
  <c r="T384" i="5"/>
  <c r="E48" i="6"/>
  <c r="J76" i="6"/>
  <c r="J52" i="6"/>
  <c r="F54" i="6"/>
  <c r="F33" i="6"/>
  <c r="AZ59" i="1" s="1"/>
  <c r="J34" i="5"/>
  <c r="AW58" i="1" s="1"/>
  <c r="F36" i="5"/>
  <c r="BC58" i="1" s="1"/>
  <c r="P101" i="5"/>
  <c r="T101" i="5"/>
  <c r="F35" i="5"/>
  <c r="BB58" i="1" s="1"/>
  <c r="P173" i="5"/>
  <c r="T173" i="5"/>
  <c r="BK188" i="5"/>
  <c r="J188" i="5" s="1"/>
  <c r="J65" i="5" s="1"/>
  <c r="R188" i="5"/>
  <c r="BK233" i="5"/>
  <c r="J233" i="5" s="1"/>
  <c r="J66" i="5" s="1"/>
  <c r="R233" i="5"/>
  <c r="P246" i="5"/>
  <c r="T246" i="5"/>
  <c r="BK328" i="5"/>
  <c r="J328" i="5" s="1"/>
  <c r="J68" i="5" s="1"/>
  <c r="P328" i="5"/>
  <c r="BK379" i="5"/>
  <c r="J379" i="5" s="1"/>
  <c r="J76" i="5" s="1"/>
  <c r="R379" i="5"/>
  <c r="R345" i="5" s="1"/>
  <c r="R384" i="5"/>
  <c r="P412" i="5"/>
  <c r="F37" i="6"/>
  <c r="BD59" i="1" s="1"/>
  <c r="T86" i="6"/>
  <c r="T83" i="6" s="1"/>
  <c r="T82" i="6" s="1"/>
  <c r="BK86" i="6"/>
  <c r="J86" i="6" s="1"/>
  <c r="J62" i="6" s="1"/>
  <c r="R86" i="6"/>
  <c r="F34" i="6"/>
  <c r="BA59" i="1" s="1"/>
  <c r="BK112" i="4"/>
  <c r="J112" i="4" s="1"/>
  <c r="J64" i="4" s="1"/>
  <c r="J113" i="4"/>
  <c r="J65" i="4" s="1"/>
  <c r="BK85" i="3"/>
  <c r="J86" i="3"/>
  <c r="J61" i="3" s="1"/>
  <c r="BK100" i="5"/>
  <c r="J101" i="5"/>
  <c r="J61" i="5" s="1"/>
  <c r="BC54" i="1"/>
  <c r="T345" i="5"/>
  <c r="F33" i="5"/>
  <c r="AZ58" i="1" s="1"/>
  <c r="J33" i="5"/>
  <c r="AV58" i="1" s="1"/>
  <c r="AT58" i="1" s="1"/>
  <c r="T112" i="4"/>
  <c r="T93" i="4" s="1"/>
  <c r="T89" i="4" s="1"/>
  <c r="BK124" i="3"/>
  <c r="J124" i="3" s="1"/>
  <c r="J62" i="3" s="1"/>
  <c r="J125" i="3"/>
  <c r="J63" i="3" s="1"/>
  <c r="BB54" i="1"/>
  <c r="R85" i="2"/>
  <c r="BK345" i="5"/>
  <c r="J345" i="5" s="1"/>
  <c r="J70" i="5" s="1"/>
  <c r="J346" i="5"/>
  <c r="J71" i="5" s="1"/>
  <c r="R100" i="5"/>
  <c r="P345" i="5"/>
  <c r="P100" i="5"/>
  <c r="P99" i="5" s="1"/>
  <c r="AU58" i="1" s="1"/>
  <c r="F33" i="3"/>
  <c r="AZ56" i="1" s="1"/>
  <c r="T85" i="2"/>
  <c r="T100" i="5"/>
  <c r="P85" i="2"/>
  <c r="AU55" i="1" s="1"/>
  <c r="BK90" i="4"/>
  <c r="J91" i="4"/>
  <c r="J61" i="4" s="1"/>
  <c r="J94" i="4"/>
  <c r="J63" i="4" s="1"/>
  <c r="P84" i="3"/>
  <c r="AU56" i="1" s="1"/>
  <c r="R83" i="6"/>
  <c r="R82" i="6" s="1"/>
  <c r="BK83" i="6"/>
  <c r="J84" i="6"/>
  <c r="J61" i="6" s="1"/>
  <c r="J33" i="2"/>
  <c r="AV55" i="1" s="1"/>
  <c r="F33" i="2"/>
  <c r="AZ55" i="1" s="1"/>
  <c r="F33" i="4"/>
  <c r="AZ57" i="1" s="1"/>
  <c r="J33" i="4"/>
  <c r="AV57" i="1" s="1"/>
  <c r="AT57" i="1" s="1"/>
  <c r="P112" i="4"/>
  <c r="P93" i="4" s="1"/>
  <c r="P89" i="4" s="1"/>
  <c r="AU57" i="1" s="1"/>
  <c r="F34" i="3"/>
  <c r="BA56" i="1" s="1"/>
  <c r="BA54" i="1" s="1"/>
  <c r="BK86" i="2"/>
  <c r="J52" i="4"/>
  <c r="J78" i="6"/>
  <c r="J34" i="6"/>
  <c r="AW59" i="1" s="1"/>
  <c r="J33" i="3"/>
  <c r="AV56" i="1" s="1"/>
  <c r="AT56" i="1" s="1"/>
  <c r="J108" i="2"/>
  <c r="J64" i="2" s="1"/>
  <c r="J54" i="2"/>
  <c r="J34" i="2"/>
  <c r="AW55" i="1" s="1"/>
  <c r="J86" i="4"/>
  <c r="J96" i="5"/>
  <c r="J93" i="5"/>
  <c r="J33" i="6"/>
  <c r="AV59" i="1" s="1"/>
  <c r="F85" i="4"/>
  <c r="J79" i="6"/>
  <c r="R99" i="5" l="1"/>
  <c r="J83" i="6"/>
  <c r="J60" i="6" s="1"/>
  <c r="BK82" i="6"/>
  <c r="J82" i="6" s="1"/>
  <c r="W30" i="1"/>
  <c r="AW54" i="1"/>
  <c r="AK30" i="1" s="1"/>
  <c r="AX54" i="1"/>
  <c r="W31" i="1"/>
  <c r="BK84" i="3"/>
  <c r="J84" i="3" s="1"/>
  <c r="J85" i="3"/>
  <c r="J60" i="3" s="1"/>
  <c r="AT55" i="1"/>
  <c r="T99" i="5"/>
  <c r="BK99" i="5"/>
  <c r="J99" i="5" s="1"/>
  <c r="J100" i="5"/>
  <c r="J60" i="5" s="1"/>
  <c r="AZ54" i="1"/>
  <c r="J90" i="4"/>
  <c r="J60" i="4" s="1"/>
  <c r="AY54" i="1"/>
  <c r="W32" i="1"/>
  <c r="BK93" i="4"/>
  <c r="J93" i="4" s="1"/>
  <c r="J62" i="4" s="1"/>
  <c r="J86" i="2"/>
  <c r="J60" i="2" s="1"/>
  <c r="BK85" i="2"/>
  <c r="J85" i="2" s="1"/>
  <c r="AU54" i="1"/>
  <c r="AT59" i="1"/>
  <c r="BK89" i="4" l="1"/>
  <c r="J89" i="4" s="1"/>
  <c r="W29" i="1"/>
  <c r="AV54" i="1"/>
  <c r="J30" i="6"/>
  <c r="J59" i="6"/>
  <c r="J30" i="4"/>
  <c r="J59" i="4"/>
  <c r="J59" i="3"/>
  <c r="J30" i="3"/>
  <c r="J30" i="2"/>
  <c r="J59" i="2"/>
  <c r="J30" i="5"/>
  <c r="J59" i="5"/>
  <c r="J39" i="4" l="1"/>
  <c r="AG57" i="1"/>
  <c r="AN57" i="1" s="1"/>
  <c r="AT54" i="1"/>
  <c r="AK29" i="1"/>
  <c r="AG56" i="1"/>
  <c r="AN56" i="1" s="1"/>
  <c r="J39" i="3"/>
  <c r="J39" i="6"/>
  <c r="AG59" i="1"/>
  <c r="AN59" i="1" s="1"/>
  <c r="J39" i="2"/>
  <c r="AG55" i="1"/>
  <c r="AG58" i="1"/>
  <c r="AN58" i="1" s="1"/>
  <c r="J39" i="5"/>
  <c r="AG54" i="1" l="1"/>
  <c r="AN55" i="1"/>
  <c r="AK26" i="1" l="1"/>
  <c r="AK35" i="1" s="1"/>
  <c r="AN54" i="1"/>
</calcChain>
</file>

<file path=xl/sharedStrings.xml><?xml version="1.0" encoding="utf-8"?>
<sst xmlns="http://schemas.openxmlformats.org/spreadsheetml/2006/main" count="7017" uniqueCount="1280">
  <si>
    <t>Export Komplet</t>
  </si>
  <si>
    <t>VZ</t>
  </si>
  <si>
    <t>2.0</t>
  </si>
  <si>
    <t>ZAMOK</t>
  </si>
  <si>
    <t>False</t>
  </si>
  <si>
    <t>{acb4beb1-d246-4be7-a892-3848075eb61c}</t>
  </si>
  <si>
    <t>0,01</t>
  </si>
  <si>
    <t>21</t>
  </si>
  <si>
    <t>15</t>
  </si>
  <si>
    <t>REKAPITULACE STAVBY</t>
  </si>
  <si>
    <t>v ---  níže se nacházejí doplnkové a pomocné údaje k sestavám  --- v</t>
  </si>
  <si>
    <t>Návod na vyplnění</t>
  </si>
  <si>
    <t>0,001</t>
  </si>
  <si>
    <t>Kód:</t>
  </si>
  <si>
    <t>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</si>
  <si>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</si>
  <si>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</si>
  <si>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Kanály pro diagnostiku Hranečník</t>
  </si>
  <si>
    <t>KSO:</t>
  </si>
  <si>
    <t/>
  </si>
  <si>
    <t>CC-CZ:</t>
  </si>
  <si>
    <t>Místo:</t>
  </si>
  <si>
    <t xml:space="preserve"> </t>
  </si>
  <si>
    <t>Datum:</t>
  </si>
  <si>
    <t>7. 1. 2020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</si>
  <si>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</si>
  <si>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</si>
  <si>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</si>
  <si>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</si>
  <si>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</si>
  <si>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</si>
  <si>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</si>
  <si>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</si>
  <si>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</si>
  <si>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</si>
  <si>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</si>
  <si>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</si>
  <si>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</si>
  <si>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</si>
  <si>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</si>
  <si>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</si>
  <si>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</si>
  <si>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</si>
  <si>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</si>
  <si>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</si>
  <si>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</si>
  <si>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</si>
  <si>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</si>
  <si>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</si>
  <si>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</si>
  <si>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</si>
  <si>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</si>
  <si>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</si>
  <si>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</si>
  <si>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</si>
  <si>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</si>
  <si>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</si>
  <si>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</si>
  <si>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</si>
  <si>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</si>
  <si>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</si>
  <si>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</si>
  <si>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</si>
  <si>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</si>
  <si>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</si>
  <si>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</si>
  <si>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</si>
  <si>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</si>
  <si>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</si>
  <si>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</si>
  <si>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</si>
  <si>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</si>
  <si>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</si>
  <si>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</si>
  <si>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02</t>
  </si>
  <si>
    <t>SO30 Vzduchotechnika</t>
  </si>
  <si>
    <t>STA</t>
  </si>
  <si>
    <t>1</t>
  </si>
  <si>
    <t>{06ae3be4-61c7-4456-bdbc-0856ddc3713c}</t>
  </si>
  <si>
    <t>2</t>
  </si>
  <si>
    <t>03</t>
  </si>
  <si>
    <t>PS02 Provozní silnoproudé rozvody, elektroinstalace</t>
  </si>
  <si>
    <t>PRO</t>
  </si>
  <si>
    <t>{87b8a661-0831-4087-b156-32c12b145a32}</t>
  </si>
  <si>
    <t>04</t>
  </si>
  <si>
    <t>PS03 Demontáže a přeložky</t>
  </si>
  <si>
    <t>{b5728d8c-e528-4c96-88cc-acd77161f8bc}</t>
  </si>
  <si>
    <t>01</t>
  </si>
  <si>
    <t>SO10 Stavebně konstrukční řešení</t>
  </si>
  <si>
    <t>{1f3ef1aa-1107-4cf7-9049-b3b3dce3cd36}</t>
  </si>
  <si>
    <t>05</t>
  </si>
  <si>
    <t>PS01 Strojní zařízení</t>
  </si>
  <si>
    <t>{5e54f796-6f24-4b81-b67b-12e84784bc94}</t>
  </si>
  <si>
    <t>KRYCÍ LIST SOUPISU PRACÍ</t>
  </si>
  <si>
    <t>Objekt:</t>
  </si>
  <si>
    <t>02 - SO30 Vzduchotechnika</t>
  </si>
  <si>
    <t>REKAPITULACE ČLENĚNÍ SOUPISU PRACÍ</t>
  </si>
  <si>
    <t>Kód dílu - Popis</t>
  </si>
  <si>
    <t>Cena celkem [CZK]</t>
  </si>
  <si>
    <t>-1</t>
  </si>
  <si>
    <t>M - Práce a dodávky M</t>
  </si>
  <si>
    <t xml:space="preserve">    M01 - VĚTRÁNÍ MONTÁŽNÍ JÁMY</t>
  </si>
  <si>
    <t>HZS - Hodinové zúčtovací sazby</t>
  </si>
  <si>
    <t>VRN - Vedlejší rozpočtové náklady</t>
  </si>
  <si>
    <t xml:space="preserve">    VRN3 - Zařízení staveniště</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</si>
  <si>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</si>
  <si>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</si>
  <si>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</si>
  <si>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</si>
  <si>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</si>
  <si>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</si>
  <si>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</si>
  <si>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</si>
  <si>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</si>
  <si>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</si>
  <si>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</si>
  <si>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</si>
  <si>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</si>
  <si>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</si>
  <si>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</si>
  <si>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</si>
  <si>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3</t>
  </si>
  <si>
    <t>ROZPOCET</t>
  </si>
  <si>
    <t>M01</t>
  </si>
  <si>
    <t>VĚTRÁNÍ MONTÁŽNÍ JÁMY</t>
  </si>
  <si>
    <t>301.01</t>
  </si>
  <si>
    <t>Přívodní větrací jednotka PV-1, malá přívodní větrací jednotka, stěnové panely tloušťky 45 mm z ocelového pozinkovaného plechu s vnějším lakováním uvnitř vyplněné zvukovou a tepelnou izolací z nehořlavé skelné minerální vlny, snímatelné dveře se zámky, rám jednotky z hliníkových profilů, ventilátor s dozadu zahnutými lopatkami (275 m3/h, Dp = 290 Pa), oběžné kolo z kompozitního materiálu je staticky a dynamicky vyváženo, na oběžném kole ventilátoru napřímo namontovaný EC motor (230 V, 67 W) plynule řízený externím signálem 0…10 V nebo PWM, vlastní vestavěná tepelná ochrana motoru, krytí elektromotoru IP44, elektrický ohřívač s provozním a havarijním termostatem, filtr z polypropylenového filtračního materiálu s třídou filtrace F7, vestavěný elektrický ohřívač (230 V, 3000 W). plastové průchodky pro prostup kabeláže přes plášť jednotky, základní digitální regulace, ovládací skříň umístěná na stěně jednotky, včetně konzol pro nástěnnou montáž</t>
  </si>
  <si>
    <t>kpl</t>
  </si>
  <si>
    <t>256</t>
  </si>
  <si>
    <t>64</t>
  </si>
  <si>
    <t>-1511529766</t>
  </si>
  <si>
    <t>12</t>
  </si>
  <si>
    <t>301.02</t>
  </si>
  <si>
    <t>Těsná uzavírací klapka se servopohonem, těsná uzavírací klapka z pozinkovaného plechu, D 250 mm, včetně servopohonu (230V, 2 Nm, on/off)</t>
  </si>
  <si>
    <t>-565594651</t>
  </si>
  <si>
    <t>13</t>
  </si>
  <si>
    <t>301.03</t>
  </si>
  <si>
    <t>Protidešťová žaluzie D 250 mm, plastová protidešťová žaluzie na potrubí prům. 250 mm, pevné lamely</t>
  </si>
  <si>
    <t>2043197374</t>
  </si>
  <si>
    <t>14</t>
  </si>
  <si>
    <t>301.04</t>
  </si>
  <si>
    <t>Talířový ventil D 125 mm, kovový talířový ventil z ocelového plechu opatřeného bílou vypalovací barvou, přívod vzduchu, prům. 125 mm, včetně montážního kroužku s těsněním</t>
  </si>
  <si>
    <t>1866982919</t>
  </si>
  <si>
    <t>301.05</t>
  </si>
  <si>
    <t>Potrubí D 250 mm - SPIRO potrubí sk. I pozinkované, včetně spojovacího, těsnícího a uchytávacího materiálu pro zavěšení</t>
  </si>
  <si>
    <t>m</t>
  </si>
  <si>
    <t>-1148060184</t>
  </si>
  <si>
    <t>16</t>
  </si>
  <si>
    <t>301.06</t>
  </si>
  <si>
    <t>Potrubí D 200 mm - SPIRO potrubí sk. I pozinkované, včetně spojovacího, těsnícího a uchytávacího materiálu pro zavěšení</t>
  </si>
  <si>
    <t>727992627</t>
  </si>
  <si>
    <t>17</t>
  </si>
  <si>
    <t>301.07</t>
  </si>
  <si>
    <t>Oblouk segmentový D 250 mm - SPIRO potrubí sk. I pozinkované, včetně spojovacího, těsnícího a uchytávacího materiálu pro zavěšení</t>
  </si>
  <si>
    <t>1899359184</t>
  </si>
  <si>
    <t>18</t>
  </si>
  <si>
    <t>301.08</t>
  </si>
  <si>
    <t>Oblouk segmentový D 160 mm - SPIRO potrubí sk. I pozinkované, včetně spojovacího, těsnícího a uchytávacího materiálu pro zavěšení</t>
  </si>
  <si>
    <t>1985268193</t>
  </si>
  <si>
    <t>19</t>
  </si>
  <si>
    <t>301.09</t>
  </si>
  <si>
    <t>Přechod osový D 250-160 mm - SPIRO potrubí sk. I pozinkované, včetně spojovacího, těsnícího a uchytávacího materiálu pro zavěšení</t>
  </si>
  <si>
    <t>1080011277</t>
  </si>
  <si>
    <t>20</t>
  </si>
  <si>
    <t>301.10</t>
  </si>
  <si>
    <t>Izolace - Samolepící izolační pás tloušťky 20 mm vyrobený ze syntetického kaučuku vyztužený síťovinou, tepelná vodivost λ = 0,033 W/mK (při 0 °C), součinitel difuzního odporu vodní páry μ ≥ 7 000, včetně spojovací termopásky</t>
  </si>
  <si>
    <t>m2</t>
  </si>
  <si>
    <t>1578138060</t>
  </si>
  <si>
    <t>K</t>
  </si>
  <si>
    <t>302.01</t>
  </si>
  <si>
    <t>Kompletní montáž zařízení - větrání mycí linky</t>
  </si>
  <si>
    <t>-406400538</t>
  </si>
  <si>
    <t>HZS</t>
  </si>
  <si>
    <t>Hodinové zúčtovací sazby</t>
  </si>
  <si>
    <t>4</t>
  </si>
  <si>
    <t>HZS3212.1</t>
  </si>
  <si>
    <t>Příprava ke komplexnímu vyzkoušení, oživení a vyregulování zařízení</t>
  </si>
  <si>
    <t>hod</t>
  </si>
  <si>
    <t>512</t>
  </si>
  <si>
    <t>1780167223</t>
  </si>
  <si>
    <t>HZS3212.2</t>
  </si>
  <si>
    <t>Vypracování protokolu o proměření a vyregulování</t>
  </si>
  <si>
    <t>-49872610</t>
  </si>
  <si>
    <t>5</t>
  </si>
  <si>
    <t>HZS3212.3</t>
  </si>
  <si>
    <t>Měření hlučnosti zařízení</t>
  </si>
  <si>
    <t>-535829060</t>
  </si>
  <si>
    <t>6</t>
  </si>
  <si>
    <t>HZS3212.4</t>
  </si>
  <si>
    <t>Vypracování protokolu o měření hlučnosti zařízení</t>
  </si>
  <si>
    <t>1347306674</t>
  </si>
  <si>
    <t>7</t>
  </si>
  <si>
    <t>HZS3212.5</t>
  </si>
  <si>
    <t>Komplexní vyzkoušení zařízení</t>
  </si>
  <si>
    <t>428395585</t>
  </si>
  <si>
    <t>8</t>
  </si>
  <si>
    <t>HZS3212.6</t>
  </si>
  <si>
    <t>Zaškolení obsluhy</t>
  </si>
  <si>
    <t>1920287763</t>
  </si>
  <si>
    <t>9</t>
  </si>
  <si>
    <t>HZS3212.7</t>
  </si>
  <si>
    <t>Vypracování provozních předpisů</t>
  </si>
  <si>
    <t>1120508987</t>
  </si>
  <si>
    <t>VRN</t>
  </si>
  <si>
    <t>Vedlejší rozpočtové náklady</t>
  </si>
  <si>
    <t>VRN3</t>
  </si>
  <si>
    <t>Zařízení staveniště</t>
  </si>
  <si>
    <t>032803000.1</t>
  </si>
  <si>
    <t>Ostatní vybavení staveniště</t>
  </si>
  <si>
    <t>…</t>
  </si>
  <si>
    <t>1024</t>
  </si>
  <si>
    <t>-493731776</t>
  </si>
  <si>
    <t>VRN7</t>
  </si>
  <si>
    <t>Provozní vlivy</t>
  </si>
  <si>
    <t>11</t>
  </si>
  <si>
    <t>071103000</t>
  </si>
  <si>
    <t>Provoz investora</t>
  </si>
  <si>
    <t>CS ÚRS 2018 02</t>
  </si>
  <si>
    <t>763803307</t>
  </si>
  <si>
    <t>03 - PS02 Provozní silnoproudé rozvody, elektroinstalace</t>
  </si>
  <si>
    <t>PSV - Práce a dodávky PSV</t>
  </si>
  <si>
    <t xml:space="preserve">    741 - Elektroinstalace - silnoproud</t>
  </si>
  <si>
    <t xml:space="preserve">    21-M - Elektromontáže</t>
  </si>
  <si>
    <t>OST - Ostatní</t>
  </si>
  <si>
    <t>PSV</t>
  </si>
  <si>
    <t>Práce a dodávky PSV</t>
  </si>
  <si>
    <t>741</t>
  </si>
  <si>
    <t>Elektroinstalace - silnoproud</t>
  </si>
  <si>
    <t>02.01R</t>
  </si>
  <si>
    <t>Rozvaděč  RMS1, dle č.1 SM 4327-T043</t>
  </si>
  <si>
    <t>1352347742</t>
  </si>
  <si>
    <t>02.02R</t>
  </si>
  <si>
    <t>Datový rozvaděč  DT1, dle č.2 SM 4327-T043</t>
  </si>
  <si>
    <t>930544209</t>
  </si>
  <si>
    <t>02.03R</t>
  </si>
  <si>
    <t>Přechodová skříň MX, dle č.3 SM 4327-T043</t>
  </si>
  <si>
    <t>kus</t>
  </si>
  <si>
    <t>766869138</t>
  </si>
  <si>
    <t>02.04R</t>
  </si>
  <si>
    <t>Čerpadlo do jímky, dle č.8 SM 4327-T043</t>
  </si>
  <si>
    <t>-1121470851</t>
  </si>
  <si>
    <t>34111030</t>
  </si>
  <si>
    <t>CYKY 3x1,5 kabel silový s Cu jádrem 1 kV 3x1,5mm2</t>
  </si>
  <si>
    <t>793260887</t>
  </si>
  <si>
    <t>34111036</t>
  </si>
  <si>
    <t>CYKY 3x2,5 kabel silový s Cu jádrem 1 kV 3x2,5mm2</t>
  </si>
  <si>
    <t>485108469</t>
  </si>
  <si>
    <t>34111090</t>
  </si>
  <si>
    <t>CYKY 5x1,5 kabel silový s Cu jádrem 1 kV 5x1,5mm2</t>
  </si>
  <si>
    <t>CS ÚRS 2019 02</t>
  </si>
  <si>
    <t>1334828964</t>
  </si>
  <si>
    <t>34111094</t>
  </si>
  <si>
    <t>CYKY 5x2,5 kabel silový s Cu jádrem 1 kV 5x2,5mm2</t>
  </si>
  <si>
    <t>-259634548</t>
  </si>
  <si>
    <t>34111078.PKB</t>
  </si>
  <si>
    <t>CYKY-J 5x10 RE</t>
  </si>
  <si>
    <t>-654528140</t>
  </si>
  <si>
    <t>31</t>
  </si>
  <si>
    <t>34143185.R</t>
  </si>
  <si>
    <t>Kabel YY-OZ 4x0,75</t>
  </si>
  <si>
    <t>-1626073186</t>
  </si>
  <si>
    <t>28</t>
  </si>
  <si>
    <t>02.01R1</t>
  </si>
  <si>
    <t>ETHERLINE Cat.6A Y 4x2xAWG 22/1</t>
  </si>
  <si>
    <t>1804343888</t>
  </si>
  <si>
    <t>29</t>
  </si>
  <si>
    <t>02.02R1</t>
  </si>
  <si>
    <t>Konektor RJ45</t>
  </si>
  <si>
    <t>331161666</t>
  </si>
  <si>
    <t>30</t>
  </si>
  <si>
    <t>02.03R1</t>
  </si>
  <si>
    <t>Optický kabel multimode 62,5/125 OM1 8 vláken</t>
  </si>
  <si>
    <t>-496117051</t>
  </si>
  <si>
    <t>34140848</t>
  </si>
  <si>
    <t>CYA 16 ŽZ vodič izolovaný s Cu jádrem 16mm2</t>
  </si>
  <si>
    <t>-1398310478</t>
  </si>
  <si>
    <t>34140850</t>
  </si>
  <si>
    <t>CYA 25 ŽZ vodič izolovaný s Cu jádrem 25mm2</t>
  </si>
  <si>
    <t>535116675</t>
  </si>
  <si>
    <t>54</t>
  </si>
  <si>
    <t>34575492.R1</t>
  </si>
  <si>
    <t>Žlab drátěný, galv.zinek DZ 60x100 a přísl., dle č.9 4327-T043</t>
  </si>
  <si>
    <t>-858072792</t>
  </si>
  <si>
    <t>55</t>
  </si>
  <si>
    <t>34575492.R2</t>
  </si>
  <si>
    <t>Žlab drátěný, galv.zinek DZ 60x60 a přísl., dle č.9 4327-T043</t>
  </si>
  <si>
    <t>-938422848</t>
  </si>
  <si>
    <t>56</t>
  </si>
  <si>
    <t>02.04R1</t>
  </si>
  <si>
    <t>Prostup kabelů trubka DN30, dle č.12 SM 4327-T043</t>
  </si>
  <si>
    <t>-276123900</t>
  </si>
  <si>
    <t>57</t>
  </si>
  <si>
    <t>02.05R1</t>
  </si>
  <si>
    <t>Prostup kabelů trubka DN100, dle č.10 SM 4327-T043</t>
  </si>
  <si>
    <t>-1327809639</t>
  </si>
  <si>
    <t>58</t>
  </si>
  <si>
    <t>02.06R1</t>
  </si>
  <si>
    <t>Prostup kabelů trubka DN150, dle č.11 SM 4327-T043</t>
  </si>
  <si>
    <t>-1447442654</t>
  </si>
  <si>
    <t>59</t>
  </si>
  <si>
    <t>35811253.R</t>
  </si>
  <si>
    <t>Trojfázová zásuvka nástěnná 32 A, 400 V, 5pólová, IP44, dle č.4 4327-T043</t>
  </si>
  <si>
    <t>362407916</t>
  </si>
  <si>
    <t>60</t>
  </si>
  <si>
    <t>35713120.R</t>
  </si>
  <si>
    <t>Zásuvková rozvodnice nástěnná 4x230V, IP54</t>
  </si>
  <si>
    <t>-1844796919</t>
  </si>
  <si>
    <t>61</t>
  </si>
  <si>
    <t>37451231.R</t>
  </si>
  <si>
    <t>zásuvka 24VDC nástěnná</t>
  </si>
  <si>
    <t>359775534</t>
  </si>
  <si>
    <t>62</t>
  </si>
  <si>
    <t>02.LED01.R</t>
  </si>
  <si>
    <t>LED svítidlo, 1x22W, Ex, IP66, (nano - oleofobní ochrana), dočasné nouzové osvětlení</t>
  </si>
  <si>
    <t>-549795521</t>
  </si>
  <si>
    <t>63</t>
  </si>
  <si>
    <t>02.LED02.R</t>
  </si>
  <si>
    <t>LED svítidlo, 1x50W, 6675 lm, Ra 80, 4000K vč. příslušenství, dle č.5 SM 4327-T043</t>
  </si>
  <si>
    <t>-846614928</t>
  </si>
  <si>
    <t>02.LED03.R</t>
  </si>
  <si>
    <t>LED svítidlo, 1x37W, 4100 lm, Ra 80, 4000K vč. příslušenství, dle č.5 SM 4327-T043</t>
  </si>
  <si>
    <t>946589837</t>
  </si>
  <si>
    <t>65</t>
  </si>
  <si>
    <t>02.LED04.R</t>
  </si>
  <si>
    <t>Zásuvka pro LED svítidlo, dle č.5 SM 4327-T043</t>
  </si>
  <si>
    <t>1186465260</t>
  </si>
  <si>
    <t>66</t>
  </si>
  <si>
    <t>34535799.R</t>
  </si>
  <si>
    <t>Tlačítkový ovladač , dle č.5 SM 4327-T043</t>
  </si>
  <si>
    <t>-1174582267</t>
  </si>
  <si>
    <t>67</t>
  </si>
  <si>
    <t>35811253.R1</t>
  </si>
  <si>
    <t>Trojfázová zásuvka nástěnná 16 A, 400 V, 5pólová, pro hydrauliku, dle č.4 SM 4327-T043</t>
  </si>
  <si>
    <t>-1038559143</t>
  </si>
  <si>
    <t>68</t>
  </si>
  <si>
    <t>35811257.R1</t>
  </si>
  <si>
    <t>zásuvka nástěnná, 230 V, pro čerpadlo, dle č.4 SM 4327-T043</t>
  </si>
  <si>
    <t>1736340593</t>
  </si>
  <si>
    <t>69</t>
  </si>
  <si>
    <t>35812100.R</t>
  </si>
  <si>
    <t>spínač vačkový 230V/16A, dle č.4 SM 4327-T043</t>
  </si>
  <si>
    <t>-1423718325</t>
  </si>
  <si>
    <t>70</t>
  </si>
  <si>
    <t>34555121</t>
  </si>
  <si>
    <t>Sestava zásuvek 2x230V 16A, dle č. 4 SM 4327-T043</t>
  </si>
  <si>
    <t>-560655945</t>
  </si>
  <si>
    <t>71</t>
  </si>
  <si>
    <t>37451241</t>
  </si>
  <si>
    <t>zásuvka data 1xRJ45 bílá, dle č.6 SM 4327-T043</t>
  </si>
  <si>
    <t>-1586931680</t>
  </si>
  <si>
    <t>72</t>
  </si>
  <si>
    <t>02.R19</t>
  </si>
  <si>
    <t>Sestava zásuvky HDMI, dle č.7 SM 4327-T043</t>
  </si>
  <si>
    <t>-627337328</t>
  </si>
  <si>
    <t>02.R20</t>
  </si>
  <si>
    <t>Podružný materiál</t>
  </si>
  <si>
    <t>637684304</t>
  </si>
  <si>
    <t>02.R21</t>
  </si>
  <si>
    <t>Různé drobné nespecifikované</t>
  </si>
  <si>
    <t>-1416506401</t>
  </si>
  <si>
    <t>52</t>
  </si>
  <si>
    <t>02.R22</t>
  </si>
  <si>
    <t>Ekvipotenciální připojnice, dle č.7 SM 4327-T043</t>
  </si>
  <si>
    <t>1027537417</t>
  </si>
  <si>
    <t>21-M</t>
  </si>
  <si>
    <t>Elektromontáže</t>
  </si>
  <si>
    <t>741122211</t>
  </si>
  <si>
    <t>Montáž kabelů CYKY 3x1,5-6 měděných bez ukončení uložených volně nebo v liště plných kulatých (CYKY) počtu a průřezu žil 3x1,5 až 6 mm2</t>
  </si>
  <si>
    <t>2065075096</t>
  </si>
  <si>
    <t>741122231</t>
  </si>
  <si>
    <t>Montáž kabelů CYKY 5x1,5-2,5 měděných bez ukončení uložených volně nebo v liště plných kulatých (CYKY) počtu a průřezu žil 5x1,5 až 2,5 mm2</t>
  </si>
  <si>
    <t>-1687837117</t>
  </si>
  <si>
    <t>741122233</t>
  </si>
  <si>
    <t>Montáž kabelů CYKY 5x10 měděných bez ukončení uložených volně nebo v liště plných kulatých (CYKY) počtu a průřezu žil 5x10 mm2</t>
  </si>
  <si>
    <t>2077213191</t>
  </si>
  <si>
    <t>38</t>
  </si>
  <si>
    <t>02.20R3</t>
  </si>
  <si>
    <t>Montáž kabelu YY-OZ 4x0,75</t>
  </si>
  <si>
    <t>1879603895</t>
  </si>
  <si>
    <t>32</t>
  </si>
  <si>
    <t>742121002.R1</t>
  </si>
  <si>
    <t>Montáž kabelů ETHERLINE</t>
  </si>
  <si>
    <t>-1879070399</t>
  </si>
  <si>
    <t>PSC</t>
  </si>
  <si>
    <t xml:space="preserve">Poznámka k souboru cen:_x000D_
1. Ceny lze použít i pro ocenění koaxiálních kabelů._x000D_
</t>
  </si>
  <si>
    <t>39</t>
  </si>
  <si>
    <t>02.20R4</t>
  </si>
  <si>
    <t>Montáž konektoru RJ45</t>
  </si>
  <si>
    <t>-523978397</t>
  </si>
  <si>
    <t>37</t>
  </si>
  <si>
    <t>742121001.R1</t>
  </si>
  <si>
    <t>Montáž kabelů multimode 62,5/125 OM1 8 vláken</t>
  </si>
  <si>
    <t>-1404938781</t>
  </si>
  <si>
    <t>33</t>
  </si>
  <si>
    <t>02.20R1</t>
  </si>
  <si>
    <t>Optický svar včetně ochrany svaru</t>
  </si>
  <si>
    <t>743230594</t>
  </si>
  <si>
    <t>34</t>
  </si>
  <si>
    <t>02.20R2</t>
  </si>
  <si>
    <t>Měření optického segmentu</t>
  </si>
  <si>
    <t>478032736</t>
  </si>
  <si>
    <t>35</t>
  </si>
  <si>
    <t>210800411</t>
  </si>
  <si>
    <t>Montáž izolovaných vodičů CYA 16 měděných do 1 kV bez ukončení uložených v trubkách nebo lištách zatažených plných a laněných s PVC pláštěm, bezhalogenových, ohniodolných (CY, CHAH-R(V),...) průřezu žíly 0,5 až 16 mm2</t>
  </si>
  <si>
    <t>1077653465</t>
  </si>
  <si>
    <t>36</t>
  </si>
  <si>
    <t>210800413</t>
  </si>
  <si>
    <t>Montáž izolovaných vodičů CYA 25 měděných do 1 kV bez ukončení uložených v trubkách nebo lištách zatažených plných a laněných s PVC pláštěm, bezhalogenových, ohniodolných (CY, CHAH-R(V),...) průřezu žíly 25 až 35 mm2</t>
  </si>
  <si>
    <t>313372345</t>
  </si>
  <si>
    <t>73</t>
  </si>
  <si>
    <t>741910412</t>
  </si>
  <si>
    <t>Montáž žlabů bez stojiny a výložníků kovových s podpěrkami a příslušenstvím bez víka, šířky do 100 mm</t>
  </si>
  <si>
    <t>1620919773</t>
  </si>
  <si>
    <t>74</t>
  </si>
  <si>
    <t>230120091.R1</t>
  </si>
  <si>
    <t>Zhotovení prostupů DN30, dle č.12 SM 4327-T043</t>
  </si>
  <si>
    <t>-481871525</t>
  </si>
  <si>
    <t>75</t>
  </si>
  <si>
    <t>230120092.R1</t>
  </si>
  <si>
    <t>Zhotovení prostupů DN100, dle č.10 SM 4327-T043</t>
  </si>
  <si>
    <t>-895187431</t>
  </si>
  <si>
    <t>76</t>
  </si>
  <si>
    <t>230120092.R2</t>
  </si>
  <si>
    <t>Zhotovení prostupů DN150, dle č.11 SM 4327-T043</t>
  </si>
  <si>
    <t>1156922439</t>
  </si>
  <si>
    <t>77</t>
  </si>
  <si>
    <t>741313252</t>
  </si>
  <si>
    <t>Montáž zásuvek průmyslových se zapojením vodičů nástěnných, provedení IP 44 3P+N+PE 32 A</t>
  </si>
  <si>
    <t>-462091815</t>
  </si>
  <si>
    <t>78</t>
  </si>
  <si>
    <t>741210001</t>
  </si>
  <si>
    <t>Montáž rozvodnic oceloplechových nebo plastových bez zapojení vodičů běžných, hmotnosti do 20 kg</t>
  </si>
  <si>
    <t>83911715</t>
  </si>
  <si>
    <t>79</t>
  </si>
  <si>
    <t>741313231.R1</t>
  </si>
  <si>
    <t>Montáž zásuvek 24V DC</t>
  </si>
  <si>
    <t>296301591</t>
  </si>
  <si>
    <t>81</t>
  </si>
  <si>
    <t>741372151</t>
  </si>
  <si>
    <t>Montáž svítidel LED se zapojením vodičů průmyslových, dle č.5 SM 4327-T043</t>
  </si>
  <si>
    <t>-822422317</t>
  </si>
  <si>
    <t>80</t>
  </si>
  <si>
    <t>741313231.R2</t>
  </si>
  <si>
    <t>Montáž zásuvky pro LED svítidlo, dle č.5 SM 4327-T043</t>
  </si>
  <si>
    <t>697368156</t>
  </si>
  <si>
    <t>84</t>
  </si>
  <si>
    <t>741310011</t>
  </si>
  <si>
    <t>Montáž tlačítkový ovladač, dle č.5 SM 4327-T043</t>
  </si>
  <si>
    <t>-32918429</t>
  </si>
  <si>
    <t>82</t>
  </si>
  <si>
    <t>741313122</t>
  </si>
  <si>
    <t>Montáž zásuvky 400V pro hydrauliku, dle č.4 SM 4327-T043</t>
  </si>
  <si>
    <t>-2039047523</t>
  </si>
  <si>
    <t>85</t>
  </si>
  <si>
    <t>741310442.R</t>
  </si>
  <si>
    <t>Montáž spínačů vačkových 230V/16A, dle č.4 SM 4327-T043</t>
  </si>
  <si>
    <t>1162348019</t>
  </si>
  <si>
    <t>83</t>
  </si>
  <si>
    <t>741313101</t>
  </si>
  <si>
    <t>Montáž zásuvky 230V pro čerpadlo, dle č.4 SM 4327-T043</t>
  </si>
  <si>
    <t>1351273561</t>
  </si>
  <si>
    <t>86</t>
  </si>
  <si>
    <t>741313003</t>
  </si>
  <si>
    <t>Montáž zásuvek 2x230V, dle č.4 SM 4327-T043</t>
  </si>
  <si>
    <t>-660807420</t>
  </si>
  <si>
    <t>53</t>
  </si>
  <si>
    <t>03.R38</t>
  </si>
  <si>
    <t>Montáž ekvipotenciální přípojnice dle č.7 SM 4327-T043</t>
  </si>
  <si>
    <t>1149549722</t>
  </si>
  <si>
    <t>40</t>
  </si>
  <si>
    <t>741130006</t>
  </si>
  <si>
    <t>Ukončení do 1x16</t>
  </si>
  <si>
    <t>1533520509</t>
  </si>
  <si>
    <t>41</t>
  </si>
  <si>
    <t>741130007</t>
  </si>
  <si>
    <t>Ukončení do 1x25</t>
  </si>
  <si>
    <t>1682395477</t>
  </si>
  <si>
    <t>43</t>
  </si>
  <si>
    <t>741130132</t>
  </si>
  <si>
    <t>Ukončení do 4x1</t>
  </si>
  <si>
    <t>604040585</t>
  </si>
  <si>
    <t>42</t>
  </si>
  <si>
    <t>741130134</t>
  </si>
  <si>
    <t>Ukončení do 4x10</t>
  </si>
  <si>
    <t>-810986651</t>
  </si>
  <si>
    <t>44</t>
  </si>
  <si>
    <t>741130136</t>
  </si>
  <si>
    <t>Ukončení do 4x25</t>
  </si>
  <si>
    <t>37706141</t>
  </si>
  <si>
    <t>45</t>
  </si>
  <si>
    <t>210100259</t>
  </si>
  <si>
    <t>Ukončení do 5x10</t>
  </si>
  <si>
    <t>1435755664</t>
  </si>
  <si>
    <t>46</t>
  </si>
  <si>
    <t>02.30R1</t>
  </si>
  <si>
    <t>Montáž rozvaděče, dle č.1,2,3 SM 4327-T043</t>
  </si>
  <si>
    <t>-169118842</t>
  </si>
  <si>
    <t>47</t>
  </si>
  <si>
    <t>02.30R2</t>
  </si>
  <si>
    <t>Montáž čerpadla, dle č.8 SM 4327-T043</t>
  </si>
  <si>
    <t>-2144615389</t>
  </si>
  <si>
    <t>48</t>
  </si>
  <si>
    <t>02.30R3</t>
  </si>
  <si>
    <t>Nastavení datového switche, dle č.2 SM 4327-T043</t>
  </si>
  <si>
    <t>-1208500731</t>
  </si>
  <si>
    <t>49</t>
  </si>
  <si>
    <t>02.30R4</t>
  </si>
  <si>
    <t>1335555334</t>
  </si>
  <si>
    <t>50</t>
  </si>
  <si>
    <t>02.40R1</t>
  </si>
  <si>
    <t>Demontáž stávající elektroinstalace, rozvaděčů (hod.) dle č. 9 SM 4327-T043</t>
  </si>
  <si>
    <t>2017727495</t>
  </si>
  <si>
    <t>51</t>
  </si>
  <si>
    <t>02.40R2</t>
  </si>
  <si>
    <t>Přepojování telefonních a datových rozvodů</t>
  </si>
  <si>
    <t>1765472657</t>
  </si>
  <si>
    <t>87</t>
  </si>
  <si>
    <t>742330041.R01</t>
  </si>
  <si>
    <t>Montáž nástěnná datová zásuvka RJ45, IP66, dle č.6 SM 4327-T043</t>
  </si>
  <si>
    <t>-1691553868</t>
  </si>
  <si>
    <t>88</t>
  </si>
  <si>
    <t>742330041.R02</t>
  </si>
  <si>
    <t>Montáž zásuvky HDMI, dle č.7 SM 4327-T043</t>
  </si>
  <si>
    <t>1335880558</t>
  </si>
  <si>
    <t>OST</t>
  </si>
  <si>
    <t>Ostatní</t>
  </si>
  <si>
    <t>24</t>
  </si>
  <si>
    <t>0132030001</t>
  </si>
  <si>
    <t>Průvodní dokumentace (vyjádření TIČR)</t>
  </si>
  <si>
    <t>kompl</t>
  </si>
  <si>
    <t>1460629587</t>
  </si>
  <si>
    <t>065002000.R</t>
  </si>
  <si>
    <t>Doprava</t>
  </si>
  <si>
    <t>-1924046130</t>
  </si>
  <si>
    <t>091003000.R0</t>
  </si>
  <si>
    <t>PPV</t>
  </si>
  <si>
    <t>1412120427</t>
  </si>
  <si>
    <t>998021021.R</t>
  </si>
  <si>
    <t>Přesun</t>
  </si>
  <si>
    <t>1479852803</t>
  </si>
  <si>
    <t xml:space="preserve">Poznámka k souboru cen:_x000D_
1. Přesun hmot s omezením mechanizace lze ocenit cenami 998 01-7001 až -7006 a ruční přesun hmot cenami 998 01-8001 až -8011 souboru cen 998 01-Přesun hmot po budovy._x000D_
</t>
  </si>
  <si>
    <t>091003000.R1</t>
  </si>
  <si>
    <t>GZS</t>
  </si>
  <si>
    <t>724348708</t>
  </si>
  <si>
    <t>22</t>
  </si>
  <si>
    <t>071002000</t>
  </si>
  <si>
    <t>Provozní vlivy, provoz investora, třetích osob</t>
  </si>
  <si>
    <t>1650125742</t>
  </si>
  <si>
    <t>23</t>
  </si>
  <si>
    <t>043103000.R</t>
  </si>
  <si>
    <t>Příprava na komplexní zkoušky a jejich provedení</t>
  </si>
  <si>
    <t>476299189</t>
  </si>
  <si>
    <t>25</t>
  </si>
  <si>
    <t>741810003.R</t>
  </si>
  <si>
    <t>Výchozí revize</t>
  </si>
  <si>
    <t>-584163656</t>
  </si>
  <si>
    <t xml:space="preserve">Poznámka k souboru cen:_x000D_
1. Ceny -0001 až -0011 jsou určeny pro objem montážních prací včetně všech nákladů._x000D_
</t>
  </si>
  <si>
    <t>26</t>
  </si>
  <si>
    <t>045203000</t>
  </si>
  <si>
    <t>Kompletační činnost</t>
  </si>
  <si>
    <t>255241728</t>
  </si>
  <si>
    <t>27</t>
  </si>
  <si>
    <t>013254000</t>
  </si>
  <si>
    <t>Dokumentace skutečného provedení stavby</t>
  </si>
  <si>
    <t>soubor</t>
  </si>
  <si>
    <t>-1017887133</t>
  </si>
  <si>
    <t>04 - PS03 Demontáže a přeložky</t>
  </si>
  <si>
    <t xml:space="preserve">    789 - Povrchové úpravy ocelových konstrukcí a technologických zařízení</t>
  </si>
  <si>
    <t>M - Demontáže a přeložky</t>
  </si>
  <si>
    <t xml:space="preserve">    22-MD - Demontáže</t>
  </si>
  <si>
    <t xml:space="preserve">    23-MP - Přeložky</t>
  </si>
  <si>
    <t xml:space="preserve">      23.1 - Horkovod (energokanál)</t>
  </si>
  <si>
    <t xml:space="preserve">      23.2 - Rozvod ÚT</t>
  </si>
  <si>
    <t xml:space="preserve">      23.3 - Potrubní rozvod stlačeného vzduchu</t>
  </si>
  <si>
    <t xml:space="preserve">      23.4 - VZT potrubí</t>
  </si>
  <si>
    <t xml:space="preserve">      23.5 - Umývadlo</t>
  </si>
  <si>
    <t>789</t>
  </si>
  <si>
    <t>Povrchové úpravy ocelových konstrukcí a technologických zařízení</t>
  </si>
  <si>
    <t>789-3</t>
  </si>
  <si>
    <t>Nátěry</t>
  </si>
  <si>
    <t>1329852269</t>
  </si>
  <si>
    <t>Demontáže a přeložky</t>
  </si>
  <si>
    <t>22-MD</t>
  </si>
  <si>
    <t>Demontáže</t>
  </si>
  <si>
    <t>04.01R</t>
  </si>
  <si>
    <t>Zařízení ke zjišťování vůli náprav</t>
  </si>
  <si>
    <t>1906803944</t>
  </si>
  <si>
    <t>04.02R</t>
  </si>
  <si>
    <t>Brzdová válcová stolice Motex</t>
  </si>
  <si>
    <t>331826938</t>
  </si>
  <si>
    <t>04.03R</t>
  </si>
  <si>
    <t>Ovládací pult brzdové stolice Motex typ 7580</t>
  </si>
  <si>
    <t>1217448405</t>
  </si>
  <si>
    <t>04.04R</t>
  </si>
  <si>
    <t>Dvoukotoučová stojanová bruska BAD 20 - NEVYHAZOVAT</t>
  </si>
  <si>
    <t>-396405253</t>
  </si>
  <si>
    <t>04.05R</t>
  </si>
  <si>
    <t>Dvoukotoučová stojanová bruska OE 272000202 - NEVYHAZOVAT</t>
  </si>
  <si>
    <t>841997758</t>
  </si>
  <si>
    <t>04.06R</t>
  </si>
  <si>
    <t>Ocelové konstrukce - pojízdný ocelový rošt, skladovací ocelový box, ocelový poklop jímky</t>
  </si>
  <si>
    <t>1943953789</t>
  </si>
  <si>
    <t>04.07R</t>
  </si>
  <si>
    <t>Hydraulický zvedák 12t, typ JZ-EH 12/800 vč.hydr.stanice HARS 12-7/160-2,2-1 - NEVYHAZOVAT</t>
  </si>
  <si>
    <t>1800145129</t>
  </si>
  <si>
    <t>04.08R</t>
  </si>
  <si>
    <t>Nástěnný axiální ventilátor typ 24D</t>
  </si>
  <si>
    <t>1978683788</t>
  </si>
  <si>
    <t>04.09R</t>
  </si>
  <si>
    <t>Radiální ventilátor typ RNH 400</t>
  </si>
  <si>
    <t>-704776300</t>
  </si>
  <si>
    <t>04.10R</t>
  </si>
  <si>
    <t>Radiální ventilátor typ U 1500</t>
  </si>
  <si>
    <t>-1366769118</t>
  </si>
  <si>
    <t>04.11R</t>
  </si>
  <si>
    <t>Odsávací kolejnice l=21m vč. vozíku s hadicí a kotvením</t>
  </si>
  <si>
    <t>1303259360</t>
  </si>
  <si>
    <t>04.12R</t>
  </si>
  <si>
    <t>VZT potrubí 400x285, odsávací hubice s hadicemi a kotvením</t>
  </si>
  <si>
    <t>1027295196</t>
  </si>
  <si>
    <t>04.13R</t>
  </si>
  <si>
    <t>Deskový radiátor 33K 900/2500 - NEVYHAZOVAT</t>
  </si>
  <si>
    <t>960337576</t>
  </si>
  <si>
    <t>04.14R</t>
  </si>
  <si>
    <t>Deskový radiátor 22K 900/2500 - NEVYHAZOVAT</t>
  </si>
  <si>
    <t>800515426</t>
  </si>
  <si>
    <t>04.15R</t>
  </si>
  <si>
    <t>Keramické umývalo vč. baterie</t>
  </si>
  <si>
    <t>1727876743</t>
  </si>
  <si>
    <t>04.16R</t>
  </si>
  <si>
    <t>Potrubí ocelové - DN25, DN100, DN50, VZT DN300</t>
  </si>
  <si>
    <t>65522966</t>
  </si>
  <si>
    <t>04.17R</t>
  </si>
  <si>
    <t xml:space="preserve">Elektro zařízení - venkovní lampa, kabelové rozvody, svítidla zářivková, </t>
  </si>
  <si>
    <t>kg</t>
  </si>
  <si>
    <t>1968262272</t>
  </si>
  <si>
    <t>23-MP</t>
  </si>
  <si>
    <t>Přeložky</t>
  </si>
  <si>
    <t>23.1</t>
  </si>
  <si>
    <t>Horkovod (energokanál)</t>
  </si>
  <si>
    <t>55283918</t>
  </si>
  <si>
    <t>trubka ocelová bezešvá hladká jakost 11 353 114x3,6mm</t>
  </si>
  <si>
    <t>-1595683740</t>
  </si>
  <si>
    <t>230011067</t>
  </si>
  <si>
    <t>Montáž potrubí z trub ocelových hladkých tř. 11 až 13 Ø 1143 mm, tl. 3,6 mm</t>
  </si>
  <si>
    <t>952514998</t>
  </si>
  <si>
    <t>14011010</t>
  </si>
  <si>
    <t>trubka ocelová bezešvá hladká jakost 11 353 22x2,6mm</t>
  </si>
  <si>
    <t>376707330</t>
  </si>
  <si>
    <t>230011008</t>
  </si>
  <si>
    <t>Montáž potrubí z trub ocelových hladkých tř. 11 až 13 Ø 22 mm, tl. 2,6 mm</t>
  </si>
  <si>
    <t>-1890867089</t>
  </si>
  <si>
    <t>31630545</t>
  </si>
  <si>
    <t>oblouk trubkový typ 3D tvar 90° - K3 D 114,3 mm tl 3,6 mm</t>
  </si>
  <si>
    <t>1436803961</t>
  </si>
  <si>
    <t>230022067</t>
  </si>
  <si>
    <t>Montáž trubních dílů přivařovacích hmotnosti přes 1 do 3 kg tř. 11 až 13 Ø 108 mm, tl. 4,0 mm</t>
  </si>
  <si>
    <t>-1425639295</t>
  </si>
  <si>
    <t>55124389</t>
  </si>
  <si>
    <t>kohout vypouštěcí kulový s hadicovou vývodkou a zátkou PN 10 T 110°C 1/2"</t>
  </si>
  <si>
    <t>805050997</t>
  </si>
  <si>
    <t>230040004</t>
  </si>
  <si>
    <t>Montáž trubních dílů závitových DN 1/2"</t>
  </si>
  <si>
    <t>2015926721</t>
  </si>
  <si>
    <t>13011026</t>
  </si>
  <si>
    <t>ocel profilová U80 jakost 11 375</t>
  </si>
  <si>
    <t>t</t>
  </si>
  <si>
    <t>-628065232</t>
  </si>
  <si>
    <t>230050031</t>
  </si>
  <si>
    <t>Doplňkové konstrukce z profilového materiálu zhotovení a montáž</t>
  </si>
  <si>
    <t>-981856596</t>
  </si>
  <si>
    <t>230170013</t>
  </si>
  <si>
    <t>Zkouška těsnosti potrubí DN přes 80 do 125</t>
  </si>
  <si>
    <t>-705537449</t>
  </si>
  <si>
    <t>63153581</t>
  </si>
  <si>
    <t>deska izolační z minerální vlny pro technickou izolaci 65 kg/m3 tl. 40mm</t>
  </si>
  <si>
    <t>-155649886</t>
  </si>
  <si>
    <t>28355324</t>
  </si>
  <si>
    <t>páska lepící AL folie  5cm x 50m pro tepelně izolační pásy</t>
  </si>
  <si>
    <t>-817955947</t>
  </si>
  <si>
    <t>713411121</t>
  </si>
  <si>
    <t>Montáž izolace tepelné potrubí a ohybů pásy nebo rohožemi s povrchovou úpravou hliníkovou fólií připevněnými ocelovým drátem potrubí jednovrstvá</t>
  </si>
  <si>
    <t>861297425</t>
  </si>
  <si>
    <t>23.2</t>
  </si>
  <si>
    <t>Rozvod ÚT</t>
  </si>
  <si>
    <t>14011014</t>
  </si>
  <si>
    <t>trubka ocelová bezešvá hladká jakost 11 353 33,7x2,6mm</t>
  </si>
  <si>
    <t>-148961945</t>
  </si>
  <si>
    <t>230011020</t>
  </si>
  <si>
    <t>Montáž potrubí z trub ocelových hladkých tř. 11 až 13 Ø 33,7 mm, tl. 2,6 mm</t>
  </si>
  <si>
    <t>-435067795</t>
  </si>
  <si>
    <t>31630465</t>
  </si>
  <si>
    <t>oblouk trubkový  typ 3D tvar 90° - K3 D 33,7 mm tl 2,6 mm</t>
  </si>
  <si>
    <t>640379095</t>
  </si>
  <si>
    <t>230021020</t>
  </si>
  <si>
    <t>Montáž trubních dílů přivařovacích hmotnosti do 1 kg tř. 11 až 13 Ø 33,7 mm, tl. 2,6 mm</t>
  </si>
  <si>
    <t>-2013404223</t>
  </si>
  <si>
    <t>13010420</t>
  </si>
  <si>
    <t>úhelník ocelový rovnostranný jakost 11 375 50x50x5mm</t>
  </si>
  <si>
    <t>-996249193</t>
  </si>
  <si>
    <t>-817643870</t>
  </si>
  <si>
    <t>42391503</t>
  </si>
  <si>
    <t>třmen kruhový DN 25</t>
  </si>
  <si>
    <t>-429586439</t>
  </si>
  <si>
    <t>230050001</t>
  </si>
  <si>
    <t>Montáž uložení doplňkových konstrukcí přišroubováním DN do 25</t>
  </si>
  <si>
    <t>ks</t>
  </si>
  <si>
    <t>327387461</t>
  </si>
  <si>
    <t>48451004</t>
  </si>
  <si>
    <t>balíček montážní těles radiátorů 2x zátka, těsnění, uchycení do zdi</t>
  </si>
  <si>
    <t>sada</t>
  </si>
  <si>
    <t>-1431382566</t>
  </si>
  <si>
    <t>953941516</t>
  </si>
  <si>
    <t>Osazování drobných kovových předmětů se zalitím maltou cementovou, do vysekaných kapes nebo připravených otvorů konzol nebo kotev, např. pro záclonové kryty, zavěšené skříňky, radiátorové držáky apod.</t>
  </si>
  <si>
    <t>-1681659312</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</si>
  <si>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</si>
  <si>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230120171</t>
  </si>
  <si>
    <t>Montáž protipožární průchodky</t>
  </si>
  <si>
    <t>129767597</t>
  </si>
  <si>
    <t>230170011</t>
  </si>
  <si>
    <t>Zkouška těsnosti potrubí DN do 40</t>
  </si>
  <si>
    <t>1277259015</t>
  </si>
  <si>
    <t>23.3</t>
  </si>
  <si>
    <t>Potrubní rozvod stlačeného vzduchu</t>
  </si>
  <si>
    <t>28615152</t>
  </si>
  <si>
    <t>trubka vodovodní tlaková PPR řada PN 20 D 20mm dl 4m</t>
  </si>
  <si>
    <t>36348083</t>
  </si>
  <si>
    <t>28654651</t>
  </si>
  <si>
    <t>příchytka plastová PPR 20mm</t>
  </si>
  <si>
    <t>577780240</t>
  </si>
  <si>
    <t>28654142</t>
  </si>
  <si>
    <t>nátrubek PPR D 20mm</t>
  </si>
  <si>
    <t>806322619</t>
  </si>
  <si>
    <t>55231305.R</t>
  </si>
  <si>
    <t>kotevní materiál</t>
  </si>
  <si>
    <t>1413169284</t>
  </si>
  <si>
    <t>23.4</t>
  </si>
  <si>
    <t>VZT potrubí</t>
  </si>
  <si>
    <t>42981054</t>
  </si>
  <si>
    <t>Těsnící spojka kruhová VZT Pz D 300mm</t>
  </si>
  <si>
    <t>-1254347807</t>
  </si>
  <si>
    <t>06.VZT.1</t>
  </si>
  <si>
    <t>Závěs potrubí</t>
  </si>
  <si>
    <t>1068230269</t>
  </si>
  <si>
    <t>23.5</t>
  </si>
  <si>
    <t>Umývadlo</t>
  </si>
  <si>
    <t>-810082747</t>
  </si>
  <si>
    <t>28654002</t>
  </si>
  <si>
    <t>koleno 90° PPR pro rozvod pitné a teplé užitkové vody D 20mm</t>
  </si>
  <si>
    <t>749888609</t>
  </si>
  <si>
    <t>28654321</t>
  </si>
  <si>
    <t>koleno nástěnné PPR D 20x1/2"</t>
  </si>
  <si>
    <t>617537906</t>
  </si>
  <si>
    <t>59054150</t>
  </si>
  <si>
    <t>sada liniového odvodnění se sifonem decentrální vertikální odtok DN 50 dl 1200mm</t>
  </si>
  <si>
    <t>1235942564</t>
  </si>
  <si>
    <t>64286105</t>
  </si>
  <si>
    <t>šrouby k umyvadlům</t>
  </si>
  <si>
    <t>-669125617</t>
  </si>
  <si>
    <t>55231322</t>
  </si>
  <si>
    <t>konzola na zeď pro umývadlo</t>
  </si>
  <si>
    <t>1659873216</t>
  </si>
  <si>
    <t>230011008.R</t>
  </si>
  <si>
    <t>Montáž potrubí a příslušenství</t>
  </si>
  <si>
    <t>-694710263</t>
  </si>
  <si>
    <t>01 - SO10 Stavebně konstrukční řešení</t>
  </si>
  <si>
    <t>Dopravní podnik Ostrava a.s.</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</si>
  <si>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</si>
  <si>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</si>
  <si>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</si>
  <si>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</si>
  <si>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</si>
  <si>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</si>
  <si>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</si>
  <si>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</si>
  <si>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</si>
  <si>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</si>
  <si>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 xml:space="preserve">    711 - Izolace proti vodě, vlhkosti a plynům</t>
  </si>
  <si>
    <t xml:space="preserve">    715 - Izolace proti chemickým vlivům</t>
  </si>
  <si>
    <t xml:space="preserve">    721 - Zdravotechnika - vnitřní kanalizace</t>
  </si>
  <si>
    <t xml:space="preserve">    763 - Konstrukce suché výstavby</t>
  </si>
  <si>
    <t xml:space="preserve">    764 - Konstrukce klempířské</t>
  </si>
  <si>
    <t xml:space="preserve">    767 - Konstrukce zámečnické</t>
  </si>
  <si>
    <t xml:space="preserve">    783 - Dokončovací práce - nátěry</t>
  </si>
  <si>
    <t xml:space="preserve">    784 - Dokončovací práce - malby a tapety</t>
  </si>
  <si>
    <t>HSV</t>
  </si>
  <si>
    <t>Práce a dodávky HSV</t>
  </si>
  <si>
    <t>Zemní práce</t>
  </si>
  <si>
    <t>120901121</t>
  </si>
  <si>
    <t>Bourání zdiva z betonu prostého neprokládaného v odkopávkách nebo prokopávkách ručně - 20% z výkopu</t>
  </si>
  <si>
    <t>m3</t>
  </si>
  <si>
    <t>VV</t>
  </si>
  <si>
    <t>24,30*4,40*2,00*0,2</t>
  </si>
  <si>
    <t>9,77*4,65*0,30*0,2</t>
  </si>
  <si>
    <t>-18,34*3,10*1,00*0,2</t>
  </si>
  <si>
    <t>-18,34*1,85*0,80*0,2</t>
  </si>
  <si>
    <t>Součet</t>
  </si>
  <si>
    <t>131201101</t>
  </si>
  <si>
    <t>Hloubení jam nezapažených v hornině tř. 3 objemu do 100 m3</t>
  </si>
  <si>
    <t>24,30*4,40*2,00*0,4</t>
  </si>
  <si>
    <t>9,77*4,65*0,30*0,4</t>
  </si>
  <si>
    <t>-18,34*3,10*1,00*0,4</t>
  </si>
  <si>
    <t>-18,34*1,85*0,80*0,4</t>
  </si>
  <si>
    <t>131301101</t>
  </si>
  <si>
    <t>Hloubení jam nezapažených v hornině tř. 4 objemu do 100 m3</t>
  </si>
  <si>
    <t>162701105</t>
  </si>
  <si>
    <t>Vodorovné přemístění do 10000 m výkopku/sypaniny z horniny tř. 1 až 4</t>
  </si>
  <si>
    <t>57,389*2</t>
  </si>
  <si>
    <t>162701155</t>
  </si>
  <si>
    <t>Vodorovné přemístění do 10000 m výkopku/sypaniny z horniny tř. 5 až 7 - bouraný beton</t>
  </si>
  <si>
    <t>171201201</t>
  </si>
  <si>
    <t>Uložení sypaniny na skládky</t>
  </si>
  <si>
    <t>57,389+57,389+28,694</t>
  </si>
  <si>
    <t>171201211</t>
  </si>
  <si>
    <t>Poplatek za uložení odpadu ze sypaniny na skládce (skládkovné)</t>
  </si>
  <si>
    <t>(57,389+57,389)*1,5</t>
  </si>
  <si>
    <t>174101101</t>
  </si>
  <si>
    <t>Zásyp jam, šachet rýh nebo kolem objektů sypaninou se zhutněním</t>
  </si>
  <si>
    <t>-22,25*2,04*2,00</t>
  </si>
  <si>
    <t>-1,26*0,70*2,00*2</t>
  </si>
  <si>
    <t>-1,73*0,70*2,00*2</t>
  </si>
  <si>
    <t>583438120</t>
  </si>
  <si>
    <t>kamenivo drcené</t>
  </si>
  <si>
    <t>181951102</t>
  </si>
  <si>
    <t>Úprava pláně v hornině tř. 1 až 4 se zhutněním</t>
  </si>
  <si>
    <t>33,51*4,65</t>
  </si>
  <si>
    <t>10,45*3,00</t>
  </si>
  <si>
    <t>Zakládání</t>
  </si>
  <si>
    <t>275311124</t>
  </si>
  <si>
    <t>Základové patky a bloky z betonu prostého C 12/15 - výplnový beton</t>
  </si>
  <si>
    <t>3,00*0,80*1,70*2*2</t>
  </si>
  <si>
    <t>(1,00+1,50)*0,50*0,50*2</t>
  </si>
  <si>
    <t>278361822</t>
  </si>
  <si>
    <t>Výztuž základů pod stroje z betonářské oceli 10 505 složitosti II</t>
  </si>
  <si>
    <t>278382762-1</t>
  </si>
  <si>
    <t>Základ pod stroje z ŽB do 100 m3 tř. C 35/45 XC3,XD2,XA3 složitosti II</t>
  </si>
  <si>
    <t>dno</t>
  </si>
  <si>
    <t>22,25*2,04*0,25</t>
  </si>
  <si>
    <t>1,26*0,73*0,25*2</t>
  </si>
  <si>
    <t>1,73*0,94*0,25*2</t>
  </si>
  <si>
    <t>22,25*0,25*1,80*2</t>
  </si>
  <si>
    <t>1,54*0,25*1,70*2</t>
  </si>
  <si>
    <t>1,26*0,73*1,60*2</t>
  </si>
  <si>
    <t>1,73*0,87*1,70*2</t>
  </si>
  <si>
    <t>konzoly</t>
  </si>
  <si>
    <t>(5,43+9,02+4,30)*0,31*0,65</t>
  </si>
  <si>
    <t>dno jímky</t>
  </si>
  <si>
    <t>1,00*1,00*0,20</t>
  </si>
  <si>
    <t>2,50</t>
  </si>
  <si>
    <t>Svislé a kompletní konstrukce</t>
  </si>
  <si>
    <t>311238116</t>
  </si>
  <si>
    <t>Zdivo nosné vnitřní POROTHERM tl 300 mm pevnosti P 15 na MVC</t>
  </si>
  <si>
    <t>(2,35+3,40)*0,30*2,60</t>
  </si>
  <si>
    <t>(1,00*0,30)*2,00</t>
  </si>
  <si>
    <t>-1,00*0,30*2,00</t>
  </si>
  <si>
    <t>317944321</t>
  </si>
  <si>
    <t>Válcované nosníky do č.12 dodatečně osazované do připravených otvorů - Z9</t>
  </si>
  <si>
    <t>30,89*0,001</t>
  </si>
  <si>
    <t>317944323</t>
  </si>
  <si>
    <t>Válcované nosníky č.14 až 22 dodatečně osazované do připravených otvorů - Z7,8</t>
  </si>
  <si>
    <t>227,76*0,001</t>
  </si>
  <si>
    <t>345,84*0,001</t>
  </si>
  <si>
    <t>342248113</t>
  </si>
  <si>
    <t>Příčky POROTHERM tl 140 mm pevnosti P 10 na MVC</t>
  </si>
  <si>
    <t>6,90*2,75</t>
  </si>
  <si>
    <t>Vodorovné konstrukce</t>
  </si>
  <si>
    <t>411321515</t>
  </si>
  <si>
    <t>Stropy deskové ze ŽB tř. C 20/25</t>
  </si>
  <si>
    <t>1,50*1,70*0,10</t>
  </si>
  <si>
    <t>411354239</t>
  </si>
  <si>
    <t>Bednění stropů ztracené z hraněných trapézových vln v 40 mm plech pozinkovaný tl 1,0 mm</t>
  </si>
  <si>
    <t>1,50*1,70</t>
  </si>
  <si>
    <t>417321414</t>
  </si>
  <si>
    <t>Ztužující pásy a věnce ze ŽB tř. C 20/25</t>
  </si>
  <si>
    <t>(2,35+3,40)*0,30*0,15</t>
  </si>
  <si>
    <t>417351115</t>
  </si>
  <si>
    <t>Zřízení bednění ztužujících věnců</t>
  </si>
  <si>
    <t>(2,35+3,40)*0,15*2</t>
  </si>
  <si>
    <t>417351116</t>
  </si>
  <si>
    <t>Odstranění bednění ztužujících věnců</t>
  </si>
  <si>
    <t>417361821</t>
  </si>
  <si>
    <t>Výztuž ztužujících pásů a věnců betonářskou ocelí 10 505</t>
  </si>
  <si>
    <t>Úpravy povrchů, podlahy a osazování výplní</t>
  </si>
  <si>
    <t>6-1</t>
  </si>
  <si>
    <t>Násyp pod podlahy</t>
  </si>
  <si>
    <t>22,25*5,27</t>
  </si>
  <si>
    <t>1,49*6,50</t>
  </si>
  <si>
    <t>9,77*4,65</t>
  </si>
  <si>
    <t>10,45*3,30</t>
  </si>
  <si>
    <t>-22,25*2,04</t>
  </si>
  <si>
    <t>-1,00*0,50*2</t>
  </si>
  <si>
    <t>-1,23*0,50*2</t>
  </si>
  <si>
    <t>15,00</t>
  </si>
  <si>
    <t>612321141</t>
  </si>
  <si>
    <t>Vápenocementová omítka štuková dvouvrstvá vnitřních stěn nanášená ručně</t>
  </si>
  <si>
    <t>(2,35+3,40)*2,80*2</t>
  </si>
  <si>
    <t>6,90*2,75*2</t>
  </si>
  <si>
    <t>1,30*2,30*2</t>
  </si>
  <si>
    <t>612325302</t>
  </si>
  <si>
    <t>Vápenocementová štuková omítka ostění nebo nadpraží</t>
  </si>
  <si>
    <t>1,50*(0,30+0,30+0,30)*2</t>
  </si>
  <si>
    <t>5,60*(0,30+0,45+0,30)</t>
  </si>
  <si>
    <t>3,50*(0,30+0,45+0,30)</t>
  </si>
  <si>
    <t>5,00</t>
  </si>
  <si>
    <t>612325421</t>
  </si>
  <si>
    <t>Oprava vnitřní vápenocementové štukové omítky stěn v rozsahu plochy do 10% - odhad</t>
  </si>
  <si>
    <t>(33,51+5,35)*4,60*2</t>
  </si>
  <si>
    <t>631311123</t>
  </si>
  <si>
    <t>Mazanina tl do 120 mm z betonu prostého bez zvýšených nároků na prostředí tř. C 12/15 - podkladní beton</t>
  </si>
  <si>
    <t>22,25*2,04*0,10</t>
  </si>
  <si>
    <t>1,26*0,80*0,10*2</t>
  </si>
  <si>
    <t>1,40*0,50*0,10</t>
  </si>
  <si>
    <t>1,74*0,90*0,10*2</t>
  </si>
  <si>
    <t>0,60</t>
  </si>
  <si>
    <t>631311138</t>
  </si>
  <si>
    <t>Mazanina tl do 240 mm z betonu prostého bez zvýšených nároků na prostředí tř. C 35/45 XC2,XD2,XA3</t>
  </si>
  <si>
    <t>174,239*0,20</t>
  </si>
  <si>
    <t>631319023</t>
  </si>
  <si>
    <t>Příplatek k mazanině tl do 240 mm za přehlazení s poprášením cementem</t>
  </si>
  <si>
    <t>631319204</t>
  </si>
  <si>
    <t>Příplatek k mazaninám za přidání ocelových vláken (drátkobeton) pro objemové vyztužení 30 kg/m3</t>
  </si>
  <si>
    <t>634661111</t>
  </si>
  <si>
    <t>Výplň dilatačních spar šířky do 5 mm v mazaninách silikonovým tmelem</t>
  </si>
  <si>
    <t>634911114</t>
  </si>
  <si>
    <t>Řezání dilatačních spár š 5 mm hl do 80 mm v čerstvé betonové mazanině</t>
  </si>
  <si>
    <t>635111142</t>
  </si>
  <si>
    <t>Násyp pod podlahy z hrubého kameniva s udusáním</t>
  </si>
  <si>
    <t>553311060</t>
  </si>
  <si>
    <t>zárubeň ocelová pro běžné zdění H 95 900 L/P</t>
  </si>
  <si>
    <t>553311080</t>
  </si>
  <si>
    <t>zárubeň ocelová pro běžné zdění H 95 1000 L/P</t>
  </si>
  <si>
    <t>642942611</t>
  </si>
  <si>
    <t>Osazování zárubní nebo rámů dveřních kovových do 2,5 m2 na montážní pěnu</t>
  </si>
  <si>
    <t>Trubní vedení</t>
  </si>
  <si>
    <t>8-1</t>
  </si>
  <si>
    <t>Dod+osazení potrubí KG 2000 DN 125</t>
  </si>
  <si>
    <t>(2,00*4)+(0,50*5)</t>
  </si>
  <si>
    <t>8-2</t>
  </si>
  <si>
    <t>Dod+osazení potrubí KG 2000 DN 160</t>
  </si>
  <si>
    <t>2,00*3</t>
  </si>
  <si>
    <t>0,50*5</t>
  </si>
  <si>
    <t>8-3</t>
  </si>
  <si>
    <t>Dod+osazení kolena KG 2000 DN 125</t>
  </si>
  <si>
    <t>8-4</t>
  </si>
  <si>
    <t>Dod+osazení kolena KG 2000 DN 160</t>
  </si>
  <si>
    <t>8-5</t>
  </si>
  <si>
    <t>Dod+osazení odbočky KG 2000 DN 160/125</t>
  </si>
  <si>
    <t>8-6</t>
  </si>
  <si>
    <t>Dod+osazení odbočky KG 2000 DN 160/160</t>
  </si>
  <si>
    <t>8-7</t>
  </si>
  <si>
    <t>Dod+osazení redukce KG 2000 DN 160/125</t>
  </si>
  <si>
    <t>Ostatní konstrukce a práce, bourání</t>
  </si>
  <si>
    <t>935114112</t>
  </si>
  <si>
    <t>Mikroštěrbinový odvodňovací betonový žlab 220x260 mm se spádem dna 0,5 % se základem</t>
  </si>
  <si>
    <t>90</t>
  </si>
  <si>
    <t>32,02*2</t>
  </si>
  <si>
    <t>936173111</t>
  </si>
  <si>
    <t>Osazování ocelových konstrukcí hmotnosti do 20 kg - Z4,5,6</t>
  </si>
  <si>
    <t>92</t>
  </si>
  <si>
    <t>17+7+4</t>
  </si>
  <si>
    <t>936173112</t>
  </si>
  <si>
    <t>Osazování ocelových konstrukcí hmotnosti do 50 kg - Z3</t>
  </si>
  <si>
    <t>94</t>
  </si>
  <si>
    <t>936173113</t>
  </si>
  <si>
    <t>Osazování ocelových konstrukcí hmotnosti do 100 kg - Z1,2</t>
  </si>
  <si>
    <t>96</t>
  </si>
  <si>
    <t>6+6</t>
  </si>
  <si>
    <t>946111113</t>
  </si>
  <si>
    <t>Montáž pojízdných věží trubkových/dílcových š do 0,9 m dl do 3,2 m v do 3,5 m - oprava omítek</t>
  </si>
  <si>
    <t>98</t>
  </si>
  <si>
    <t>946111213</t>
  </si>
  <si>
    <t>Příplatek k pojízdným věžím š do 0,9 m dl do 3,2 m v do 3,5 m za první a ZKD den použití</t>
  </si>
  <si>
    <t>100</t>
  </si>
  <si>
    <t>946111813</t>
  </si>
  <si>
    <t>Demontáž pojízdných věží trubkových/dílcových š do 0,9 m dl do 3,2 m v do 3,5 m</t>
  </si>
  <si>
    <t>102</t>
  </si>
  <si>
    <t>952901221</t>
  </si>
  <si>
    <t>Vyčištění budov průmyslových objektů při jakékoliv výšce podlaží</t>
  </si>
  <si>
    <t>104</t>
  </si>
  <si>
    <t>7,50*1,30</t>
  </si>
  <si>
    <t>10,45*2,35</t>
  </si>
  <si>
    <t>35,10*5,35</t>
  </si>
  <si>
    <t>953312122</t>
  </si>
  <si>
    <t>Vložky do svislých dilatačních spár z extrudovaných polystyrénových desek tl 20 mm</t>
  </si>
  <si>
    <t>106</t>
  </si>
  <si>
    <t>(22,25+2,04)*0,20*2</t>
  </si>
  <si>
    <t>0,87*0,20*8</t>
  </si>
  <si>
    <t>953943123</t>
  </si>
  <si>
    <t>Osazování výrobků do 15 kg/kus do betonu bez jejich dodání - P1-P8, P9-P11</t>
  </si>
  <si>
    <t>108</t>
  </si>
  <si>
    <t>9+3</t>
  </si>
  <si>
    <t>9-1</t>
  </si>
  <si>
    <t>Potrubí PVC DN 150 - P1,P7</t>
  </si>
  <si>
    <t>110</t>
  </si>
  <si>
    <t>4,80+8,10</t>
  </si>
  <si>
    <t>9-2</t>
  </si>
  <si>
    <t>Potrubí PVC DN 200 - P2</t>
  </si>
  <si>
    <t>112</t>
  </si>
  <si>
    <t>9-3</t>
  </si>
  <si>
    <t>Potrubí PVC  DN 30 - P3,4,5,6</t>
  </si>
  <si>
    <t>114</t>
  </si>
  <si>
    <t>4,00+3,00+13,50+9,60</t>
  </si>
  <si>
    <t>9-4</t>
  </si>
  <si>
    <t>Potrubí PVC DN 100 - P8</t>
  </si>
  <si>
    <t>116</t>
  </si>
  <si>
    <t>9-5</t>
  </si>
  <si>
    <t>Potrubí HTEM D 80 - P9,10,11</t>
  </si>
  <si>
    <t>118</t>
  </si>
  <si>
    <t>2,20+2,50+13,50</t>
  </si>
  <si>
    <t>9-10</t>
  </si>
  <si>
    <t>Ocelové konstrukce drážek, pásnic, lemování desek - Z1,2,3,4,5,6</t>
  </si>
  <si>
    <t>120</t>
  </si>
  <si>
    <t>567,00+306,15+97,63+107,80+16,74+47,87</t>
  </si>
  <si>
    <t>9-11</t>
  </si>
  <si>
    <t>Dod+osazení rámu z kompozitních profilů Y 710*710 - K1</t>
  </si>
  <si>
    <t>122</t>
  </si>
  <si>
    <t>961055111</t>
  </si>
  <si>
    <t>Bourání základů ze ŽB</t>
  </si>
  <si>
    <t>124</t>
  </si>
  <si>
    <t>dno vč schodiště</t>
  </si>
  <si>
    <t>18,34*3,02*0,40</t>
  </si>
  <si>
    <t>(0,82+1,00)*1,34*0,40*4</t>
  </si>
  <si>
    <t>stěny</t>
  </si>
  <si>
    <t>18,34*0,30*1,68*2</t>
  </si>
  <si>
    <t>15,45*0,20*1,00</t>
  </si>
  <si>
    <t>962032231</t>
  </si>
  <si>
    <t>Bourání zdiva z cihel pálených nebo vápenopískových na MV nebo MVC přes 1 m3</t>
  </si>
  <si>
    <t>126</t>
  </si>
  <si>
    <t>2,99*0,35*2,50*2</t>
  </si>
  <si>
    <t>963015131</t>
  </si>
  <si>
    <t>Demontáž prefabrikovaných krycích desek kanálů, šachet nebo žump do hmotnosti 0,12 t</t>
  </si>
  <si>
    <t>128</t>
  </si>
  <si>
    <t>965042241</t>
  </si>
  <si>
    <t>Bourání podkladů pod dlažby nebo mazanin betonových nebo z litého asfaltu tl přes 100 mm pl pře 4 m2</t>
  </si>
  <si>
    <t>130</t>
  </si>
  <si>
    <t>1,80*6,35*0,25</t>
  </si>
  <si>
    <t>17,85*2,11*0,25</t>
  </si>
  <si>
    <t>13,20*4,65*0,25</t>
  </si>
  <si>
    <t>2,00</t>
  </si>
  <si>
    <t>965049112</t>
  </si>
  <si>
    <t>Příplatek k bourání betonových mazanin za bourání mazanin se svařovanou sítí tl přes 100 mm</t>
  </si>
  <si>
    <t>132</t>
  </si>
  <si>
    <t>968072455</t>
  </si>
  <si>
    <t>Vybourání kovových dveřních zárubní pl do 2 m2</t>
  </si>
  <si>
    <t>134</t>
  </si>
  <si>
    <t>(0,90+0,60)*1,97</t>
  </si>
  <si>
    <t>971033651</t>
  </si>
  <si>
    <t>Vybourání otvorů ve zdivu cihelném pl do 4 m2 na MVC nebo MV tl do 600 mm</t>
  </si>
  <si>
    <t>136</t>
  </si>
  <si>
    <t>1,00*0,45*2,65</t>
  </si>
  <si>
    <t>0,90*0,30*2,00*2</t>
  </si>
  <si>
    <t>973031514</t>
  </si>
  <si>
    <t>Vysekání kapes ve zdivu cihelném na MV nebo MVC pro upevňovací prvky hl přes 150 mm - kotvení nosníků</t>
  </si>
  <si>
    <t>138</t>
  </si>
  <si>
    <t>973031813</t>
  </si>
  <si>
    <t>Vysekání kapes ve zdivu cihelném na MV nebo MVC pro zavázání příček tl do 150 mm</t>
  </si>
  <si>
    <t>140</t>
  </si>
  <si>
    <t>2,75*2</t>
  </si>
  <si>
    <t>973031824</t>
  </si>
  <si>
    <t>Vysekání kapes ve zdivu cihelném na MV nebo MVC pro zavázání zdí tl do 300 mm</t>
  </si>
  <si>
    <t>142</t>
  </si>
  <si>
    <t>2,60*2</t>
  </si>
  <si>
    <t>974031664</t>
  </si>
  <si>
    <t>Vysekání rýh ve zdivu cihelném pro vtahování nosníků hl do 150 mm v do 150 mm</t>
  </si>
  <si>
    <t>144</t>
  </si>
  <si>
    <t>974031666</t>
  </si>
  <si>
    <t>Vysekání rýh ve zdivu cihelném pro vtahování nosníků hl do 150 mm v do 250 mm</t>
  </si>
  <si>
    <t>146</t>
  </si>
  <si>
    <t>10,40+13,20</t>
  </si>
  <si>
    <t>96-1</t>
  </si>
  <si>
    <t>Ostatní nepodchycené bourání</t>
  </si>
  <si>
    <t>148</t>
  </si>
  <si>
    <t>997</t>
  </si>
  <si>
    <t>Přesun sutě</t>
  </si>
  <si>
    <t>997013501</t>
  </si>
  <si>
    <t>Odvoz suti a vybouraných hmot na skládku nebo meziskládku do 1 km se složením</t>
  </si>
  <si>
    <t>150</t>
  </si>
  <si>
    <t>997013509</t>
  </si>
  <si>
    <t>Příplatek k odvozu suti a vybouraných hmot na skládku ZKD 1 km přes 1 km</t>
  </si>
  <si>
    <t>152</t>
  </si>
  <si>
    <t>214,721*9</t>
  </si>
  <si>
    <t>997013801</t>
  </si>
  <si>
    <t>Poplatek za uložení stavebního betonového odpadu na skládce (skládkovné)</t>
  </si>
  <si>
    <t>154</t>
  </si>
  <si>
    <t>z výkopu</t>
  </si>
  <si>
    <t>28,69*2,2</t>
  </si>
  <si>
    <t>997013802</t>
  </si>
  <si>
    <t>Poplatek za uložení stavebního železobetonového odpadu na skládce (skládkovné)</t>
  </si>
  <si>
    <t>156</t>
  </si>
  <si>
    <t>126,322+2,725+0,859</t>
  </si>
  <si>
    <t>997013803</t>
  </si>
  <si>
    <t>Poplatek za uložení stavebního odpadu z keramických materiálů na skládce (skládkovné)</t>
  </si>
  <si>
    <t>158</t>
  </si>
  <si>
    <t>9,419+4,00+0,225+4,091+0,016+0,05+0,047+0,218+1,534</t>
  </si>
  <si>
    <t>998</t>
  </si>
  <si>
    <t>Přesun hmot</t>
  </si>
  <si>
    <t>998011001</t>
  </si>
  <si>
    <t>Přesun hmot v do 6 m</t>
  </si>
  <si>
    <t>160</t>
  </si>
  <si>
    <t>711</t>
  </si>
  <si>
    <t>Izolace proti vodě, vlhkosti a plynům</t>
  </si>
  <si>
    <t>711111001</t>
  </si>
  <si>
    <t>Provedení izolace proti zemní vlhkosti vodorovné za studena nátěrem penetračním</t>
  </si>
  <si>
    <t>162</t>
  </si>
  <si>
    <t>22,25*2,04</t>
  </si>
  <si>
    <t>1,26*0,73*2</t>
  </si>
  <si>
    <t>1,73*0,88*2</t>
  </si>
  <si>
    <t>711112001</t>
  </si>
  <si>
    <t>Provedení izolace proti zemní vlhkosti svislé za studena nátěrem penetračním</t>
  </si>
  <si>
    <t>164</t>
  </si>
  <si>
    <t>111631500</t>
  </si>
  <si>
    <t>lak asfaltový ALP/9 (MJ t) bal 9 kg</t>
  </si>
  <si>
    <t>166</t>
  </si>
  <si>
    <t>711141559</t>
  </si>
  <si>
    <t>Provedení izolace proti zemní vlhkosti pásy přitavením vodorovné NAIP</t>
  </si>
  <si>
    <t>168</t>
  </si>
  <si>
    <t>50,275*2</t>
  </si>
  <si>
    <t>711142559</t>
  </si>
  <si>
    <t>Provedení izolace proti zemní vlhkosti pásy přitavením svislé NAIP</t>
  </si>
  <si>
    <t>170</t>
  </si>
  <si>
    <t>133,524*2</t>
  </si>
  <si>
    <t>628526740</t>
  </si>
  <si>
    <t>pás modifikovaný</t>
  </si>
  <si>
    <t>172</t>
  </si>
  <si>
    <t>628526740-1</t>
  </si>
  <si>
    <t>174</t>
  </si>
  <si>
    <t>711161308</t>
  </si>
  <si>
    <t>Izolace proti zemní vlhkosti stěn foliemi nopovými pro běžné podmínky tl. 0,5 mm šířky 2,0 m</t>
  </si>
  <si>
    <t>176</t>
  </si>
  <si>
    <t>89</t>
  </si>
  <si>
    <t>998711201</t>
  </si>
  <si>
    <t>Přesun hmot procentní pro izolace proti vodě, vlhkosti a plynům v objektech v do 6 m</t>
  </si>
  <si>
    <t>%</t>
  </si>
  <si>
    <t>178</t>
  </si>
  <si>
    <t>715</t>
  </si>
  <si>
    <t>Izolace proti chemickým vlivům</t>
  </si>
  <si>
    <t>715-1</t>
  </si>
  <si>
    <t>Chemicky odolný uzavírací nátěr (např. weber syst. epox NS) vč. penetrace</t>
  </si>
  <si>
    <t>180</t>
  </si>
  <si>
    <t>podlaha</t>
  </si>
  <si>
    <t>174,239</t>
  </si>
  <si>
    <t>721</t>
  </si>
  <si>
    <t>Zdravotechnika - vnitřní kanalizace</t>
  </si>
  <si>
    <t>91</t>
  </si>
  <si>
    <t>721173315</t>
  </si>
  <si>
    <t>Potrubí kanalizační plastové DN 100</t>
  </si>
  <si>
    <t>182</t>
  </si>
  <si>
    <t>998721201</t>
  </si>
  <si>
    <t>Přesun hmot procentní pro vnitřní kanalizace v objektech v do 6 m</t>
  </si>
  <si>
    <t>184</t>
  </si>
  <si>
    <t>763</t>
  </si>
  <si>
    <t>Konstrukce suché výstavby</t>
  </si>
  <si>
    <t>93</t>
  </si>
  <si>
    <t>763131544</t>
  </si>
  <si>
    <t>SDK podhled desky 2xDF 15 TI 60 mm 90 kg/m3 jednovrstvá spodní kce profil CD+UD</t>
  </si>
  <si>
    <t>186</t>
  </si>
  <si>
    <t>10,45*3,10</t>
  </si>
  <si>
    <t>998763401</t>
  </si>
  <si>
    <t>Přesun hmot procentní pro sádrokartonové konstrukce v objektech v do 6 m</t>
  </si>
  <si>
    <t>188</t>
  </si>
  <si>
    <t>764</t>
  </si>
  <si>
    <t>Konstrukce klempířské</t>
  </si>
  <si>
    <t>95</t>
  </si>
  <si>
    <t>764-1</t>
  </si>
  <si>
    <t>Dod+Mont osazovacího rámu z kompozitních profilů Y dl. 710 mm - K1</t>
  </si>
  <si>
    <t>190</t>
  </si>
  <si>
    <t>767</t>
  </si>
  <si>
    <t>Konstrukce zámečnické</t>
  </si>
  <si>
    <t>767640311</t>
  </si>
  <si>
    <t>Montáž dveří ocelových vnitřních jednokřídlových</t>
  </si>
  <si>
    <t>192</t>
  </si>
  <si>
    <t>97</t>
  </si>
  <si>
    <t>5534091</t>
  </si>
  <si>
    <t>Dveře interierové ocelové 1000*1970 - D1</t>
  </si>
  <si>
    <t>194</t>
  </si>
  <si>
    <t>553409</t>
  </si>
  <si>
    <t>Dveře interiérové ocelové 900*1970 - D2</t>
  </si>
  <si>
    <t>196</t>
  </si>
  <si>
    <t>99</t>
  </si>
  <si>
    <t>998767201</t>
  </si>
  <si>
    <t>Přesun hmot procentní pro zámečnické konstrukce v objektech v do 6 m</t>
  </si>
  <si>
    <t>198</t>
  </si>
  <si>
    <t>783</t>
  </si>
  <si>
    <t>Dokončovací práce - nátěry</t>
  </si>
  <si>
    <t>783009421</t>
  </si>
  <si>
    <t>Bezpečnostní šrafování stěnových nebo podlahových hran</t>
  </si>
  <si>
    <t>200</t>
  </si>
  <si>
    <t>(1,28+1,00+1,28)*2</t>
  </si>
  <si>
    <t>(1,32+1,73+1,32)*2</t>
  </si>
  <si>
    <t>3,00</t>
  </si>
  <si>
    <t>101</t>
  </si>
  <si>
    <t>783301311</t>
  </si>
  <si>
    <t>Odmaštění zámečnických konstrukcí vodou ředitelným odmašťovačem</t>
  </si>
  <si>
    <t>202</t>
  </si>
  <si>
    <t>z1</t>
  </si>
  <si>
    <t>31,43*0,603</t>
  </si>
  <si>
    <t>z2</t>
  </si>
  <si>
    <t>26,87*0,314</t>
  </si>
  <si>
    <t>z3</t>
  </si>
  <si>
    <t>8,60*0,16</t>
  </si>
  <si>
    <t>z4</t>
  </si>
  <si>
    <t>0,25*17</t>
  </si>
  <si>
    <t>z5</t>
  </si>
  <si>
    <t>0,25*7</t>
  </si>
  <si>
    <t>z6</t>
  </si>
  <si>
    <t>0,25*4</t>
  </si>
  <si>
    <t>d1,2</t>
  </si>
  <si>
    <t>1,36+1,02</t>
  </si>
  <si>
    <t>783314101</t>
  </si>
  <si>
    <t>Základní jednonásobný syntetický nátěr zámečnických konstrukcí</t>
  </si>
  <si>
    <t>204</t>
  </si>
  <si>
    <t>103</t>
  </si>
  <si>
    <t>783315101</t>
  </si>
  <si>
    <t>Mezinátěr jednonásobný syntetický standardní zámečnických konstrukcí</t>
  </si>
  <si>
    <t>206</t>
  </si>
  <si>
    <t>783317101</t>
  </si>
  <si>
    <t>Krycí jednonásobný syntetický standardní nátěr zámečnických konstrukcí</t>
  </si>
  <si>
    <t>208</t>
  </si>
  <si>
    <t>105</t>
  </si>
  <si>
    <t>783826615</t>
  </si>
  <si>
    <t>Omývatelný nátěr omítek stupně členitosti 1 a 2</t>
  </si>
  <si>
    <t>210</t>
  </si>
  <si>
    <t>(33,51+5,35)*2,20*2</t>
  </si>
  <si>
    <t>784</t>
  </si>
  <si>
    <t>Dokončovací práce - malby a tapety</t>
  </si>
  <si>
    <t>784111013</t>
  </si>
  <si>
    <t>Obroušení podkladu omítnutého v místnostech výšky do 5,00 m</t>
  </si>
  <si>
    <t>212</t>
  </si>
  <si>
    <t>107</t>
  </si>
  <si>
    <t>784211101</t>
  </si>
  <si>
    <t>Dvojnásobné bílé malby ze směsí za mokra výborně otěruvzdorných v místnostech výšky do 3,80 m</t>
  </si>
  <si>
    <t>214</t>
  </si>
  <si>
    <t>784211103</t>
  </si>
  <si>
    <t>Dvojnásobné bílé malby ze směsí za mokra výborně otěruvzdorných v místnostech výšky do 5,00 m</t>
  </si>
  <si>
    <t>216</t>
  </si>
  <si>
    <t>109</t>
  </si>
  <si>
    <t>032903000</t>
  </si>
  <si>
    <t>-1343322931</t>
  </si>
  <si>
    <t>415059638</t>
  </si>
  <si>
    <t>05 - PS01 Strojní zařízení</t>
  </si>
  <si>
    <t xml:space="preserve">    22-M - Montáže technologických zařízení</t>
  </si>
  <si>
    <t xml:space="preserve">    43-M - Montáž ocelových konstrukcí</t>
  </si>
  <si>
    <t>22-M</t>
  </si>
  <si>
    <t>Montáže technologických zařízení</t>
  </si>
  <si>
    <t>0113.R</t>
  </si>
  <si>
    <t>Montáž STÁVAJÍCÍHO hydraulického zvedáku 12t vč.hydraulické stanice</t>
  </si>
  <si>
    <t>-354537967</t>
  </si>
  <si>
    <t>43-M</t>
  </si>
  <si>
    <t>Montáž ocelových konstrukcí</t>
  </si>
  <si>
    <t>0121.R</t>
  </si>
  <si>
    <t>Ocelové schodiště</t>
  </si>
  <si>
    <t>-1646288142</t>
  </si>
  <si>
    <t>0131.R</t>
  </si>
  <si>
    <t>Montáž ocelového schodiště</t>
  </si>
  <si>
    <t>255168089</t>
  </si>
  <si>
    <t>0122.R</t>
  </si>
  <si>
    <t>Pochůzný rošt v jámě</t>
  </si>
  <si>
    <t>992807053</t>
  </si>
  <si>
    <t>0132.R</t>
  </si>
  <si>
    <t>Montáž pochůzného roštu v jámě</t>
  </si>
  <si>
    <t>427810793</t>
  </si>
  <si>
    <t>0123.R</t>
  </si>
  <si>
    <t>Zavěšení hydraulických hadic</t>
  </si>
  <si>
    <t>-996791768</t>
  </si>
  <si>
    <t>0133.R</t>
  </si>
  <si>
    <t>Montáž zavěšení hydraulických hadic</t>
  </si>
  <si>
    <t>h</t>
  </si>
  <si>
    <t>1482763987</t>
  </si>
  <si>
    <t>0124.R</t>
  </si>
  <si>
    <t>Odkládací plochy v jámě</t>
  </si>
  <si>
    <t>-538852118</t>
  </si>
  <si>
    <t>0134.R</t>
  </si>
  <si>
    <t>Montáž odkládacích ploch v jámě</t>
  </si>
  <si>
    <t>1013199277</t>
  </si>
  <si>
    <t>0140.R</t>
  </si>
  <si>
    <t>Nátěr konstrukce - NOVÉ</t>
  </si>
  <si>
    <t>-1008439759</t>
  </si>
  <si>
    <t>0150.R</t>
  </si>
  <si>
    <t>Nátěr konstrukce - STÁVAJÍCÍ</t>
  </si>
  <si>
    <t>1905489481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</si>
</sst>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1" fillId="2" borderId="22" xfId="0" applyNumberFormat="1" applyFont="1" applyFill="1" applyBorder="1" applyAlignment="1" applyProtection="1">
      <alignment vertical="center"/>
      <protection locked="0"/>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8"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6" xfId="0" applyFont="1" applyFill="1" applyBorder="1" applyAlignment="1" applyProtection="1">
      <alignment horizontal="center" vertical="center"/>
    </xf>
    <xf numFmtId="0" fontId="26"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1"/>
      <c r="AS2" s="261"/>
      <c r="AT2" s="261"/>
      <c r="AU2" s="261"/>
      <c r="AV2" s="261"/>
      <c r="AW2" s="261"/>
      <c r="AX2" s="261"/>
      <c r="AY2" s="261"/>
      <c r="AZ2" s="261"/>
      <c r="BA2" s="261"/>
      <c r="BB2" s="261"/>
      <c r="BC2" s="261"/>
      <c r="BD2" s="261"/>
      <c r="BE2" s="261"/>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62" t="s">
        <v>14</v>
      </c>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2"/>
      <c r="AQ5" s="22"/>
      <c r="AR5" s="20"/>
      <c r="BE5" s="255" t="s">
        <v>15</v>
      </c>
      <c r="BS5" s="17" t="s">
        <v>6</v>
      </c>
    </row>
    <row r="6" spans="1:74" s="1" customFormat="1" ht="36.950000000000003" customHeight="1">
      <c r="B6" s="21"/>
      <c r="C6" s="22"/>
      <c r="D6" s="28" t="s">
        <v>16</v>
      </c>
      <c r="E6" s="22"/>
      <c r="F6" s="22"/>
      <c r="G6" s="22"/>
      <c r="H6" s="22"/>
      <c r="I6" s="22"/>
      <c r="J6" s="22"/>
      <c r="K6" s="264" t="s">
        <v>17</v>
      </c>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2"/>
      <c r="AQ6" s="22"/>
      <c r="AR6" s="20"/>
      <c r="BE6" s="256"/>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256"/>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56"/>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6"/>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19</v>
      </c>
      <c r="AO10" s="22"/>
      <c r="AP10" s="22"/>
      <c r="AQ10" s="22"/>
      <c r="AR10" s="20"/>
      <c r="BE10" s="256"/>
      <c r="BS10" s="17" t="s">
        <v>6</v>
      </c>
    </row>
    <row r="11" spans="1:74" s="1" customFormat="1" ht="18.399999999999999"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19</v>
      </c>
      <c r="AO11" s="22"/>
      <c r="AP11" s="22"/>
      <c r="AQ11" s="22"/>
      <c r="AR11" s="20"/>
      <c r="BE11" s="256"/>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6"/>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29</v>
      </c>
      <c r="AO13" s="22"/>
      <c r="AP13" s="22"/>
      <c r="AQ13" s="22"/>
      <c r="AR13" s="20"/>
      <c r="BE13" s="256"/>
      <c r="BS13" s="17" t="s">
        <v>6</v>
      </c>
    </row>
    <row r="14" spans="1:74" ht="12.75">
      <c r="B14" s="21"/>
      <c r="C14" s="22"/>
      <c r="D14" s="22"/>
      <c r="E14" s="265" t="s">
        <v>29</v>
      </c>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9" t="s">
        <v>27</v>
      </c>
      <c r="AL14" s="22"/>
      <c r="AM14" s="22"/>
      <c r="AN14" s="31" t="s">
        <v>29</v>
      </c>
      <c r="AO14" s="22"/>
      <c r="AP14" s="22"/>
      <c r="AQ14" s="22"/>
      <c r="AR14" s="20"/>
      <c r="BE14" s="256"/>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6"/>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19</v>
      </c>
      <c r="AO16" s="22"/>
      <c r="AP16" s="22"/>
      <c r="AQ16" s="22"/>
      <c r="AR16" s="20"/>
      <c r="BE16" s="256"/>
      <c r="BS16" s="17" t="s">
        <v>4</v>
      </c>
    </row>
    <row r="17" spans="1:71" s="1" customFormat="1" ht="18.399999999999999"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19</v>
      </c>
      <c r="AO17" s="22"/>
      <c r="AP17" s="22"/>
      <c r="AQ17" s="22"/>
      <c r="AR17" s="20"/>
      <c r="BE17" s="256"/>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6"/>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19</v>
      </c>
      <c r="AO19" s="22"/>
      <c r="AP19" s="22"/>
      <c r="AQ19" s="22"/>
      <c r="AR19" s="20"/>
      <c r="BE19" s="256"/>
      <c r="BS19" s="17" t="s">
        <v>6</v>
      </c>
    </row>
    <row r="20" spans="1:71" s="1" customFormat="1" ht="18.399999999999999" customHeight="1">
      <c r="B20" s="21"/>
      <c r="C20" s="22"/>
      <c r="D20" s="22"/>
      <c r="E20" s="27" t="s">
        <v>22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19</v>
      </c>
      <c r="AO20" s="22"/>
      <c r="AP20" s="22"/>
      <c r="AQ20" s="22"/>
      <c r="AR20" s="20"/>
      <c r="BE20" s="256"/>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6"/>
    </row>
    <row r="22" spans="1:71" s="1" customFormat="1" ht="12" customHeight="1">
      <c r="B22" s="21"/>
      <c r="C22" s="22"/>
      <c r="D22" s="29"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6"/>
    </row>
    <row r="23" spans="1:71" s="1" customFormat="1" ht="51" customHeight="1">
      <c r="B23" s="21"/>
      <c r="C23" s="22"/>
      <c r="D23" s="22"/>
      <c r="E23" s="267" t="s">
        <v>34</v>
      </c>
      <c r="F23" s="267"/>
      <c r="G23" s="267"/>
      <c r="H23" s="267"/>
      <c r="I23" s="267"/>
      <c r="J23" s="267"/>
      <c r="K23" s="267"/>
      <c r="L23" s="267"/>
      <c r="M23" s="267"/>
      <c r="N23" s="267"/>
      <c r="O23" s="267"/>
      <c r="P23" s="267"/>
      <c r="Q23" s="267"/>
      <c r="R23" s="267"/>
      <c r="S23" s="267"/>
      <c r="T23" s="267"/>
      <c r="U23" s="267"/>
      <c r="V23" s="267"/>
      <c r="W23" s="267"/>
      <c r="X23" s="267"/>
      <c r="Y23" s="267"/>
      <c r="Z23" s="267"/>
      <c r="AA23" s="267"/>
      <c r="AB23" s="267"/>
      <c r="AC23" s="267"/>
      <c r="AD23" s="267"/>
      <c r="AE23" s="267"/>
      <c r="AF23" s="267"/>
      <c r="AG23" s="267"/>
      <c r="AH23" s="267"/>
      <c r="AI23" s="267"/>
      <c r="AJ23" s="267"/>
      <c r="AK23" s="267"/>
      <c r="AL23" s="267"/>
      <c r="AM23" s="267"/>
      <c r="AN23" s="267"/>
      <c r="AO23" s="22"/>
      <c r="AP23" s="22"/>
      <c r="AQ23" s="22"/>
      <c r="AR23" s="20"/>
      <c r="BE23" s="256"/>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6"/>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6"/>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8">
        <f>ROUND(AG54,2)</f>
        <v>0</v>
      </c>
      <c r="AL26" s="259"/>
      <c r="AM26" s="259"/>
      <c r="AN26" s="259"/>
      <c r="AO26" s="259"/>
      <c r="AP26" s="36"/>
      <c r="AQ26" s="36"/>
      <c r="AR26" s="39"/>
      <c r="BE26" s="256"/>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56"/>
    </row>
    <row r="28" spans="1:71" s="2" customFormat="1" ht="12.75">
      <c r="A28" s="34"/>
      <c r="B28" s="35"/>
      <c r="C28" s="36"/>
      <c r="D28" s="36"/>
      <c r="E28" s="36"/>
      <c r="F28" s="36"/>
      <c r="G28" s="36"/>
      <c r="H28" s="36"/>
      <c r="I28" s="36"/>
      <c r="J28" s="36"/>
      <c r="K28" s="36"/>
      <c r="L28" s="260" t="s">
        <v>36</v>
      </c>
      <c r="M28" s="260"/>
      <c r="N28" s="260"/>
      <c r="O28" s="260"/>
      <c r="P28" s="260"/>
      <c r="Q28" s="36"/>
      <c r="R28" s="36"/>
      <c r="S28" s="36"/>
      <c r="T28" s="36"/>
      <c r="U28" s="36"/>
      <c r="V28" s="36"/>
      <c r="W28" s="260" t="s">
        <v>37</v>
      </c>
      <c r="X28" s="260"/>
      <c r="Y28" s="260"/>
      <c r="Z28" s="260"/>
      <c r="AA28" s="260"/>
      <c r="AB28" s="260"/>
      <c r="AC28" s="260"/>
      <c r="AD28" s="260"/>
      <c r="AE28" s="260"/>
      <c r="AF28" s="36"/>
      <c r="AG28" s="36"/>
      <c r="AH28" s="36"/>
      <c r="AI28" s="36"/>
      <c r="AJ28" s="36"/>
      <c r="AK28" s="260" t="s">
        <v>38</v>
      </c>
      <c r="AL28" s="260"/>
      <c r="AM28" s="260"/>
      <c r="AN28" s="260"/>
      <c r="AO28" s="260"/>
      <c r="AP28" s="36"/>
      <c r="AQ28" s="36"/>
      <c r="AR28" s="39"/>
      <c r="BE28" s="256"/>
    </row>
    <row r="29" spans="1:71" s="3" customFormat="1" ht="14.45" customHeight="1">
      <c r="B29" s="40"/>
      <c r="C29" s="41"/>
      <c r="D29" s="29" t="s">
        <v>39</v>
      </c>
      <c r="E29" s="41"/>
      <c r="F29" s="29" t="s">
        <v>40</v>
      </c>
      <c r="G29" s="41"/>
      <c r="H29" s="41"/>
      <c r="I29" s="41"/>
      <c r="J29" s="41"/>
      <c r="K29" s="41"/>
      <c r="L29" s="252">
        <v>0.21</v>
      </c>
      <c r="M29" s="253"/>
      <c r="N29" s="253"/>
      <c r="O29" s="253"/>
      <c r="P29" s="253"/>
      <c r="Q29" s="41"/>
      <c r="R29" s="41"/>
      <c r="S29" s="41"/>
      <c r="T29" s="41"/>
      <c r="U29" s="41"/>
      <c r="V29" s="41"/>
      <c r="W29" s="254">
        <f>ROUND(AZ54, 2)</f>
        <v>0</v>
      </c>
      <c r="X29" s="253"/>
      <c r="Y29" s="253"/>
      <c r="Z29" s="253"/>
      <c r="AA29" s="253"/>
      <c r="AB29" s="253"/>
      <c r="AC29" s="253"/>
      <c r="AD29" s="253"/>
      <c r="AE29" s="253"/>
      <c r="AF29" s="41"/>
      <c r="AG29" s="41"/>
      <c r="AH29" s="41"/>
      <c r="AI29" s="41"/>
      <c r="AJ29" s="41"/>
      <c r="AK29" s="254">
        <f>ROUND(AV54, 2)</f>
        <v>0</v>
      </c>
      <c r="AL29" s="253"/>
      <c r="AM29" s="253"/>
      <c r="AN29" s="253"/>
      <c r="AO29" s="253"/>
      <c r="AP29" s="41"/>
      <c r="AQ29" s="41"/>
      <c r="AR29" s="42"/>
      <c r="BE29" s="257"/>
    </row>
    <row r="30" spans="1:71" s="3" customFormat="1" ht="14.45" customHeight="1">
      <c r="B30" s="40"/>
      <c r="C30" s="41"/>
      <c r="D30" s="41"/>
      <c r="E30" s="41"/>
      <c r="F30" s="29" t="s">
        <v>41</v>
      </c>
      <c r="G30" s="41"/>
      <c r="H30" s="41"/>
      <c r="I30" s="41"/>
      <c r="J30" s="41"/>
      <c r="K30" s="41"/>
      <c r="L30" s="252">
        <v>0.15</v>
      </c>
      <c r="M30" s="253"/>
      <c r="N30" s="253"/>
      <c r="O30" s="253"/>
      <c r="P30" s="253"/>
      <c r="Q30" s="41"/>
      <c r="R30" s="41"/>
      <c r="S30" s="41"/>
      <c r="T30" s="41"/>
      <c r="U30" s="41"/>
      <c r="V30" s="41"/>
      <c r="W30" s="254">
        <f>ROUND(BA54, 2)</f>
        <v>0</v>
      </c>
      <c r="X30" s="253"/>
      <c r="Y30" s="253"/>
      <c r="Z30" s="253"/>
      <c r="AA30" s="253"/>
      <c r="AB30" s="253"/>
      <c r="AC30" s="253"/>
      <c r="AD30" s="253"/>
      <c r="AE30" s="253"/>
      <c r="AF30" s="41"/>
      <c r="AG30" s="41"/>
      <c r="AH30" s="41"/>
      <c r="AI30" s="41"/>
      <c r="AJ30" s="41"/>
      <c r="AK30" s="254">
        <f>ROUND(AW54, 2)</f>
        <v>0</v>
      </c>
      <c r="AL30" s="253"/>
      <c r="AM30" s="253"/>
      <c r="AN30" s="253"/>
      <c r="AO30" s="253"/>
      <c r="AP30" s="41"/>
      <c r="AQ30" s="41"/>
      <c r="AR30" s="42"/>
      <c r="BE30" s="257"/>
    </row>
    <row r="31" spans="1:71" s="3" customFormat="1" ht="14.45" hidden="1" customHeight="1">
      <c r="B31" s="40"/>
      <c r="C31" s="41"/>
      <c r="D31" s="41"/>
      <c r="E31" s="41"/>
      <c r="F31" s="29" t="s">
        <v>42</v>
      </c>
      <c r="G31" s="41"/>
      <c r="H31" s="41"/>
      <c r="I31" s="41"/>
      <c r="J31" s="41"/>
      <c r="K31" s="41"/>
      <c r="L31" s="252">
        <v>0.21</v>
      </c>
      <c r="M31" s="253"/>
      <c r="N31" s="253"/>
      <c r="O31" s="253"/>
      <c r="P31" s="253"/>
      <c r="Q31" s="41"/>
      <c r="R31" s="41"/>
      <c r="S31" s="41"/>
      <c r="T31" s="41"/>
      <c r="U31" s="41"/>
      <c r="V31" s="41"/>
      <c r="W31" s="254">
        <f>ROUND(BB54, 2)</f>
        <v>0</v>
      </c>
      <c r="X31" s="253"/>
      <c r="Y31" s="253"/>
      <c r="Z31" s="253"/>
      <c r="AA31" s="253"/>
      <c r="AB31" s="253"/>
      <c r="AC31" s="253"/>
      <c r="AD31" s="253"/>
      <c r="AE31" s="253"/>
      <c r="AF31" s="41"/>
      <c r="AG31" s="41"/>
      <c r="AH31" s="41"/>
      <c r="AI31" s="41"/>
      <c r="AJ31" s="41"/>
      <c r="AK31" s="254">
        <v>0</v>
      </c>
      <c r="AL31" s="253"/>
      <c r="AM31" s="253"/>
      <c r="AN31" s="253"/>
      <c r="AO31" s="253"/>
      <c r="AP31" s="41"/>
      <c r="AQ31" s="41"/>
      <c r="AR31" s="42"/>
      <c r="BE31" s="257"/>
    </row>
    <row r="32" spans="1:71" s="3" customFormat="1" ht="14.45" hidden="1" customHeight="1">
      <c r="B32" s="40"/>
      <c r="C32" s="41"/>
      <c r="D32" s="41"/>
      <c r="E32" s="41"/>
      <c r="F32" s="29" t="s">
        <v>43</v>
      </c>
      <c r="G32" s="41"/>
      <c r="H32" s="41"/>
      <c r="I32" s="41"/>
      <c r="J32" s="41"/>
      <c r="K32" s="41"/>
      <c r="L32" s="252">
        <v>0.15</v>
      </c>
      <c r="M32" s="253"/>
      <c r="N32" s="253"/>
      <c r="O32" s="253"/>
      <c r="P32" s="253"/>
      <c r="Q32" s="41"/>
      <c r="R32" s="41"/>
      <c r="S32" s="41"/>
      <c r="T32" s="41"/>
      <c r="U32" s="41"/>
      <c r="V32" s="41"/>
      <c r="W32" s="254">
        <f>ROUND(BC54, 2)</f>
        <v>0</v>
      </c>
      <c r="X32" s="253"/>
      <c r="Y32" s="253"/>
      <c r="Z32" s="253"/>
      <c r="AA32" s="253"/>
      <c r="AB32" s="253"/>
      <c r="AC32" s="253"/>
      <c r="AD32" s="253"/>
      <c r="AE32" s="253"/>
      <c r="AF32" s="41"/>
      <c r="AG32" s="41"/>
      <c r="AH32" s="41"/>
      <c r="AI32" s="41"/>
      <c r="AJ32" s="41"/>
      <c r="AK32" s="254">
        <v>0</v>
      </c>
      <c r="AL32" s="253"/>
      <c r="AM32" s="253"/>
      <c r="AN32" s="253"/>
      <c r="AO32" s="253"/>
      <c r="AP32" s="41"/>
      <c r="AQ32" s="41"/>
      <c r="AR32" s="42"/>
      <c r="BE32" s="257"/>
    </row>
    <row r="33" spans="1:57" s="3" customFormat="1" ht="14.45" hidden="1" customHeight="1">
      <c r="B33" s="40"/>
      <c r="C33" s="41"/>
      <c r="D33" s="41"/>
      <c r="E33" s="41"/>
      <c r="F33" s="29" t="s">
        <v>44</v>
      </c>
      <c r="G33" s="41"/>
      <c r="H33" s="41"/>
      <c r="I33" s="41"/>
      <c r="J33" s="41"/>
      <c r="K33" s="41"/>
      <c r="L33" s="252">
        <v>0</v>
      </c>
      <c r="M33" s="253"/>
      <c r="N33" s="253"/>
      <c r="O33" s="253"/>
      <c r="P33" s="253"/>
      <c r="Q33" s="41"/>
      <c r="R33" s="41"/>
      <c r="S33" s="41"/>
      <c r="T33" s="41"/>
      <c r="U33" s="41"/>
      <c r="V33" s="41"/>
      <c r="W33" s="254">
        <f>ROUND(BD54, 2)</f>
        <v>0</v>
      </c>
      <c r="X33" s="253"/>
      <c r="Y33" s="253"/>
      <c r="Z33" s="253"/>
      <c r="AA33" s="253"/>
      <c r="AB33" s="253"/>
      <c r="AC33" s="253"/>
      <c r="AD33" s="253"/>
      <c r="AE33" s="253"/>
      <c r="AF33" s="41"/>
      <c r="AG33" s="41"/>
      <c r="AH33" s="41"/>
      <c r="AI33" s="41"/>
      <c r="AJ33" s="41"/>
      <c r="AK33" s="254">
        <v>0</v>
      </c>
      <c r="AL33" s="253"/>
      <c r="AM33" s="253"/>
      <c r="AN33" s="253"/>
      <c r="AO33" s="253"/>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84" t="s">
        <v>47</v>
      </c>
      <c r="Y35" s="285"/>
      <c r="Z35" s="285"/>
      <c r="AA35" s="285"/>
      <c r="AB35" s="285"/>
      <c r="AC35" s="45"/>
      <c r="AD35" s="45"/>
      <c r="AE35" s="45"/>
      <c r="AF35" s="45"/>
      <c r="AG35" s="45"/>
      <c r="AH35" s="45"/>
      <c r="AI35" s="45"/>
      <c r="AJ35" s="45"/>
      <c r="AK35" s="286">
        <f>SUM(AK26:AK33)</f>
        <v>0</v>
      </c>
      <c r="AL35" s="285"/>
      <c r="AM35" s="285"/>
      <c r="AN35" s="285"/>
      <c r="AO35" s="28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48</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10</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276" t="str">
        <f>K6</f>
        <v>Kanály pro diagnostiku Hranečník</v>
      </c>
      <c r="M45" s="277"/>
      <c r="N45" s="277"/>
      <c r="O45" s="277"/>
      <c r="P45" s="277"/>
      <c r="Q45" s="277"/>
      <c r="R45" s="277"/>
      <c r="S45" s="277"/>
      <c r="T45" s="277"/>
      <c r="U45" s="277"/>
      <c r="V45" s="277"/>
      <c r="W45" s="277"/>
      <c r="X45" s="277"/>
      <c r="Y45" s="277"/>
      <c r="Z45" s="277"/>
      <c r="AA45" s="277"/>
      <c r="AB45" s="277"/>
      <c r="AC45" s="277"/>
      <c r="AD45" s="277"/>
      <c r="AE45" s="277"/>
      <c r="AF45" s="277"/>
      <c r="AG45" s="277"/>
      <c r="AH45" s="277"/>
      <c r="AI45" s="277"/>
      <c r="AJ45" s="277"/>
      <c r="AK45" s="277"/>
      <c r="AL45" s="277"/>
      <c r="AM45" s="277"/>
      <c r="AN45" s="277"/>
      <c r="AO45" s="277"/>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 xml:space="preserve"> </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78" t="str">
        <f>IF(AN8= "","",AN8)</f>
        <v>7. 1. 2020</v>
      </c>
      <c r="AN47" s="278"/>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 xml:space="preserve"> </v>
      </c>
      <c r="M49" s="36"/>
      <c r="N49" s="36"/>
      <c r="O49" s="36"/>
      <c r="P49" s="36"/>
      <c r="Q49" s="36"/>
      <c r="R49" s="36"/>
      <c r="S49" s="36"/>
      <c r="T49" s="36"/>
      <c r="U49" s="36"/>
      <c r="V49" s="36"/>
      <c r="W49" s="36"/>
      <c r="X49" s="36"/>
      <c r="Y49" s="36"/>
      <c r="Z49" s="36"/>
      <c r="AA49" s="36"/>
      <c r="AB49" s="36"/>
      <c r="AC49" s="36"/>
      <c r="AD49" s="36"/>
      <c r="AE49" s="36"/>
      <c r="AF49" s="36"/>
      <c r="AG49" s="36"/>
      <c r="AH49" s="36"/>
      <c r="AI49" s="29" t="s">
        <v>30</v>
      </c>
      <c r="AJ49" s="36"/>
      <c r="AK49" s="36"/>
      <c r="AL49" s="36"/>
      <c r="AM49" s="274" t="str">
        <f>IF(E17="","",E17)</f>
        <v xml:space="preserve"> </v>
      </c>
      <c r="AN49" s="275"/>
      <c r="AO49" s="275"/>
      <c r="AP49" s="275"/>
      <c r="AQ49" s="36"/>
      <c r="AR49" s="39"/>
      <c r="AS49" s="268" t="s">
        <v>49</v>
      </c>
      <c r="AT49" s="269"/>
      <c r="AU49" s="60"/>
      <c r="AV49" s="60"/>
      <c r="AW49" s="60"/>
      <c r="AX49" s="60"/>
      <c r="AY49" s="60"/>
      <c r="AZ49" s="60"/>
      <c r="BA49" s="60"/>
      <c r="BB49" s="60"/>
      <c r="BC49" s="60"/>
      <c r="BD49" s="61"/>
      <c r="BE49" s="34"/>
    </row>
    <row r="50" spans="1:91" s="2" customFormat="1" ht="15.2" customHeight="1">
      <c r="A50" s="34"/>
      <c r="B50" s="35"/>
      <c r="C50" s="29" t="s">
        <v>28</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32</v>
      </c>
      <c r="AJ50" s="36"/>
      <c r="AK50" s="36"/>
      <c r="AL50" s="36"/>
      <c r="AM50" s="274" t="str">
        <f>IF(E20="","",E20)</f>
        <v xml:space="preserve"> </v>
      </c>
      <c r="AN50" s="275"/>
      <c r="AO50" s="275"/>
      <c r="AP50" s="275"/>
      <c r="AQ50" s="36"/>
      <c r="AR50" s="39"/>
      <c r="AS50" s="270"/>
      <c r="AT50" s="27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2"/>
      <c r="AT51" s="273"/>
      <c r="AU51" s="64"/>
      <c r="AV51" s="64"/>
      <c r="AW51" s="64"/>
      <c r="AX51" s="64"/>
      <c r="AY51" s="64"/>
      <c r="AZ51" s="64"/>
      <c r="BA51" s="64"/>
      <c r="BB51" s="64"/>
      <c r="BC51" s="64"/>
      <c r="BD51" s="65"/>
      <c r="BE51" s="34"/>
    </row>
    <row r="52" spans="1:91" s="2" customFormat="1" ht="29.25" customHeight="1">
      <c r="A52" s="34"/>
      <c r="B52" s="35"/>
      <c r="C52" s="290" t="s">
        <v>50</v>
      </c>
      <c r="D52" s="280"/>
      <c r="E52" s="280"/>
      <c r="F52" s="280"/>
      <c r="G52" s="280"/>
      <c r="H52" s="66"/>
      <c r="I52" s="279" t="s">
        <v>51</v>
      </c>
      <c r="J52" s="280"/>
      <c r="K52" s="280"/>
      <c r="L52" s="280"/>
      <c r="M52" s="280"/>
      <c r="N52" s="280"/>
      <c r="O52" s="280"/>
      <c r="P52" s="280"/>
      <c r="Q52" s="280"/>
      <c r="R52" s="280"/>
      <c r="S52" s="280"/>
      <c r="T52" s="280"/>
      <c r="U52" s="280"/>
      <c r="V52" s="280"/>
      <c r="W52" s="280"/>
      <c r="X52" s="280"/>
      <c r="Y52" s="280"/>
      <c r="Z52" s="280"/>
      <c r="AA52" s="280"/>
      <c r="AB52" s="280"/>
      <c r="AC52" s="280"/>
      <c r="AD52" s="280"/>
      <c r="AE52" s="280"/>
      <c r="AF52" s="280"/>
      <c r="AG52" s="281" t="s">
        <v>52</v>
      </c>
      <c r="AH52" s="280"/>
      <c r="AI52" s="280"/>
      <c r="AJ52" s="280"/>
      <c r="AK52" s="280"/>
      <c r="AL52" s="280"/>
      <c r="AM52" s="280"/>
      <c r="AN52" s="279" t="s">
        <v>53</v>
      </c>
      <c r="AO52" s="280"/>
      <c r="AP52" s="280"/>
      <c r="AQ52" s="67" t="s">
        <v>54</v>
      </c>
      <c r="AR52" s="39"/>
      <c r="AS52" s="68" t="s">
        <v>55</v>
      </c>
      <c r="AT52" s="69" t="s">
        <v>56</v>
      </c>
      <c r="AU52" s="69" t="s">
        <v>57</v>
      </c>
      <c r="AV52" s="69" t="s">
        <v>58</v>
      </c>
      <c r="AW52" s="69" t="s">
        <v>59</v>
      </c>
      <c r="AX52" s="69" t="s">
        <v>60</v>
      </c>
      <c r="AY52" s="69" t="s">
        <v>61</v>
      </c>
      <c r="AZ52" s="69" t="s">
        <v>62</v>
      </c>
      <c r="BA52" s="69" t="s">
        <v>63</v>
      </c>
      <c r="BB52" s="69" t="s">
        <v>64</v>
      </c>
      <c r="BC52" s="69" t="s">
        <v>65</v>
      </c>
      <c r="BD52" s="70" t="s">
        <v>66</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67</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88">
        <f>ROUND(SUM(AG55:AG59),2)</f>
        <v>0</v>
      </c>
      <c r="AH54" s="288"/>
      <c r="AI54" s="288"/>
      <c r="AJ54" s="288"/>
      <c r="AK54" s="288"/>
      <c r="AL54" s="288"/>
      <c r="AM54" s="288"/>
      <c r="AN54" s="289">
        <f t="shared" ref="AN54:AN59" si="0">SUM(AG54,AT54)</f>
        <v>0</v>
      </c>
      <c r="AO54" s="289"/>
      <c r="AP54" s="289"/>
      <c r="AQ54" s="78" t="s">
        <v>19</v>
      </c>
      <c r="AR54" s="79"/>
      <c r="AS54" s="80">
        <f>ROUND(SUM(AS55:AS59),2)</f>
        <v>0</v>
      </c>
      <c r="AT54" s="81">
        <f t="shared" ref="AT54:AT59" si="1">ROUND(SUM(AV54:AW54),2)</f>
        <v>0</v>
      </c>
      <c r="AU54" s="82">
        <f>ROUND(SUM(AU55:AU59),5)</f>
        <v>0</v>
      </c>
      <c r="AV54" s="81">
        <f>ROUND(AZ54*L29,2)</f>
        <v>0</v>
      </c>
      <c r="AW54" s="81">
        <f>ROUND(BA54*L30,2)</f>
        <v>0</v>
      </c>
      <c r="AX54" s="81">
        <f>ROUND(BB54*L29,2)</f>
        <v>0</v>
      </c>
      <c r="AY54" s="81">
        <f>ROUND(BC54*L30,2)</f>
        <v>0</v>
      </c>
      <c r="AZ54" s="81">
        <f>ROUND(SUM(AZ55:AZ59),2)</f>
        <v>0</v>
      </c>
      <c r="BA54" s="81">
        <f>ROUND(SUM(BA55:BA59),2)</f>
        <v>0</v>
      </c>
      <c r="BB54" s="81">
        <f>ROUND(SUM(BB55:BB59),2)</f>
        <v>0</v>
      </c>
      <c r="BC54" s="81">
        <f>ROUND(SUM(BC55:BC59),2)</f>
        <v>0</v>
      </c>
      <c r="BD54" s="83">
        <f>ROUND(SUM(BD55:BD59),2)</f>
        <v>0</v>
      </c>
      <c r="BS54" s="84" t="s">
        <v>68</v>
      </c>
      <c r="BT54" s="84" t="s">
        <v>69</v>
      </c>
      <c r="BU54" s="85" t="s">
        <v>70</v>
      </c>
      <c r="BV54" s="84" t="s">
        <v>71</v>
      </c>
      <c r="BW54" s="84" t="s">
        <v>5</v>
      </c>
      <c r="BX54" s="84" t="s">
        <v>72</v>
      </c>
      <c r="CL54" s="84" t="s">
        <v>19</v>
      </c>
    </row>
    <row r="55" spans="1:91" s="7" customFormat="1" ht="16.5" customHeight="1">
      <c r="A55" s="86" t="s">
        <v>73</v>
      </c>
      <c r="B55" s="87"/>
      <c r="C55" s="88"/>
      <c r="D55" s="291" t="s">
        <v>74</v>
      </c>
      <c r="E55" s="291"/>
      <c r="F55" s="291"/>
      <c r="G55" s="291"/>
      <c r="H55" s="291"/>
      <c r="I55" s="89"/>
      <c r="J55" s="291" t="s">
        <v>75</v>
      </c>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82">
        <f>'02 - SO30 Vzduchotechnika'!J30</f>
        <v>0</v>
      </c>
      <c r="AH55" s="283"/>
      <c r="AI55" s="283"/>
      <c r="AJ55" s="283"/>
      <c r="AK55" s="283"/>
      <c r="AL55" s="283"/>
      <c r="AM55" s="283"/>
      <c r="AN55" s="282">
        <f t="shared" si="0"/>
        <v>0</v>
      </c>
      <c r="AO55" s="283"/>
      <c r="AP55" s="283"/>
      <c r="AQ55" s="90" t="s">
        <v>76</v>
      </c>
      <c r="AR55" s="91"/>
      <c r="AS55" s="92">
        <v>0</v>
      </c>
      <c r="AT55" s="93">
        <f t="shared" si="1"/>
        <v>0</v>
      </c>
      <c r="AU55" s="94">
        <f>'02 - SO30 Vzduchotechnika'!P85</f>
        <v>0</v>
      </c>
      <c r="AV55" s="93">
        <f>'02 - SO30 Vzduchotechnika'!J33</f>
        <v>0</v>
      </c>
      <c r="AW55" s="93">
        <f>'02 - SO30 Vzduchotechnika'!J34</f>
        <v>0</v>
      </c>
      <c r="AX55" s="93">
        <f>'02 - SO30 Vzduchotechnika'!J35</f>
        <v>0</v>
      </c>
      <c r="AY55" s="93">
        <f>'02 - SO30 Vzduchotechnika'!J36</f>
        <v>0</v>
      </c>
      <c r="AZ55" s="93">
        <f>'02 - SO30 Vzduchotechnika'!F33</f>
        <v>0</v>
      </c>
      <c r="BA55" s="93">
        <f>'02 - SO30 Vzduchotechnika'!F34</f>
        <v>0</v>
      </c>
      <c r="BB55" s="93">
        <f>'02 - SO30 Vzduchotechnika'!F35</f>
        <v>0</v>
      </c>
      <c r="BC55" s="93">
        <f>'02 - SO30 Vzduchotechnika'!F36</f>
        <v>0</v>
      </c>
      <c r="BD55" s="95">
        <f>'02 - SO30 Vzduchotechnika'!F37</f>
        <v>0</v>
      </c>
      <c r="BT55" s="96" t="s">
        <v>77</v>
      </c>
      <c r="BV55" s="96" t="s">
        <v>71</v>
      </c>
      <c r="BW55" s="96" t="s">
        <v>78</v>
      </c>
      <c r="BX55" s="96" t="s">
        <v>5</v>
      </c>
      <c r="CL55" s="96" t="s">
        <v>19</v>
      </c>
      <c r="CM55" s="96" t="s">
        <v>79</v>
      </c>
    </row>
    <row r="56" spans="1:91" s="7" customFormat="1" ht="27" customHeight="1">
      <c r="A56" s="86" t="s">
        <v>73</v>
      </c>
      <c r="B56" s="87"/>
      <c r="C56" s="88"/>
      <c r="D56" s="291" t="s">
        <v>80</v>
      </c>
      <c r="E56" s="291"/>
      <c r="F56" s="291"/>
      <c r="G56" s="291"/>
      <c r="H56" s="291"/>
      <c r="I56" s="89"/>
      <c r="J56" s="291" t="s">
        <v>81</v>
      </c>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82">
        <f>'03 - PS02 Provozní silnop...'!J30</f>
        <v>0</v>
      </c>
      <c r="AH56" s="283"/>
      <c r="AI56" s="283"/>
      <c r="AJ56" s="283"/>
      <c r="AK56" s="283"/>
      <c r="AL56" s="283"/>
      <c r="AM56" s="283"/>
      <c r="AN56" s="282">
        <f t="shared" si="0"/>
        <v>0</v>
      </c>
      <c r="AO56" s="283"/>
      <c r="AP56" s="283"/>
      <c r="AQ56" s="90" t="s">
        <v>82</v>
      </c>
      <c r="AR56" s="91"/>
      <c r="AS56" s="92">
        <v>0</v>
      </c>
      <c r="AT56" s="93">
        <f t="shared" si="1"/>
        <v>0</v>
      </c>
      <c r="AU56" s="94">
        <f>'03 - PS02 Provozní silnop...'!P84</f>
        <v>0</v>
      </c>
      <c r="AV56" s="93">
        <f>'03 - PS02 Provozní silnop...'!J33</f>
        <v>0</v>
      </c>
      <c r="AW56" s="93">
        <f>'03 - PS02 Provozní silnop...'!J34</f>
        <v>0</v>
      </c>
      <c r="AX56" s="93">
        <f>'03 - PS02 Provozní silnop...'!J35</f>
        <v>0</v>
      </c>
      <c r="AY56" s="93">
        <f>'03 - PS02 Provozní silnop...'!J36</f>
        <v>0</v>
      </c>
      <c r="AZ56" s="93">
        <f>'03 - PS02 Provozní silnop...'!F33</f>
        <v>0</v>
      </c>
      <c r="BA56" s="93">
        <f>'03 - PS02 Provozní silnop...'!F34</f>
        <v>0</v>
      </c>
      <c r="BB56" s="93">
        <f>'03 - PS02 Provozní silnop...'!F35</f>
        <v>0</v>
      </c>
      <c r="BC56" s="93">
        <f>'03 - PS02 Provozní silnop...'!F36</f>
        <v>0</v>
      </c>
      <c r="BD56" s="95">
        <f>'03 - PS02 Provozní silnop...'!F37</f>
        <v>0</v>
      </c>
      <c r="BT56" s="96" t="s">
        <v>77</v>
      </c>
      <c r="BV56" s="96" t="s">
        <v>71</v>
      </c>
      <c r="BW56" s="96" t="s">
        <v>83</v>
      </c>
      <c r="BX56" s="96" t="s">
        <v>5</v>
      </c>
      <c r="CL56" s="96" t="s">
        <v>19</v>
      </c>
      <c r="CM56" s="96" t="s">
        <v>79</v>
      </c>
    </row>
    <row r="57" spans="1:91" s="7" customFormat="1" ht="16.5" customHeight="1">
      <c r="A57" s="86" t="s">
        <v>73</v>
      </c>
      <c r="B57" s="87"/>
      <c r="C57" s="88"/>
      <c r="D57" s="291" t="s">
        <v>84</v>
      </c>
      <c r="E57" s="291"/>
      <c r="F57" s="291"/>
      <c r="G57" s="291"/>
      <c r="H57" s="291"/>
      <c r="I57" s="89"/>
      <c r="J57" s="291" t="s">
        <v>85</v>
      </c>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82">
        <f>'04 - PS03 Demontáže a pře...'!J30</f>
        <v>0</v>
      </c>
      <c r="AH57" s="283"/>
      <c r="AI57" s="283"/>
      <c r="AJ57" s="283"/>
      <c r="AK57" s="283"/>
      <c r="AL57" s="283"/>
      <c r="AM57" s="283"/>
      <c r="AN57" s="282">
        <f t="shared" si="0"/>
        <v>0</v>
      </c>
      <c r="AO57" s="283"/>
      <c r="AP57" s="283"/>
      <c r="AQ57" s="90" t="s">
        <v>82</v>
      </c>
      <c r="AR57" s="91"/>
      <c r="AS57" s="92">
        <v>0</v>
      </c>
      <c r="AT57" s="93">
        <f t="shared" si="1"/>
        <v>0</v>
      </c>
      <c r="AU57" s="94">
        <f>'04 - PS03 Demontáže a pře...'!P89</f>
        <v>0</v>
      </c>
      <c r="AV57" s="93">
        <f>'04 - PS03 Demontáže a pře...'!J33</f>
        <v>0</v>
      </c>
      <c r="AW57" s="93">
        <f>'04 - PS03 Demontáže a pře...'!J34</f>
        <v>0</v>
      </c>
      <c r="AX57" s="93">
        <f>'04 - PS03 Demontáže a pře...'!J35</f>
        <v>0</v>
      </c>
      <c r="AY57" s="93">
        <f>'04 - PS03 Demontáže a pře...'!J36</f>
        <v>0</v>
      </c>
      <c r="AZ57" s="93">
        <f>'04 - PS03 Demontáže a pře...'!F33</f>
        <v>0</v>
      </c>
      <c r="BA57" s="93">
        <f>'04 - PS03 Demontáže a pře...'!F34</f>
        <v>0</v>
      </c>
      <c r="BB57" s="93">
        <f>'04 - PS03 Demontáže a pře...'!F35</f>
        <v>0</v>
      </c>
      <c r="BC57" s="93">
        <f>'04 - PS03 Demontáže a pře...'!F36</f>
        <v>0</v>
      </c>
      <c r="BD57" s="95">
        <f>'04 - PS03 Demontáže a pře...'!F37</f>
        <v>0</v>
      </c>
      <c r="BT57" s="96" t="s">
        <v>77</v>
      </c>
      <c r="BV57" s="96" t="s">
        <v>71</v>
      </c>
      <c r="BW57" s="96" t="s">
        <v>86</v>
      </c>
      <c r="BX57" s="96" t="s">
        <v>5</v>
      </c>
      <c r="CL57" s="96" t="s">
        <v>19</v>
      </c>
      <c r="CM57" s="96" t="s">
        <v>79</v>
      </c>
    </row>
    <row r="58" spans="1:91" s="7" customFormat="1" ht="16.5" customHeight="1">
      <c r="A58" s="86" t="s">
        <v>73</v>
      </c>
      <c r="B58" s="87"/>
      <c r="C58" s="88"/>
      <c r="D58" s="291" t="s">
        <v>87</v>
      </c>
      <c r="E58" s="291"/>
      <c r="F58" s="291"/>
      <c r="G58" s="291"/>
      <c r="H58" s="291"/>
      <c r="I58" s="89"/>
      <c r="J58" s="291" t="s">
        <v>88</v>
      </c>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82">
        <f>'01 - SO10 Stavebně konstr...'!J30</f>
        <v>0</v>
      </c>
      <c r="AH58" s="283"/>
      <c r="AI58" s="283"/>
      <c r="AJ58" s="283"/>
      <c r="AK58" s="283"/>
      <c r="AL58" s="283"/>
      <c r="AM58" s="283"/>
      <c r="AN58" s="282">
        <f t="shared" si="0"/>
        <v>0</v>
      </c>
      <c r="AO58" s="283"/>
      <c r="AP58" s="283"/>
      <c r="AQ58" s="90" t="s">
        <v>76</v>
      </c>
      <c r="AR58" s="91"/>
      <c r="AS58" s="92">
        <v>0</v>
      </c>
      <c r="AT58" s="93">
        <f t="shared" si="1"/>
        <v>0</v>
      </c>
      <c r="AU58" s="94">
        <f>'01 - SO10 Stavebně konstr...'!P99</f>
        <v>0</v>
      </c>
      <c r="AV58" s="93">
        <f>'01 - SO10 Stavebně konstr...'!J33</f>
        <v>0</v>
      </c>
      <c r="AW58" s="93">
        <f>'01 - SO10 Stavebně konstr...'!J34</f>
        <v>0</v>
      </c>
      <c r="AX58" s="93">
        <f>'01 - SO10 Stavebně konstr...'!J35</f>
        <v>0</v>
      </c>
      <c r="AY58" s="93">
        <f>'01 - SO10 Stavebně konstr...'!J36</f>
        <v>0</v>
      </c>
      <c r="AZ58" s="93">
        <f>'01 - SO10 Stavebně konstr...'!F33</f>
        <v>0</v>
      </c>
      <c r="BA58" s="93">
        <f>'01 - SO10 Stavebně konstr...'!F34</f>
        <v>0</v>
      </c>
      <c r="BB58" s="93">
        <f>'01 - SO10 Stavebně konstr...'!F35</f>
        <v>0</v>
      </c>
      <c r="BC58" s="93">
        <f>'01 - SO10 Stavebně konstr...'!F36</f>
        <v>0</v>
      </c>
      <c r="BD58" s="95">
        <f>'01 - SO10 Stavebně konstr...'!F37</f>
        <v>0</v>
      </c>
      <c r="BT58" s="96" t="s">
        <v>77</v>
      </c>
      <c r="BV58" s="96" t="s">
        <v>71</v>
      </c>
      <c r="BW58" s="96" t="s">
        <v>89</v>
      </c>
      <c r="BX58" s="96" t="s">
        <v>5</v>
      </c>
      <c r="CL58" s="96" t="s">
        <v>22</v>
      </c>
      <c r="CM58" s="96" t="s">
        <v>79</v>
      </c>
    </row>
    <row r="59" spans="1:91" s="7" customFormat="1" ht="16.5" customHeight="1">
      <c r="A59" s="86" t="s">
        <v>73</v>
      </c>
      <c r="B59" s="87"/>
      <c r="C59" s="88"/>
      <c r="D59" s="291" t="s">
        <v>90</v>
      </c>
      <c r="E59" s="291"/>
      <c r="F59" s="291"/>
      <c r="G59" s="291"/>
      <c r="H59" s="291"/>
      <c r="I59" s="89"/>
      <c r="J59" s="291" t="s">
        <v>91</v>
      </c>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82">
        <f>'05 - PS01 Strojní zařízení'!J30</f>
        <v>0</v>
      </c>
      <c r="AH59" s="283"/>
      <c r="AI59" s="283"/>
      <c r="AJ59" s="283"/>
      <c r="AK59" s="283"/>
      <c r="AL59" s="283"/>
      <c r="AM59" s="283"/>
      <c r="AN59" s="282">
        <f t="shared" si="0"/>
        <v>0</v>
      </c>
      <c r="AO59" s="283"/>
      <c r="AP59" s="283"/>
      <c r="AQ59" s="90" t="s">
        <v>82</v>
      </c>
      <c r="AR59" s="91"/>
      <c r="AS59" s="97">
        <v>0</v>
      </c>
      <c r="AT59" s="98">
        <f t="shared" si="1"/>
        <v>0</v>
      </c>
      <c r="AU59" s="99">
        <f>'05 - PS01 Strojní zařízení'!P82</f>
        <v>0</v>
      </c>
      <c r="AV59" s="98">
        <f>'05 - PS01 Strojní zařízení'!J33</f>
        <v>0</v>
      </c>
      <c r="AW59" s="98">
        <f>'05 - PS01 Strojní zařízení'!J34</f>
        <v>0</v>
      </c>
      <c r="AX59" s="98">
        <f>'05 - PS01 Strojní zařízení'!J35</f>
        <v>0</v>
      </c>
      <c r="AY59" s="98">
        <f>'05 - PS01 Strojní zařízení'!J36</f>
        <v>0</v>
      </c>
      <c r="AZ59" s="98">
        <f>'05 - PS01 Strojní zařízení'!F33</f>
        <v>0</v>
      </c>
      <c r="BA59" s="98">
        <f>'05 - PS01 Strojní zařízení'!F34</f>
        <v>0</v>
      </c>
      <c r="BB59" s="98">
        <f>'05 - PS01 Strojní zařízení'!F35</f>
        <v>0</v>
      </c>
      <c r="BC59" s="98">
        <f>'05 - PS01 Strojní zařízení'!F36</f>
        <v>0</v>
      </c>
      <c r="BD59" s="100">
        <f>'05 - PS01 Strojní zařízení'!F37</f>
        <v>0</v>
      </c>
      <c r="BT59" s="96" t="s">
        <v>77</v>
      </c>
      <c r="BV59" s="96" t="s">
        <v>71</v>
      </c>
      <c r="BW59" s="96" t="s">
        <v>92</v>
      </c>
      <c r="BX59" s="96" t="s">
        <v>5</v>
      </c>
      <c r="CL59" s="96" t="s">
        <v>19</v>
      </c>
      <c r="CM59" s="96" t="s">
        <v>79</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to0RYXb9ze9fJjSK/3LnOIoklia72zrwIyxHgyUTERe1WBEN//FcVrxJ3N2boB3oETZ27p5dkFKsvqmDGjAGdg==" saltValue="9tjnpyy9Mi5FvS34t7WV3zHfEuDwTFw6K5+mMomIXgT1KxZRLFeI9yXBng9IWJgjvQprgKKm8DG2ODwkUl7H7Q==" spinCount="100000" sheet="1" objects="1" scenarios="1" formatColumns="0" formatRows="0"/>
  <mergeCells count="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 ref="AN56:AP56"/>
    <mergeCell ref="AG56:AM56"/>
    <mergeCell ref="AN57:AP57"/>
    <mergeCell ref="AG57:AM57"/>
    <mergeCell ref="AN58:AP58"/>
    <mergeCell ref="AG58:AM58"/>
    <mergeCell ref="L33:P33"/>
    <mergeCell ref="AN52:AP52"/>
    <mergeCell ref="AG52:AM52"/>
    <mergeCell ref="AN55:AP55"/>
    <mergeCell ref="AG55:AM55"/>
    <mergeCell ref="W33:AE33"/>
    <mergeCell ref="AK33:AO33"/>
    <mergeCell ref="X35:AB35"/>
    <mergeCell ref="AK35:AO35"/>
    <mergeCell ref="AS49:AT51"/>
    <mergeCell ref="AM50:AP50"/>
    <mergeCell ref="L45:AO45"/>
    <mergeCell ref="AM47:AN47"/>
    <mergeCell ref="AM49:AP49"/>
    <mergeCell ref="L30:P30"/>
    <mergeCell ref="AR2:BE2"/>
    <mergeCell ref="K5:AO5"/>
    <mergeCell ref="K6:AO6"/>
    <mergeCell ref="E14:AJ14"/>
    <mergeCell ref="E23:AN23"/>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s>
  <hyperlinks>
    <hyperlink ref="A55" location="'02 - SO30 Vzduchotechnika'!C2" display="/"/>
    <hyperlink ref="A56" location="'03 - PS02 Provozní silnop...'!C2" display="/"/>
    <hyperlink ref="A57" location="'04 - PS03 Demontáže a pře...'!C2" display="/"/>
    <hyperlink ref="A58" location="'01 - SO10 Stavebně konstr...'!C2" display="/"/>
    <hyperlink ref="A59" location="'05 - PS01 Strojní zařízení'!C2" display="/"/>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261"/>
      <c r="M2" s="261"/>
      <c r="N2" s="261"/>
      <c r="O2" s="261"/>
      <c r="P2" s="261"/>
      <c r="Q2" s="261"/>
      <c r="R2" s="261"/>
      <c r="S2" s="261"/>
      <c r="T2" s="261"/>
      <c r="U2" s="261"/>
      <c r="V2" s="261"/>
      <c r="AT2" s="17" t="s">
        <v>78</v>
      </c>
    </row>
    <row r="3" spans="1:46" s="1" customFormat="1" ht="6.95" customHeight="1">
      <c r="B3" s="102"/>
      <c r="C3" s="103"/>
      <c r="D3" s="103"/>
      <c r="E3" s="103"/>
      <c r="F3" s="103"/>
      <c r="G3" s="103"/>
      <c r="H3" s="103"/>
      <c r="I3" s="104"/>
      <c r="J3" s="103"/>
      <c r="K3" s="103"/>
      <c r="L3" s="20"/>
      <c r="AT3" s="17" t="s">
        <v>79</v>
      </c>
    </row>
    <row r="4" spans="1:46" s="1" customFormat="1" ht="24.95" customHeight="1">
      <c r="B4" s="20"/>
      <c r="D4" s="105" t="s">
        <v>93</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295" t="str">
        <f>'Rekapitulace stavby'!K6</f>
        <v>Kanály pro diagnostiku Hranečník</v>
      </c>
      <c r="F7" s="296"/>
      <c r="G7" s="296"/>
      <c r="H7" s="296"/>
      <c r="I7" s="101"/>
      <c r="L7" s="20"/>
    </row>
    <row r="8" spans="1:46" s="2" customFormat="1" ht="12" customHeight="1">
      <c r="A8" s="34"/>
      <c r="B8" s="39"/>
      <c r="C8" s="34"/>
      <c r="D8" s="107" t="s">
        <v>94</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297" t="s">
        <v>95</v>
      </c>
      <c r="F9" s="298"/>
      <c r="G9" s="298"/>
      <c r="H9" s="298"/>
      <c r="I9" s="108"/>
      <c r="J9" s="34"/>
      <c r="K9" s="34"/>
      <c r="L9" s="109"/>
      <c r="S9" s="34"/>
      <c r="T9" s="34"/>
      <c r="U9" s="34"/>
      <c r="V9" s="34"/>
      <c r="W9" s="34"/>
      <c r="X9" s="34"/>
      <c r="Y9" s="34"/>
      <c r="Z9" s="34"/>
      <c r="AA9" s="34"/>
      <c r="AB9" s="34"/>
      <c r="AC9" s="34"/>
      <c r="AD9" s="34"/>
      <c r="AE9" s="34"/>
    </row>
    <row r="10" spans="1:46" s="2" customFormat="1">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19</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21</v>
      </c>
      <c r="E12" s="34"/>
      <c r="F12" s="110" t="s">
        <v>22</v>
      </c>
      <c r="G12" s="34"/>
      <c r="H12" s="34"/>
      <c r="I12" s="111" t="s">
        <v>23</v>
      </c>
      <c r="J12" s="112" t="str">
        <f>'Rekapitulace stavby'!AN8</f>
        <v>7. 1. 2020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25</v>
      </c>
      <c r="E14" s="34"/>
      <c r="F14" s="34"/>
      <c r="G14" s="34"/>
      <c r="H14" s="34"/>
      <c r="I14" s="111" t="s">
        <v>26</v>
      </c>
      <c r="J14" s="110" t="str">
        <f>IF('Rekapitulace stavby'!AN10="","",'Rekapitulace stavby'!AN10)</f>
        <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1" t="s">
        <v>27</v>
      </c>
      <c r="J15" s="110" t="str">
        <f>IF('Rekapitulace stavby'!AN11="","",'Rekapitulace stavby'!AN11)</f>
        <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28</v>
      </c>
      <c r="E17" s="34"/>
      <c r="F17" s="34"/>
      <c r="G17" s="34"/>
      <c r="H17" s="34"/>
      <c r="I17" s="111" t="s">
        <v>26</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11" t="s">
        <v>27</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30</v>
      </c>
      <c r="E20" s="34"/>
      <c r="F20" s="34"/>
      <c r="G20" s="34"/>
      <c r="H20" s="34"/>
      <c r="I20" s="111" t="s">
        <v>26</v>
      </c>
      <c r="J20" s="110" t="str">
        <f>IF('Rekapitulace stavby'!AN16="","",'Rekapitulace stavby'!AN16)</f>
        <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1" t="s">
        <v>27</v>
      </c>
      <c r="J21" s="110" t="str">
        <f>IF('Rekapitulace stavby'!AN17="","",'Rekapitulace stavby'!AN17)</f>
        <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32</v>
      </c>
      <c r="E23" s="34"/>
      <c r="F23" s="34"/>
      <c r="G23" s="34"/>
      <c r="H23" s="34"/>
      <c r="I23" s="111" t="s">
        <v>26</v>
      </c>
      <c r="J23" s="110" t="str">
        <f>IF('Rekapitulace stavby'!AN19="","",'Rekapitulace stavby'!AN19)</f>
        <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1" t="s">
        <v>27</v>
      </c>
      <c r="J24" s="110" t="str">
        <f>IF('Rekapitulace stavby'!AN20="","",'Rekapitulace stavby'!AN20)</f>
        <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33</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01" t="s">
        <v>19</v>
      </c>
      <c r="F27" s="301"/>
      <c r="G27" s="301"/>
      <c r="H27" s="301"/>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35</v>
      </c>
      <c r="E30" s="34"/>
      <c r="F30" s="34"/>
      <c r="G30" s="34"/>
      <c r="H30" s="34"/>
      <c r="I30" s="108"/>
      <c r="J30" s="120">
        <f>ROUND(J85,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37</v>
      </c>
      <c r="G32" s="34"/>
      <c r="H32" s="34"/>
      <c r="I32" s="122" t="s">
        <v>36</v>
      </c>
      <c r="J32" s="121" t="s">
        <v>38</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39</v>
      </c>
      <c r="E33" s="107" t="s">
        <v>40</v>
      </c>
      <c r="F33" s="124">
        <f>ROUND((SUM(BE85:BE111)),  2)</f>
        <v>0</v>
      </c>
      <c r="G33" s="34"/>
      <c r="H33" s="34"/>
      <c r="I33" s="125">
        <v>0.21</v>
      </c>
      <c r="J33" s="124">
        <f>ROUND(((SUM(BE85:BE111))*I33),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41</v>
      </c>
      <c r="F34" s="124">
        <f>ROUND((SUM(BF85:BF111)),  2)</f>
        <v>0</v>
      </c>
      <c r="G34" s="34"/>
      <c r="H34" s="34"/>
      <c r="I34" s="125">
        <v>0.15</v>
      </c>
      <c r="J34" s="124">
        <f>ROUND(((SUM(BF85:BF111))*I34),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42</v>
      </c>
      <c r="F35" s="124">
        <f>ROUND((SUM(BG85:BG111)),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43</v>
      </c>
      <c r="F36" s="124">
        <f>ROUND((SUM(BH85:BH111)),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44</v>
      </c>
      <c r="F37" s="124">
        <f>ROUND((SUM(BI85:BI111)),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45</v>
      </c>
      <c r="E39" s="128"/>
      <c r="F39" s="128"/>
      <c r="G39" s="129" t="s">
        <v>46</v>
      </c>
      <c r="H39" s="130" t="s">
        <v>47</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96</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293" t="str">
        <f>E7</f>
        <v>Kanály pro diagnostiku Hranečník</v>
      </c>
      <c r="F48" s="294"/>
      <c r="G48" s="294"/>
      <c r="H48" s="294"/>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94</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276" t="str">
        <f>E9</f>
        <v>02 - SO30 Vzduchotechnika</v>
      </c>
      <c r="F50" s="292"/>
      <c r="G50" s="292"/>
      <c r="H50" s="292"/>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111" t="s">
        <v>23</v>
      </c>
      <c r="J52" s="59" t="str">
        <f>IF(J12="","",J12)</f>
        <v>7. 1. 2020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 xml:space="preserve"> </v>
      </c>
      <c r="G54" s="36"/>
      <c r="H54" s="36"/>
      <c r="I54" s="111" t="s">
        <v>30</v>
      </c>
      <c r="J54" s="32" t="str">
        <f>E21</f>
        <v xml:space="preserve"> </v>
      </c>
      <c r="K54" s="36"/>
      <c r="L54" s="109"/>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111" t="s">
        <v>32</v>
      </c>
      <c r="J55" s="32" t="str">
        <f>E24</f>
        <v xml:space="preserve"> </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97</v>
      </c>
      <c r="D57" s="141"/>
      <c r="E57" s="141"/>
      <c r="F57" s="141"/>
      <c r="G57" s="141"/>
      <c r="H57" s="141"/>
      <c r="I57" s="142"/>
      <c r="J57" s="143" t="s">
        <v>98</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67</v>
      </c>
      <c r="D59" s="36"/>
      <c r="E59" s="36"/>
      <c r="F59" s="36"/>
      <c r="G59" s="36"/>
      <c r="H59" s="36"/>
      <c r="I59" s="108"/>
      <c r="J59" s="77">
        <f>J85</f>
        <v>0</v>
      </c>
      <c r="K59" s="36"/>
      <c r="L59" s="109"/>
      <c r="S59" s="34"/>
      <c r="T59" s="34"/>
      <c r="U59" s="34"/>
      <c r="V59" s="34"/>
      <c r="W59" s="34"/>
      <c r="X59" s="34"/>
      <c r="Y59" s="34"/>
      <c r="Z59" s="34"/>
      <c r="AA59" s="34"/>
      <c r="AB59" s="34"/>
      <c r="AC59" s="34"/>
      <c r="AD59" s="34"/>
      <c r="AE59" s="34"/>
      <c r="AU59" s="17" t="s">
        <v>99</v>
      </c>
    </row>
    <row r="60" spans="1:47" s="9" customFormat="1" ht="24.95" customHeight="1">
      <c r="B60" s="145"/>
      <c r="C60" s="146"/>
      <c r="D60" s="147" t="s">
        <v>100</v>
      </c>
      <c r="E60" s="148"/>
      <c r="F60" s="148"/>
      <c r="G60" s="148"/>
      <c r="H60" s="148"/>
      <c r="I60" s="149"/>
      <c r="J60" s="150">
        <f>J86</f>
        <v>0</v>
      </c>
      <c r="K60" s="146"/>
      <c r="L60" s="151"/>
    </row>
    <row r="61" spans="1:47" s="10" customFormat="1" ht="19.899999999999999" customHeight="1">
      <c r="B61" s="152"/>
      <c r="C61" s="153"/>
      <c r="D61" s="154" t="s">
        <v>101</v>
      </c>
      <c r="E61" s="155"/>
      <c r="F61" s="155"/>
      <c r="G61" s="155"/>
      <c r="H61" s="155"/>
      <c r="I61" s="156"/>
      <c r="J61" s="157">
        <f>J87</f>
        <v>0</v>
      </c>
      <c r="K61" s="153"/>
      <c r="L61" s="158"/>
    </row>
    <row r="62" spans="1:47" s="9" customFormat="1" ht="24.95" customHeight="1">
      <c r="B62" s="145"/>
      <c r="C62" s="146"/>
      <c r="D62" s="147" t="s">
        <v>102</v>
      </c>
      <c r="E62" s="148"/>
      <c r="F62" s="148"/>
      <c r="G62" s="148"/>
      <c r="H62" s="148"/>
      <c r="I62" s="149"/>
      <c r="J62" s="150">
        <f>J99</f>
        <v>0</v>
      </c>
      <c r="K62" s="146"/>
      <c r="L62" s="151"/>
    </row>
    <row r="63" spans="1:47" s="9" customFormat="1" ht="24.95" customHeight="1">
      <c r="B63" s="145"/>
      <c r="C63" s="146"/>
      <c r="D63" s="147" t="s">
        <v>103</v>
      </c>
      <c r="E63" s="148"/>
      <c r="F63" s="148"/>
      <c r="G63" s="148"/>
      <c r="H63" s="148"/>
      <c r="I63" s="149"/>
      <c r="J63" s="150">
        <f>J107</f>
        <v>0</v>
      </c>
      <c r="K63" s="146"/>
      <c r="L63" s="151"/>
    </row>
    <row r="64" spans="1:47" s="10" customFormat="1" ht="19.899999999999999" customHeight="1">
      <c r="B64" s="152"/>
      <c r="C64" s="153"/>
      <c r="D64" s="154" t="s">
        <v>104</v>
      </c>
      <c r="E64" s="155"/>
      <c r="F64" s="155"/>
      <c r="G64" s="155"/>
      <c r="H64" s="155"/>
      <c r="I64" s="156"/>
      <c r="J64" s="157">
        <f>J108</f>
        <v>0</v>
      </c>
      <c r="K64" s="153"/>
      <c r="L64" s="158"/>
    </row>
    <row r="65" spans="1:31" s="10" customFormat="1" ht="19.899999999999999" customHeight="1">
      <c r="B65" s="152"/>
      <c r="C65" s="153"/>
      <c r="D65" s="154" t="s">
        <v>105</v>
      </c>
      <c r="E65" s="155"/>
      <c r="F65" s="155"/>
      <c r="G65" s="155"/>
      <c r="H65" s="155"/>
      <c r="I65" s="156"/>
      <c r="J65" s="157">
        <f>J110</f>
        <v>0</v>
      </c>
      <c r="K65" s="153"/>
      <c r="L65" s="158"/>
    </row>
    <row r="66" spans="1:31" s="2" customFormat="1" ht="21.75" customHeight="1">
      <c r="A66" s="34"/>
      <c r="B66" s="35"/>
      <c r="C66" s="36"/>
      <c r="D66" s="36"/>
      <c r="E66" s="36"/>
      <c r="F66" s="36"/>
      <c r="G66" s="36"/>
      <c r="H66" s="36"/>
      <c r="I66" s="108"/>
      <c r="J66" s="36"/>
      <c r="K66" s="36"/>
      <c r="L66" s="109"/>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136"/>
      <c r="J67" s="48"/>
      <c r="K67" s="48"/>
      <c r="L67" s="109"/>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139"/>
      <c r="J71" s="50"/>
      <c r="K71" s="50"/>
      <c r="L71" s="109"/>
      <c r="S71" s="34"/>
      <c r="T71" s="34"/>
      <c r="U71" s="34"/>
      <c r="V71" s="34"/>
      <c r="W71" s="34"/>
      <c r="X71" s="34"/>
      <c r="Y71" s="34"/>
      <c r="Z71" s="34"/>
      <c r="AA71" s="34"/>
      <c r="AB71" s="34"/>
      <c r="AC71" s="34"/>
      <c r="AD71" s="34"/>
      <c r="AE71" s="34"/>
    </row>
    <row r="72" spans="1:31" s="2" customFormat="1" ht="24.95" customHeight="1">
      <c r="A72" s="34"/>
      <c r="B72" s="35"/>
      <c r="C72" s="23" t="s">
        <v>106</v>
      </c>
      <c r="D72" s="36"/>
      <c r="E72" s="36"/>
      <c r="F72" s="36"/>
      <c r="G72" s="36"/>
      <c r="H72" s="36"/>
      <c r="I72" s="108"/>
      <c r="J72" s="36"/>
      <c r="K72" s="36"/>
      <c r="L72" s="109"/>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12" customHeight="1">
      <c r="A74" s="34"/>
      <c r="B74" s="35"/>
      <c r="C74" s="29" t="s">
        <v>16</v>
      </c>
      <c r="D74" s="36"/>
      <c r="E74" s="36"/>
      <c r="F74" s="36"/>
      <c r="G74" s="36"/>
      <c r="H74" s="36"/>
      <c r="I74" s="108"/>
      <c r="J74" s="36"/>
      <c r="K74" s="36"/>
      <c r="L74" s="109"/>
      <c r="S74" s="34"/>
      <c r="T74" s="34"/>
      <c r="U74" s="34"/>
      <c r="V74" s="34"/>
      <c r="W74" s="34"/>
      <c r="X74" s="34"/>
      <c r="Y74" s="34"/>
      <c r="Z74" s="34"/>
      <c r="AA74" s="34"/>
      <c r="AB74" s="34"/>
      <c r="AC74" s="34"/>
      <c r="AD74" s="34"/>
      <c r="AE74" s="34"/>
    </row>
    <row r="75" spans="1:31" s="2" customFormat="1" ht="16.5" customHeight="1">
      <c r="A75" s="34"/>
      <c r="B75" s="35"/>
      <c r="C75" s="36"/>
      <c r="D75" s="36"/>
      <c r="E75" s="293" t="str">
        <f>E7</f>
        <v>Kanály pro diagnostiku Hranečník</v>
      </c>
      <c r="F75" s="294"/>
      <c r="G75" s="294"/>
      <c r="H75" s="294"/>
      <c r="I75" s="108"/>
      <c r="J75" s="36"/>
      <c r="K75" s="36"/>
      <c r="L75" s="109"/>
      <c r="S75" s="34"/>
      <c r="T75" s="34"/>
      <c r="U75" s="34"/>
      <c r="V75" s="34"/>
      <c r="W75" s="34"/>
      <c r="X75" s="34"/>
      <c r="Y75" s="34"/>
      <c r="Z75" s="34"/>
      <c r="AA75" s="34"/>
      <c r="AB75" s="34"/>
      <c r="AC75" s="34"/>
      <c r="AD75" s="34"/>
      <c r="AE75" s="34"/>
    </row>
    <row r="76" spans="1:31" s="2" customFormat="1" ht="12" customHeight="1">
      <c r="A76" s="34"/>
      <c r="B76" s="35"/>
      <c r="C76" s="29" t="s">
        <v>94</v>
      </c>
      <c r="D76" s="36"/>
      <c r="E76" s="36"/>
      <c r="F76" s="36"/>
      <c r="G76" s="36"/>
      <c r="H76" s="36"/>
      <c r="I76" s="108"/>
      <c r="J76" s="36"/>
      <c r="K76" s="36"/>
      <c r="L76" s="109"/>
      <c r="S76" s="34"/>
      <c r="T76" s="34"/>
      <c r="U76" s="34"/>
      <c r="V76" s="34"/>
      <c r="W76" s="34"/>
      <c r="X76" s="34"/>
      <c r="Y76" s="34"/>
      <c r="Z76" s="34"/>
      <c r="AA76" s="34"/>
      <c r="AB76" s="34"/>
      <c r="AC76" s="34"/>
      <c r="AD76" s="34"/>
      <c r="AE76" s="34"/>
    </row>
    <row r="77" spans="1:31" s="2" customFormat="1" ht="16.5" customHeight="1">
      <c r="A77" s="34"/>
      <c r="B77" s="35"/>
      <c r="C77" s="36"/>
      <c r="D77" s="36"/>
      <c r="E77" s="276" t="str">
        <f>E9</f>
        <v>02 - SO30 Vzduchotechnika</v>
      </c>
      <c r="F77" s="292"/>
      <c r="G77" s="292"/>
      <c r="H77" s="292"/>
      <c r="I77" s="108"/>
      <c r="J77" s="36"/>
      <c r="K77" s="36"/>
      <c r="L77" s="109"/>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108"/>
      <c r="J78" s="36"/>
      <c r="K78" s="36"/>
      <c r="L78" s="109"/>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 xml:space="preserve"> </v>
      </c>
      <c r="G79" s="36"/>
      <c r="H79" s="36"/>
      <c r="I79" s="111" t="s">
        <v>23</v>
      </c>
      <c r="J79" s="59" t="str">
        <f>IF(J12="","",J12)</f>
        <v>7. 1. 2020</v>
      </c>
      <c r="K79" s="36"/>
      <c r="L79" s="109"/>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108"/>
      <c r="J80" s="36"/>
      <c r="K80" s="36"/>
      <c r="L80" s="109"/>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 xml:space="preserve"> </v>
      </c>
      <c r="G81" s="36"/>
      <c r="H81" s="36"/>
      <c r="I81" s="111" t="s">
        <v>30</v>
      </c>
      <c r="J81" s="32" t="str">
        <f>E21</f>
        <v xml:space="preserve"> </v>
      </c>
      <c r="K81" s="36"/>
      <c r="L81" s="109"/>
      <c r="S81" s="34"/>
      <c r="T81" s="34"/>
      <c r="U81" s="34"/>
      <c r="V81" s="34"/>
      <c r="W81" s="34"/>
      <c r="X81" s="34"/>
      <c r="Y81" s="34"/>
      <c r="Z81" s="34"/>
      <c r="AA81" s="34"/>
      <c r="AB81" s="34"/>
      <c r="AC81" s="34"/>
      <c r="AD81" s="34"/>
      <c r="AE81" s="34"/>
    </row>
    <row r="82" spans="1:65" s="2" customFormat="1" ht="15.2" customHeight="1">
      <c r="A82" s="34"/>
      <c r="B82" s="35"/>
      <c r="C82" s="29" t="s">
        <v>28</v>
      </c>
      <c r="D82" s="36"/>
      <c r="E82" s="36"/>
      <c r="F82" s="27" t="str">
        <f>IF(E18="","",E18)</f>
        <v>Vyplň údaj</v>
      </c>
      <c r="G82" s="36"/>
      <c r="H82" s="36"/>
      <c r="I82" s="111" t="s">
        <v>32</v>
      </c>
      <c r="J82" s="32" t="str">
        <f>E24</f>
        <v xml:space="preserve"> </v>
      </c>
      <c r="K82" s="36"/>
      <c r="L82" s="109"/>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108"/>
      <c r="J83" s="36"/>
      <c r="K83" s="36"/>
      <c r="L83" s="109"/>
      <c r="S83" s="34"/>
      <c r="T83" s="34"/>
      <c r="U83" s="34"/>
      <c r="V83" s="34"/>
      <c r="W83" s="34"/>
      <c r="X83" s="34"/>
      <c r="Y83" s="34"/>
      <c r="Z83" s="34"/>
      <c r="AA83" s="34"/>
      <c r="AB83" s="34"/>
      <c r="AC83" s="34"/>
      <c r="AD83" s="34"/>
      <c r="AE83" s="34"/>
    </row>
    <row r="84" spans="1:65" s="11" customFormat="1" ht="29.25" customHeight="1">
      <c r="A84" s="159"/>
      <c r="B84" s="160"/>
      <c r="C84" s="161" t="s">
        <v>107</v>
      </c>
      <c r="D84" s="162" t="s">
        <v>54</v>
      </c>
      <c r="E84" s="162" t="s">
        <v>50</v>
      </c>
      <c r="F84" s="162" t="s">
        <v>51</v>
      </c>
      <c r="G84" s="162" t="s">
        <v>108</v>
      </c>
      <c r="H84" s="162" t="s">
        <v>109</v>
      </c>
      <c r="I84" s="163" t="s">
        <v>110</v>
      </c>
      <c r="J84" s="162" t="s">
        <v>98</v>
      </c>
      <c r="K84" s="164" t="s">
        <v>111</v>
      </c>
      <c r="L84" s="165"/>
      <c r="M84" s="68" t="s">
        <v>19</v>
      </c>
      <c r="N84" s="69" t="s">
        <v>39</v>
      </c>
      <c r="O84" s="69" t="s">
        <v>112</v>
      </c>
      <c r="P84" s="69" t="s">
        <v>113</v>
      </c>
      <c r="Q84" s="69" t="s">
        <v>114</v>
      </c>
      <c r="R84" s="69" t="s">
        <v>115</v>
      </c>
      <c r="S84" s="69" t="s">
        <v>116</v>
      </c>
      <c r="T84" s="70" t="s">
        <v>117</v>
      </c>
      <c r="U84" s="159"/>
      <c r="V84" s="159"/>
      <c r="W84" s="159"/>
      <c r="X84" s="159"/>
      <c r="Y84" s="159"/>
      <c r="Z84" s="159"/>
      <c r="AA84" s="159"/>
      <c r="AB84" s="159"/>
      <c r="AC84" s="159"/>
      <c r="AD84" s="159"/>
      <c r="AE84" s="159"/>
    </row>
    <row r="85" spans="1:65" s="2" customFormat="1" ht="22.9" customHeight="1">
      <c r="A85" s="34"/>
      <c r="B85" s="35"/>
      <c r="C85" s="75" t="s">
        <v>118</v>
      </c>
      <c r="D85" s="36"/>
      <c r="E85" s="36"/>
      <c r="F85" s="36"/>
      <c r="G85" s="36"/>
      <c r="H85" s="36"/>
      <c r="I85" s="108"/>
      <c r="J85" s="166">
        <f>BK85</f>
        <v>0</v>
      </c>
      <c r="K85" s="36"/>
      <c r="L85" s="39"/>
      <c r="M85" s="71"/>
      <c r="N85" s="167"/>
      <c r="O85" s="72"/>
      <c r="P85" s="168">
        <f>P86+P99+P107</f>
        <v>0</v>
      </c>
      <c r="Q85" s="72"/>
      <c r="R85" s="168">
        <f>R86+R99+R107</f>
        <v>0</v>
      </c>
      <c r="S85" s="72"/>
      <c r="T85" s="169">
        <f>T86+T99+T107</f>
        <v>0</v>
      </c>
      <c r="U85" s="34"/>
      <c r="V85" s="34"/>
      <c r="W85" s="34"/>
      <c r="X85" s="34"/>
      <c r="Y85" s="34"/>
      <c r="Z85" s="34"/>
      <c r="AA85" s="34"/>
      <c r="AB85" s="34"/>
      <c r="AC85" s="34"/>
      <c r="AD85" s="34"/>
      <c r="AE85" s="34"/>
      <c r="AT85" s="17" t="s">
        <v>68</v>
      </c>
      <c r="AU85" s="17" t="s">
        <v>99</v>
      </c>
      <c r="BK85" s="170">
        <f>BK86+BK99+BK107</f>
        <v>0</v>
      </c>
    </row>
    <row r="86" spans="1:65" s="12" customFormat="1" ht="25.9" customHeight="1">
      <c r="B86" s="171"/>
      <c r="C86" s="172"/>
      <c r="D86" s="173" t="s">
        <v>68</v>
      </c>
      <c r="E86" s="174" t="s">
        <v>119</v>
      </c>
      <c r="F86" s="174" t="s">
        <v>120</v>
      </c>
      <c r="G86" s="172"/>
      <c r="H86" s="172"/>
      <c r="I86" s="175"/>
      <c r="J86" s="176">
        <f>BK86</f>
        <v>0</v>
      </c>
      <c r="K86" s="172"/>
      <c r="L86" s="177"/>
      <c r="M86" s="178"/>
      <c r="N86" s="179"/>
      <c r="O86" s="179"/>
      <c r="P86" s="180">
        <f>P87</f>
        <v>0</v>
      </c>
      <c r="Q86" s="179"/>
      <c r="R86" s="180">
        <f>R87</f>
        <v>0</v>
      </c>
      <c r="S86" s="179"/>
      <c r="T86" s="181">
        <f>T87</f>
        <v>0</v>
      </c>
      <c r="AR86" s="182" t="s">
        <v>121</v>
      </c>
      <c r="AT86" s="183" t="s">
        <v>68</v>
      </c>
      <c r="AU86" s="183" t="s">
        <v>69</v>
      </c>
      <c r="AY86" s="182" t="s">
        <v>122</v>
      </c>
      <c r="BK86" s="184">
        <f>BK87</f>
        <v>0</v>
      </c>
    </row>
    <row r="87" spans="1:65" s="12" customFormat="1" ht="22.9" customHeight="1">
      <c r="B87" s="171"/>
      <c r="C87" s="172"/>
      <c r="D87" s="173" t="s">
        <v>68</v>
      </c>
      <c r="E87" s="185" t="s">
        <v>123</v>
      </c>
      <c r="F87" s="185" t="s">
        <v>124</v>
      </c>
      <c r="G87" s="172"/>
      <c r="H87" s="172"/>
      <c r="I87" s="175"/>
      <c r="J87" s="186">
        <f>BK87</f>
        <v>0</v>
      </c>
      <c r="K87" s="172"/>
      <c r="L87" s="177"/>
      <c r="M87" s="178"/>
      <c r="N87" s="179"/>
      <c r="O87" s="179"/>
      <c r="P87" s="180">
        <f>SUM(P88:P98)</f>
        <v>0</v>
      </c>
      <c r="Q87" s="179"/>
      <c r="R87" s="180">
        <f>SUM(R88:R98)</f>
        <v>0</v>
      </c>
      <c r="S87" s="179"/>
      <c r="T87" s="181">
        <f>SUM(T88:T98)</f>
        <v>0</v>
      </c>
      <c r="AR87" s="182" t="s">
        <v>121</v>
      </c>
      <c r="AT87" s="183" t="s">
        <v>68</v>
      </c>
      <c r="AU87" s="183" t="s">
        <v>77</v>
      </c>
      <c r="AY87" s="182" t="s">
        <v>122</v>
      </c>
      <c r="BK87" s="184">
        <f>SUM(BK88:BK98)</f>
        <v>0</v>
      </c>
    </row>
    <row r="88" spans="1:65" s="2" customFormat="1" ht="108" customHeight="1">
      <c r="A88" s="34"/>
      <c r="B88" s="35"/>
      <c r="C88" s="187" t="s">
        <v>77</v>
      </c>
      <c r="D88" s="187" t="s">
        <v>119</v>
      </c>
      <c r="E88" s="188" t="s">
        <v>125</v>
      </c>
      <c r="F88" s="189" t="s">
        <v>126</v>
      </c>
      <c r="G88" s="190" t="s">
        <v>127</v>
      </c>
      <c r="H88" s="191">
        <v>1</v>
      </c>
      <c r="I88" s="192"/>
      <c r="J88" s="193">
        <f t="shared" ref="J88:J98" si="0">ROUND(I88*H88,2)</f>
        <v>0</v>
      </c>
      <c r="K88" s="189" t="s">
        <v>19</v>
      </c>
      <c r="L88" s="194"/>
      <c r="M88" s="195" t="s">
        <v>19</v>
      </c>
      <c r="N88" s="196" t="s">
        <v>40</v>
      </c>
      <c r="O88" s="64"/>
      <c r="P88" s="197">
        <f t="shared" ref="P88:P98" si="1">O88*H88</f>
        <v>0</v>
      </c>
      <c r="Q88" s="197">
        <v>0</v>
      </c>
      <c r="R88" s="197">
        <f t="shared" ref="R88:R98" si="2">Q88*H88</f>
        <v>0</v>
      </c>
      <c r="S88" s="197">
        <v>0</v>
      </c>
      <c r="T88" s="198">
        <f t="shared" ref="T88:T98" si="3">S88*H88</f>
        <v>0</v>
      </c>
      <c r="U88" s="34"/>
      <c r="V88" s="34"/>
      <c r="W88" s="34"/>
      <c r="X88" s="34"/>
      <c r="Y88" s="34"/>
      <c r="Z88" s="34"/>
      <c r="AA88" s="34"/>
      <c r="AB88" s="34"/>
      <c r="AC88" s="34"/>
      <c r="AD88" s="34"/>
      <c r="AE88" s="34"/>
      <c r="AR88" s="199" t="s">
        <v>128</v>
      </c>
      <c r="AT88" s="199" t="s">
        <v>119</v>
      </c>
      <c r="AU88" s="199" t="s">
        <v>79</v>
      </c>
      <c r="AY88" s="17" t="s">
        <v>122</v>
      </c>
      <c r="BE88" s="200">
        <f t="shared" ref="BE88:BE98" si="4">IF(N88="základní",J88,0)</f>
        <v>0</v>
      </c>
      <c r="BF88" s="200">
        <f t="shared" ref="BF88:BF98" si="5">IF(N88="snížená",J88,0)</f>
        <v>0</v>
      </c>
      <c r="BG88" s="200">
        <f t="shared" ref="BG88:BG98" si="6">IF(N88="zákl. přenesená",J88,0)</f>
        <v>0</v>
      </c>
      <c r="BH88" s="200">
        <f t="shared" ref="BH88:BH98" si="7">IF(N88="sníž. přenesená",J88,0)</f>
        <v>0</v>
      </c>
      <c r="BI88" s="200">
        <f t="shared" ref="BI88:BI98" si="8">IF(N88="nulová",J88,0)</f>
        <v>0</v>
      </c>
      <c r="BJ88" s="17" t="s">
        <v>77</v>
      </c>
      <c r="BK88" s="200">
        <f t="shared" ref="BK88:BK98" si="9">ROUND(I88*H88,2)</f>
        <v>0</v>
      </c>
      <c r="BL88" s="17" t="s">
        <v>129</v>
      </c>
      <c r="BM88" s="199" t="s">
        <v>130</v>
      </c>
    </row>
    <row r="89" spans="1:65" s="2" customFormat="1" ht="24" customHeight="1">
      <c r="A89" s="34"/>
      <c r="B89" s="35"/>
      <c r="C89" s="187" t="s">
        <v>131</v>
      </c>
      <c r="D89" s="187" t="s">
        <v>119</v>
      </c>
      <c r="E89" s="188" t="s">
        <v>132</v>
      </c>
      <c r="F89" s="189" t="s">
        <v>133</v>
      </c>
      <c r="G89" s="190" t="s">
        <v>127</v>
      </c>
      <c r="H89" s="191">
        <v>1</v>
      </c>
      <c r="I89" s="192"/>
      <c r="J89" s="193">
        <f t="shared" si="0"/>
        <v>0</v>
      </c>
      <c r="K89" s="189" t="s">
        <v>19</v>
      </c>
      <c r="L89" s="194"/>
      <c r="M89" s="195" t="s">
        <v>19</v>
      </c>
      <c r="N89" s="196" t="s">
        <v>40</v>
      </c>
      <c r="O89" s="64"/>
      <c r="P89" s="197">
        <f t="shared" si="1"/>
        <v>0</v>
      </c>
      <c r="Q89" s="197">
        <v>0</v>
      </c>
      <c r="R89" s="197">
        <f t="shared" si="2"/>
        <v>0</v>
      </c>
      <c r="S89" s="197">
        <v>0</v>
      </c>
      <c r="T89" s="198">
        <f t="shared" si="3"/>
        <v>0</v>
      </c>
      <c r="U89" s="34"/>
      <c r="V89" s="34"/>
      <c r="W89" s="34"/>
      <c r="X89" s="34"/>
      <c r="Y89" s="34"/>
      <c r="Z89" s="34"/>
      <c r="AA89" s="34"/>
      <c r="AB89" s="34"/>
      <c r="AC89" s="34"/>
      <c r="AD89" s="34"/>
      <c r="AE89" s="34"/>
      <c r="AR89" s="199" t="s">
        <v>128</v>
      </c>
      <c r="AT89" s="199" t="s">
        <v>119</v>
      </c>
      <c r="AU89" s="199" t="s">
        <v>79</v>
      </c>
      <c r="AY89" s="17" t="s">
        <v>122</v>
      </c>
      <c r="BE89" s="200">
        <f t="shared" si="4"/>
        <v>0</v>
      </c>
      <c r="BF89" s="200">
        <f t="shared" si="5"/>
        <v>0</v>
      </c>
      <c r="BG89" s="200">
        <f t="shared" si="6"/>
        <v>0</v>
      </c>
      <c r="BH89" s="200">
        <f t="shared" si="7"/>
        <v>0</v>
      </c>
      <c r="BI89" s="200">
        <f t="shared" si="8"/>
        <v>0</v>
      </c>
      <c r="BJ89" s="17" t="s">
        <v>77</v>
      </c>
      <c r="BK89" s="200">
        <f t="shared" si="9"/>
        <v>0</v>
      </c>
      <c r="BL89" s="17" t="s">
        <v>129</v>
      </c>
      <c r="BM89" s="199" t="s">
        <v>134</v>
      </c>
    </row>
    <row r="90" spans="1:65" s="2" customFormat="1" ht="16.5" customHeight="1">
      <c r="A90" s="34"/>
      <c r="B90" s="35"/>
      <c r="C90" s="187" t="s">
        <v>135</v>
      </c>
      <c r="D90" s="187" t="s">
        <v>119</v>
      </c>
      <c r="E90" s="188" t="s">
        <v>136</v>
      </c>
      <c r="F90" s="189" t="s">
        <v>137</v>
      </c>
      <c r="G90" s="190" t="s">
        <v>127</v>
      </c>
      <c r="H90" s="191">
        <v>1</v>
      </c>
      <c r="I90" s="192"/>
      <c r="J90" s="193">
        <f t="shared" si="0"/>
        <v>0</v>
      </c>
      <c r="K90" s="189" t="s">
        <v>19</v>
      </c>
      <c r="L90" s="194"/>
      <c r="M90" s="195" t="s">
        <v>19</v>
      </c>
      <c r="N90" s="196" t="s">
        <v>40</v>
      </c>
      <c r="O90" s="64"/>
      <c r="P90" s="197">
        <f t="shared" si="1"/>
        <v>0</v>
      </c>
      <c r="Q90" s="197">
        <v>0</v>
      </c>
      <c r="R90" s="197">
        <f t="shared" si="2"/>
        <v>0</v>
      </c>
      <c r="S90" s="197">
        <v>0</v>
      </c>
      <c r="T90" s="198">
        <f t="shared" si="3"/>
        <v>0</v>
      </c>
      <c r="U90" s="34"/>
      <c r="V90" s="34"/>
      <c r="W90" s="34"/>
      <c r="X90" s="34"/>
      <c r="Y90" s="34"/>
      <c r="Z90" s="34"/>
      <c r="AA90" s="34"/>
      <c r="AB90" s="34"/>
      <c r="AC90" s="34"/>
      <c r="AD90" s="34"/>
      <c r="AE90" s="34"/>
      <c r="AR90" s="199" t="s">
        <v>128</v>
      </c>
      <c r="AT90" s="199" t="s">
        <v>119</v>
      </c>
      <c r="AU90" s="199" t="s">
        <v>79</v>
      </c>
      <c r="AY90" s="17" t="s">
        <v>122</v>
      </c>
      <c r="BE90" s="200">
        <f t="shared" si="4"/>
        <v>0</v>
      </c>
      <c r="BF90" s="200">
        <f t="shared" si="5"/>
        <v>0</v>
      </c>
      <c r="BG90" s="200">
        <f t="shared" si="6"/>
        <v>0</v>
      </c>
      <c r="BH90" s="200">
        <f t="shared" si="7"/>
        <v>0</v>
      </c>
      <c r="BI90" s="200">
        <f t="shared" si="8"/>
        <v>0</v>
      </c>
      <c r="BJ90" s="17" t="s">
        <v>77</v>
      </c>
      <c r="BK90" s="200">
        <f t="shared" si="9"/>
        <v>0</v>
      </c>
      <c r="BL90" s="17" t="s">
        <v>129</v>
      </c>
      <c r="BM90" s="199" t="s">
        <v>138</v>
      </c>
    </row>
    <row r="91" spans="1:65" s="2" customFormat="1" ht="24" customHeight="1">
      <c r="A91" s="34"/>
      <c r="B91" s="35"/>
      <c r="C91" s="187" t="s">
        <v>139</v>
      </c>
      <c r="D91" s="187" t="s">
        <v>119</v>
      </c>
      <c r="E91" s="188" t="s">
        <v>140</v>
      </c>
      <c r="F91" s="189" t="s">
        <v>141</v>
      </c>
      <c r="G91" s="190" t="s">
        <v>127</v>
      </c>
      <c r="H91" s="191">
        <v>5</v>
      </c>
      <c r="I91" s="192"/>
      <c r="J91" s="193">
        <f t="shared" si="0"/>
        <v>0</v>
      </c>
      <c r="K91" s="189" t="s">
        <v>19</v>
      </c>
      <c r="L91" s="194"/>
      <c r="M91" s="195" t="s">
        <v>19</v>
      </c>
      <c r="N91" s="196" t="s">
        <v>40</v>
      </c>
      <c r="O91" s="64"/>
      <c r="P91" s="197">
        <f t="shared" si="1"/>
        <v>0</v>
      </c>
      <c r="Q91" s="197">
        <v>0</v>
      </c>
      <c r="R91" s="197">
        <f t="shared" si="2"/>
        <v>0</v>
      </c>
      <c r="S91" s="197">
        <v>0</v>
      </c>
      <c r="T91" s="198">
        <f t="shared" si="3"/>
        <v>0</v>
      </c>
      <c r="U91" s="34"/>
      <c r="V91" s="34"/>
      <c r="W91" s="34"/>
      <c r="X91" s="34"/>
      <c r="Y91" s="34"/>
      <c r="Z91" s="34"/>
      <c r="AA91" s="34"/>
      <c r="AB91" s="34"/>
      <c r="AC91" s="34"/>
      <c r="AD91" s="34"/>
      <c r="AE91" s="34"/>
      <c r="AR91" s="199" t="s">
        <v>128</v>
      </c>
      <c r="AT91" s="199" t="s">
        <v>119</v>
      </c>
      <c r="AU91" s="199" t="s">
        <v>79</v>
      </c>
      <c r="AY91" s="17" t="s">
        <v>122</v>
      </c>
      <c r="BE91" s="200">
        <f t="shared" si="4"/>
        <v>0</v>
      </c>
      <c r="BF91" s="200">
        <f t="shared" si="5"/>
        <v>0</v>
      </c>
      <c r="BG91" s="200">
        <f t="shared" si="6"/>
        <v>0</v>
      </c>
      <c r="BH91" s="200">
        <f t="shared" si="7"/>
        <v>0</v>
      </c>
      <c r="BI91" s="200">
        <f t="shared" si="8"/>
        <v>0</v>
      </c>
      <c r="BJ91" s="17" t="s">
        <v>77</v>
      </c>
      <c r="BK91" s="200">
        <f t="shared" si="9"/>
        <v>0</v>
      </c>
      <c r="BL91" s="17" t="s">
        <v>129</v>
      </c>
      <c r="BM91" s="199" t="s">
        <v>142</v>
      </c>
    </row>
    <row r="92" spans="1:65" s="2" customFormat="1" ht="24" customHeight="1">
      <c r="A92" s="34"/>
      <c r="B92" s="35"/>
      <c r="C92" s="187" t="s">
        <v>8</v>
      </c>
      <c r="D92" s="187" t="s">
        <v>119</v>
      </c>
      <c r="E92" s="188" t="s">
        <v>143</v>
      </c>
      <c r="F92" s="189" t="s">
        <v>144</v>
      </c>
      <c r="G92" s="190" t="s">
        <v>145</v>
      </c>
      <c r="H92" s="191">
        <v>1</v>
      </c>
      <c r="I92" s="192"/>
      <c r="J92" s="193">
        <f t="shared" si="0"/>
        <v>0</v>
      </c>
      <c r="K92" s="189" t="s">
        <v>19</v>
      </c>
      <c r="L92" s="194"/>
      <c r="M92" s="195" t="s">
        <v>19</v>
      </c>
      <c r="N92" s="196" t="s">
        <v>40</v>
      </c>
      <c r="O92" s="64"/>
      <c r="P92" s="197">
        <f t="shared" si="1"/>
        <v>0</v>
      </c>
      <c r="Q92" s="197">
        <v>0</v>
      </c>
      <c r="R92" s="197">
        <f t="shared" si="2"/>
        <v>0</v>
      </c>
      <c r="S92" s="197">
        <v>0</v>
      </c>
      <c r="T92" s="198">
        <f t="shared" si="3"/>
        <v>0</v>
      </c>
      <c r="U92" s="34"/>
      <c r="V92" s="34"/>
      <c r="W92" s="34"/>
      <c r="X92" s="34"/>
      <c r="Y92" s="34"/>
      <c r="Z92" s="34"/>
      <c r="AA92" s="34"/>
      <c r="AB92" s="34"/>
      <c r="AC92" s="34"/>
      <c r="AD92" s="34"/>
      <c r="AE92" s="34"/>
      <c r="AR92" s="199" t="s">
        <v>128</v>
      </c>
      <c r="AT92" s="199" t="s">
        <v>119</v>
      </c>
      <c r="AU92" s="199" t="s">
        <v>79</v>
      </c>
      <c r="AY92" s="17" t="s">
        <v>122</v>
      </c>
      <c r="BE92" s="200">
        <f t="shared" si="4"/>
        <v>0</v>
      </c>
      <c r="BF92" s="200">
        <f t="shared" si="5"/>
        <v>0</v>
      </c>
      <c r="BG92" s="200">
        <f t="shared" si="6"/>
        <v>0</v>
      </c>
      <c r="BH92" s="200">
        <f t="shared" si="7"/>
        <v>0</v>
      </c>
      <c r="BI92" s="200">
        <f t="shared" si="8"/>
        <v>0</v>
      </c>
      <c r="BJ92" s="17" t="s">
        <v>77</v>
      </c>
      <c r="BK92" s="200">
        <f t="shared" si="9"/>
        <v>0</v>
      </c>
      <c r="BL92" s="17" t="s">
        <v>129</v>
      </c>
      <c r="BM92" s="199" t="s">
        <v>146</v>
      </c>
    </row>
    <row r="93" spans="1:65" s="2" customFormat="1" ht="24" customHeight="1">
      <c r="A93" s="34"/>
      <c r="B93" s="35"/>
      <c r="C93" s="187" t="s">
        <v>147</v>
      </c>
      <c r="D93" s="187" t="s">
        <v>119</v>
      </c>
      <c r="E93" s="188" t="s">
        <v>148</v>
      </c>
      <c r="F93" s="189" t="s">
        <v>149</v>
      </c>
      <c r="G93" s="190" t="s">
        <v>145</v>
      </c>
      <c r="H93" s="191">
        <v>1</v>
      </c>
      <c r="I93" s="192"/>
      <c r="J93" s="193">
        <f t="shared" si="0"/>
        <v>0</v>
      </c>
      <c r="K93" s="189" t="s">
        <v>19</v>
      </c>
      <c r="L93" s="194"/>
      <c r="M93" s="195" t="s">
        <v>19</v>
      </c>
      <c r="N93" s="196" t="s">
        <v>40</v>
      </c>
      <c r="O93" s="64"/>
      <c r="P93" s="197">
        <f t="shared" si="1"/>
        <v>0</v>
      </c>
      <c r="Q93" s="197">
        <v>0</v>
      </c>
      <c r="R93" s="197">
        <f t="shared" si="2"/>
        <v>0</v>
      </c>
      <c r="S93" s="197">
        <v>0</v>
      </c>
      <c r="T93" s="198">
        <f t="shared" si="3"/>
        <v>0</v>
      </c>
      <c r="U93" s="34"/>
      <c r="V93" s="34"/>
      <c r="W93" s="34"/>
      <c r="X93" s="34"/>
      <c r="Y93" s="34"/>
      <c r="Z93" s="34"/>
      <c r="AA93" s="34"/>
      <c r="AB93" s="34"/>
      <c r="AC93" s="34"/>
      <c r="AD93" s="34"/>
      <c r="AE93" s="34"/>
      <c r="AR93" s="199" t="s">
        <v>128</v>
      </c>
      <c r="AT93" s="199" t="s">
        <v>119</v>
      </c>
      <c r="AU93" s="199" t="s">
        <v>79</v>
      </c>
      <c r="AY93" s="17" t="s">
        <v>122</v>
      </c>
      <c r="BE93" s="200">
        <f t="shared" si="4"/>
        <v>0</v>
      </c>
      <c r="BF93" s="200">
        <f t="shared" si="5"/>
        <v>0</v>
      </c>
      <c r="BG93" s="200">
        <f t="shared" si="6"/>
        <v>0</v>
      </c>
      <c r="BH93" s="200">
        <f t="shared" si="7"/>
        <v>0</v>
      </c>
      <c r="BI93" s="200">
        <f t="shared" si="8"/>
        <v>0</v>
      </c>
      <c r="BJ93" s="17" t="s">
        <v>77</v>
      </c>
      <c r="BK93" s="200">
        <f t="shared" si="9"/>
        <v>0</v>
      </c>
      <c r="BL93" s="17" t="s">
        <v>129</v>
      </c>
      <c r="BM93" s="199" t="s">
        <v>150</v>
      </c>
    </row>
    <row r="94" spans="1:65" s="2" customFormat="1" ht="24" customHeight="1">
      <c r="A94" s="34"/>
      <c r="B94" s="35"/>
      <c r="C94" s="187" t="s">
        <v>151</v>
      </c>
      <c r="D94" s="187" t="s">
        <v>119</v>
      </c>
      <c r="E94" s="188" t="s">
        <v>152</v>
      </c>
      <c r="F94" s="189" t="s">
        <v>153</v>
      </c>
      <c r="G94" s="190" t="s">
        <v>145</v>
      </c>
      <c r="H94" s="191">
        <v>2</v>
      </c>
      <c r="I94" s="192"/>
      <c r="J94" s="193">
        <f t="shared" si="0"/>
        <v>0</v>
      </c>
      <c r="K94" s="189" t="s">
        <v>19</v>
      </c>
      <c r="L94" s="194"/>
      <c r="M94" s="195" t="s">
        <v>19</v>
      </c>
      <c r="N94" s="196" t="s">
        <v>40</v>
      </c>
      <c r="O94" s="64"/>
      <c r="P94" s="197">
        <f t="shared" si="1"/>
        <v>0</v>
      </c>
      <c r="Q94" s="197">
        <v>0</v>
      </c>
      <c r="R94" s="197">
        <f t="shared" si="2"/>
        <v>0</v>
      </c>
      <c r="S94" s="197">
        <v>0</v>
      </c>
      <c r="T94" s="198">
        <f t="shared" si="3"/>
        <v>0</v>
      </c>
      <c r="U94" s="34"/>
      <c r="V94" s="34"/>
      <c r="W94" s="34"/>
      <c r="X94" s="34"/>
      <c r="Y94" s="34"/>
      <c r="Z94" s="34"/>
      <c r="AA94" s="34"/>
      <c r="AB94" s="34"/>
      <c r="AC94" s="34"/>
      <c r="AD94" s="34"/>
      <c r="AE94" s="34"/>
      <c r="AR94" s="199" t="s">
        <v>128</v>
      </c>
      <c r="AT94" s="199" t="s">
        <v>119</v>
      </c>
      <c r="AU94" s="199" t="s">
        <v>79</v>
      </c>
      <c r="AY94" s="17" t="s">
        <v>122</v>
      </c>
      <c r="BE94" s="200">
        <f t="shared" si="4"/>
        <v>0</v>
      </c>
      <c r="BF94" s="200">
        <f t="shared" si="5"/>
        <v>0</v>
      </c>
      <c r="BG94" s="200">
        <f t="shared" si="6"/>
        <v>0</v>
      </c>
      <c r="BH94" s="200">
        <f t="shared" si="7"/>
        <v>0</v>
      </c>
      <c r="BI94" s="200">
        <f t="shared" si="8"/>
        <v>0</v>
      </c>
      <c r="BJ94" s="17" t="s">
        <v>77</v>
      </c>
      <c r="BK94" s="200">
        <f t="shared" si="9"/>
        <v>0</v>
      </c>
      <c r="BL94" s="17" t="s">
        <v>129</v>
      </c>
      <c r="BM94" s="199" t="s">
        <v>154</v>
      </c>
    </row>
    <row r="95" spans="1:65" s="2" customFormat="1" ht="24" customHeight="1">
      <c r="A95" s="34"/>
      <c r="B95" s="35"/>
      <c r="C95" s="187" t="s">
        <v>155</v>
      </c>
      <c r="D95" s="187" t="s">
        <v>119</v>
      </c>
      <c r="E95" s="188" t="s">
        <v>156</v>
      </c>
      <c r="F95" s="189" t="s">
        <v>157</v>
      </c>
      <c r="G95" s="190" t="s">
        <v>145</v>
      </c>
      <c r="H95" s="191">
        <v>1</v>
      </c>
      <c r="I95" s="192"/>
      <c r="J95" s="193">
        <f t="shared" si="0"/>
        <v>0</v>
      </c>
      <c r="K95" s="189" t="s">
        <v>19</v>
      </c>
      <c r="L95" s="194"/>
      <c r="M95" s="195" t="s">
        <v>19</v>
      </c>
      <c r="N95" s="196" t="s">
        <v>40</v>
      </c>
      <c r="O95" s="64"/>
      <c r="P95" s="197">
        <f t="shared" si="1"/>
        <v>0</v>
      </c>
      <c r="Q95" s="197">
        <v>0</v>
      </c>
      <c r="R95" s="197">
        <f t="shared" si="2"/>
        <v>0</v>
      </c>
      <c r="S95" s="197">
        <v>0</v>
      </c>
      <c r="T95" s="198">
        <f t="shared" si="3"/>
        <v>0</v>
      </c>
      <c r="U95" s="34"/>
      <c r="V95" s="34"/>
      <c r="W95" s="34"/>
      <c r="X95" s="34"/>
      <c r="Y95" s="34"/>
      <c r="Z95" s="34"/>
      <c r="AA95" s="34"/>
      <c r="AB95" s="34"/>
      <c r="AC95" s="34"/>
      <c r="AD95" s="34"/>
      <c r="AE95" s="34"/>
      <c r="AR95" s="199" t="s">
        <v>128</v>
      </c>
      <c r="AT95" s="199" t="s">
        <v>119</v>
      </c>
      <c r="AU95" s="199" t="s">
        <v>79</v>
      </c>
      <c r="AY95" s="17" t="s">
        <v>122</v>
      </c>
      <c r="BE95" s="200">
        <f t="shared" si="4"/>
        <v>0</v>
      </c>
      <c r="BF95" s="200">
        <f t="shared" si="5"/>
        <v>0</v>
      </c>
      <c r="BG95" s="200">
        <f t="shared" si="6"/>
        <v>0</v>
      </c>
      <c r="BH95" s="200">
        <f t="shared" si="7"/>
        <v>0</v>
      </c>
      <c r="BI95" s="200">
        <f t="shared" si="8"/>
        <v>0</v>
      </c>
      <c r="BJ95" s="17" t="s">
        <v>77</v>
      </c>
      <c r="BK95" s="200">
        <f t="shared" si="9"/>
        <v>0</v>
      </c>
      <c r="BL95" s="17" t="s">
        <v>129</v>
      </c>
      <c r="BM95" s="199" t="s">
        <v>158</v>
      </c>
    </row>
    <row r="96" spans="1:65" s="2" customFormat="1" ht="24" customHeight="1">
      <c r="A96" s="34"/>
      <c r="B96" s="35"/>
      <c r="C96" s="187" t="s">
        <v>159</v>
      </c>
      <c r="D96" s="187" t="s">
        <v>119</v>
      </c>
      <c r="E96" s="188" t="s">
        <v>160</v>
      </c>
      <c r="F96" s="189" t="s">
        <v>161</v>
      </c>
      <c r="G96" s="190" t="s">
        <v>145</v>
      </c>
      <c r="H96" s="191">
        <v>1</v>
      </c>
      <c r="I96" s="192"/>
      <c r="J96" s="193">
        <f t="shared" si="0"/>
        <v>0</v>
      </c>
      <c r="K96" s="189" t="s">
        <v>19</v>
      </c>
      <c r="L96" s="194"/>
      <c r="M96" s="195" t="s">
        <v>19</v>
      </c>
      <c r="N96" s="196" t="s">
        <v>40</v>
      </c>
      <c r="O96" s="64"/>
      <c r="P96" s="197">
        <f t="shared" si="1"/>
        <v>0</v>
      </c>
      <c r="Q96" s="197">
        <v>0</v>
      </c>
      <c r="R96" s="197">
        <f t="shared" si="2"/>
        <v>0</v>
      </c>
      <c r="S96" s="197">
        <v>0</v>
      </c>
      <c r="T96" s="198">
        <f t="shared" si="3"/>
        <v>0</v>
      </c>
      <c r="U96" s="34"/>
      <c r="V96" s="34"/>
      <c r="W96" s="34"/>
      <c r="X96" s="34"/>
      <c r="Y96" s="34"/>
      <c r="Z96" s="34"/>
      <c r="AA96" s="34"/>
      <c r="AB96" s="34"/>
      <c r="AC96" s="34"/>
      <c r="AD96" s="34"/>
      <c r="AE96" s="34"/>
      <c r="AR96" s="199" t="s">
        <v>128</v>
      </c>
      <c r="AT96" s="199" t="s">
        <v>119</v>
      </c>
      <c r="AU96" s="199" t="s">
        <v>79</v>
      </c>
      <c r="AY96" s="17" t="s">
        <v>122</v>
      </c>
      <c r="BE96" s="200">
        <f t="shared" si="4"/>
        <v>0</v>
      </c>
      <c r="BF96" s="200">
        <f t="shared" si="5"/>
        <v>0</v>
      </c>
      <c r="BG96" s="200">
        <f t="shared" si="6"/>
        <v>0</v>
      </c>
      <c r="BH96" s="200">
        <f t="shared" si="7"/>
        <v>0</v>
      </c>
      <c r="BI96" s="200">
        <f t="shared" si="8"/>
        <v>0</v>
      </c>
      <c r="BJ96" s="17" t="s">
        <v>77</v>
      </c>
      <c r="BK96" s="200">
        <f t="shared" si="9"/>
        <v>0</v>
      </c>
      <c r="BL96" s="17" t="s">
        <v>129</v>
      </c>
      <c r="BM96" s="199" t="s">
        <v>162</v>
      </c>
    </row>
    <row r="97" spans="1:65" s="2" customFormat="1" ht="36" customHeight="1">
      <c r="A97" s="34"/>
      <c r="B97" s="35"/>
      <c r="C97" s="187" t="s">
        <v>163</v>
      </c>
      <c r="D97" s="187" t="s">
        <v>119</v>
      </c>
      <c r="E97" s="188" t="s">
        <v>164</v>
      </c>
      <c r="F97" s="189" t="s">
        <v>165</v>
      </c>
      <c r="G97" s="190" t="s">
        <v>166</v>
      </c>
      <c r="H97" s="191">
        <v>2</v>
      </c>
      <c r="I97" s="192"/>
      <c r="J97" s="193">
        <f t="shared" si="0"/>
        <v>0</v>
      </c>
      <c r="K97" s="189" t="s">
        <v>19</v>
      </c>
      <c r="L97" s="194"/>
      <c r="M97" s="195" t="s">
        <v>19</v>
      </c>
      <c r="N97" s="196" t="s">
        <v>40</v>
      </c>
      <c r="O97" s="64"/>
      <c r="P97" s="197">
        <f t="shared" si="1"/>
        <v>0</v>
      </c>
      <c r="Q97" s="197">
        <v>0</v>
      </c>
      <c r="R97" s="197">
        <f t="shared" si="2"/>
        <v>0</v>
      </c>
      <c r="S97" s="197">
        <v>0</v>
      </c>
      <c r="T97" s="198">
        <f t="shared" si="3"/>
        <v>0</v>
      </c>
      <c r="U97" s="34"/>
      <c r="V97" s="34"/>
      <c r="W97" s="34"/>
      <c r="X97" s="34"/>
      <c r="Y97" s="34"/>
      <c r="Z97" s="34"/>
      <c r="AA97" s="34"/>
      <c r="AB97" s="34"/>
      <c r="AC97" s="34"/>
      <c r="AD97" s="34"/>
      <c r="AE97" s="34"/>
      <c r="AR97" s="199" t="s">
        <v>128</v>
      </c>
      <c r="AT97" s="199" t="s">
        <v>119</v>
      </c>
      <c r="AU97" s="199" t="s">
        <v>79</v>
      </c>
      <c r="AY97" s="17" t="s">
        <v>122</v>
      </c>
      <c r="BE97" s="200">
        <f t="shared" si="4"/>
        <v>0</v>
      </c>
      <c r="BF97" s="200">
        <f t="shared" si="5"/>
        <v>0</v>
      </c>
      <c r="BG97" s="200">
        <f t="shared" si="6"/>
        <v>0</v>
      </c>
      <c r="BH97" s="200">
        <f t="shared" si="7"/>
        <v>0</v>
      </c>
      <c r="BI97" s="200">
        <f t="shared" si="8"/>
        <v>0</v>
      </c>
      <c r="BJ97" s="17" t="s">
        <v>77</v>
      </c>
      <c r="BK97" s="200">
        <f t="shared" si="9"/>
        <v>0</v>
      </c>
      <c r="BL97" s="17" t="s">
        <v>129</v>
      </c>
      <c r="BM97" s="199" t="s">
        <v>167</v>
      </c>
    </row>
    <row r="98" spans="1:65" s="2" customFormat="1" ht="16.5" customHeight="1">
      <c r="A98" s="34"/>
      <c r="B98" s="35"/>
      <c r="C98" s="201" t="s">
        <v>79</v>
      </c>
      <c r="D98" s="201" t="s">
        <v>168</v>
      </c>
      <c r="E98" s="202" t="s">
        <v>169</v>
      </c>
      <c r="F98" s="203" t="s">
        <v>170</v>
      </c>
      <c r="G98" s="204" t="s">
        <v>127</v>
      </c>
      <c r="H98" s="205">
        <v>1</v>
      </c>
      <c r="I98" s="206"/>
      <c r="J98" s="207">
        <f t="shared" si="0"/>
        <v>0</v>
      </c>
      <c r="K98" s="203" t="s">
        <v>19</v>
      </c>
      <c r="L98" s="39"/>
      <c r="M98" s="208" t="s">
        <v>19</v>
      </c>
      <c r="N98" s="209" t="s">
        <v>40</v>
      </c>
      <c r="O98" s="64"/>
      <c r="P98" s="197">
        <f t="shared" si="1"/>
        <v>0</v>
      </c>
      <c r="Q98" s="197">
        <v>0</v>
      </c>
      <c r="R98" s="197">
        <f t="shared" si="2"/>
        <v>0</v>
      </c>
      <c r="S98" s="197">
        <v>0</v>
      </c>
      <c r="T98" s="198">
        <f t="shared" si="3"/>
        <v>0</v>
      </c>
      <c r="U98" s="34"/>
      <c r="V98" s="34"/>
      <c r="W98" s="34"/>
      <c r="X98" s="34"/>
      <c r="Y98" s="34"/>
      <c r="Z98" s="34"/>
      <c r="AA98" s="34"/>
      <c r="AB98" s="34"/>
      <c r="AC98" s="34"/>
      <c r="AD98" s="34"/>
      <c r="AE98" s="34"/>
      <c r="AR98" s="199" t="s">
        <v>129</v>
      </c>
      <c r="AT98" s="199" t="s">
        <v>168</v>
      </c>
      <c r="AU98" s="199" t="s">
        <v>79</v>
      </c>
      <c r="AY98" s="17" t="s">
        <v>122</v>
      </c>
      <c r="BE98" s="200">
        <f t="shared" si="4"/>
        <v>0</v>
      </c>
      <c r="BF98" s="200">
        <f t="shared" si="5"/>
        <v>0</v>
      </c>
      <c r="BG98" s="200">
        <f t="shared" si="6"/>
        <v>0</v>
      </c>
      <c r="BH98" s="200">
        <f t="shared" si="7"/>
        <v>0</v>
      </c>
      <c r="BI98" s="200">
        <f t="shared" si="8"/>
        <v>0</v>
      </c>
      <c r="BJ98" s="17" t="s">
        <v>77</v>
      </c>
      <c r="BK98" s="200">
        <f t="shared" si="9"/>
        <v>0</v>
      </c>
      <c r="BL98" s="17" t="s">
        <v>129</v>
      </c>
      <c r="BM98" s="199" t="s">
        <v>171</v>
      </c>
    </row>
    <row r="99" spans="1:65" s="12" customFormat="1" ht="25.9" customHeight="1">
      <c r="B99" s="171"/>
      <c r="C99" s="172"/>
      <c r="D99" s="173" t="s">
        <v>68</v>
      </c>
      <c r="E99" s="174" t="s">
        <v>172</v>
      </c>
      <c r="F99" s="174" t="s">
        <v>173</v>
      </c>
      <c r="G99" s="172"/>
      <c r="H99" s="172"/>
      <c r="I99" s="175"/>
      <c r="J99" s="176">
        <f>BK99</f>
        <v>0</v>
      </c>
      <c r="K99" s="172"/>
      <c r="L99" s="177"/>
      <c r="M99" s="178"/>
      <c r="N99" s="179"/>
      <c r="O99" s="179"/>
      <c r="P99" s="180">
        <f>SUM(P100:P106)</f>
        <v>0</v>
      </c>
      <c r="Q99" s="179"/>
      <c r="R99" s="180">
        <f>SUM(R100:R106)</f>
        <v>0</v>
      </c>
      <c r="S99" s="179"/>
      <c r="T99" s="181">
        <f>SUM(T100:T106)</f>
        <v>0</v>
      </c>
      <c r="AR99" s="182" t="s">
        <v>174</v>
      </c>
      <c r="AT99" s="183" t="s">
        <v>68</v>
      </c>
      <c r="AU99" s="183" t="s">
        <v>69</v>
      </c>
      <c r="AY99" s="182" t="s">
        <v>122</v>
      </c>
      <c r="BK99" s="184">
        <f>SUM(BK100:BK106)</f>
        <v>0</v>
      </c>
    </row>
    <row r="100" spans="1:65" s="2" customFormat="1" ht="16.5" customHeight="1">
      <c r="A100" s="34"/>
      <c r="B100" s="35"/>
      <c r="C100" s="201" t="s">
        <v>121</v>
      </c>
      <c r="D100" s="201" t="s">
        <v>168</v>
      </c>
      <c r="E100" s="202" t="s">
        <v>175</v>
      </c>
      <c r="F100" s="203" t="s">
        <v>176</v>
      </c>
      <c r="G100" s="204" t="s">
        <v>177</v>
      </c>
      <c r="H100" s="205">
        <v>2</v>
      </c>
      <c r="I100" s="206"/>
      <c r="J100" s="207">
        <f t="shared" ref="J100:J106" si="10">ROUND(I100*H100,2)</f>
        <v>0</v>
      </c>
      <c r="K100" s="203" t="s">
        <v>19</v>
      </c>
      <c r="L100" s="39"/>
      <c r="M100" s="208" t="s">
        <v>19</v>
      </c>
      <c r="N100" s="209" t="s">
        <v>40</v>
      </c>
      <c r="O100" s="64"/>
      <c r="P100" s="197">
        <f t="shared" ref="P100:P106" si="11">O100*H100</f>
        <v>0</v>
      </c>
      <c r="Q100" s="197">
        <v>0</v>
      </c>
      <c r="R100" s="197">
        <f t="shared" ref="R100:R106" si="12">Q100*H100</f>
        <v>0</v>
      </c>
      <c r="S100" s="197">
        <v>0</v>
      </c>
      <c r="T100" s="198">
        <f t="shared" ref="T100:T106" si="13">S100*H100</f>
        <v>0</v>
      </c>
      <c r="U100" s="34"/>
      <c r="V100" s="34"/>
      <c r="W100" s="34"/>
      <c r="X100" s="34"/>
      <c r="Y100" s="34"/>
      <c r="Z100" s="34"/>
      <c r="AA100" s="34"/>
      <c r="AB100" s="34"/>
      <c r="AC100" s="34"/>
      <c r="AD100" s="34"/>
      <c r="AE100" s="34"/>
      <c r="AR100" s="199" t="s">
        <v>178</v>
      </c>
      <c r="AT100" s="199" t="s">
        <v>168</v>
      </c>
      <c r="AU100" s="199" t="s">
        <v>77</v>
      </c>
      <c r="AY100" s="17" t="s">
        <v>122</v>
      </c>
      <c r="BE100" s="200">
        <f t="shared" ref="BE100:BE106" si="14">IF(N100="základní",J100,0)</f>
        <v>0</v>
      </c>
      <c r="BF100" s="200">
        <f t="shared" ref="BF100:BF106" si="15">IF(N100="snížená",J100,0)</f>
        <v>0</v>
      </c>
      <c r="BG100" s="200">
        <f t="shared" ref="BG100:BG106" si="16">IF(N100="zákl. přenesená",J100,0)</f>
        <v>0</v>
      </c>
      <c r="BH100" s="200">
        <f t="shared" ref="BH100:BH106" si="17">IF(N100="sníž. přenesená",J100,0)</f>
        <v>0</v>
      </c>
      <c r="BI100" s="200">
        <f t="shared" ref="BI100:BI106" si="18">IF(N100="nulová",J100,0)</f>
        <v>0</v>
      </c>
      <c r="BJ100" s="17" t="s">
        <v>77</v>
      </c>
      <c r="BK100" s="200">
        <f t="shared" ref="BK100:BK106" si="19">ROUND(I100*H100,2)</f>
        <v>0</v>
      </c>
      <c r="BL100" s="17" t="s">
        <v>178</v>
      </c>
      <c r="BM100" s="199" t="s">
        <v>179</v>
      </c>
    </row>
    <row r="101" spans="1:65" s="2" customFormat="1" ht="16.5" customHeight="1">
      <c r="A101" s="34"/>
      <c r="B101" s="35"/>
      <c r="C101" s="201" t="s">
        <v>174</v>
      </c>
      <c r="D101" s="201" t="s">
        <v>168</v>
      </c>
      <c r="E101" s="202" t="s">
        <v>180</v>
      </c>
      <c r="F101" s="203" t="s">
        <v>181</v>
      </c>
      <c r="G101" s="204" t="s">
        <v>177</v>
      </c>
      <c r="H101" s="205">
        <v>2</v>
      </c>
      <c r="I101" s="206"/>
      <c r="J101" s="207">
        <f t="shared" si="10"/>
        <v>0</v>
      </c>
      <c r="K101" s="203" t="s">
        <v>19</v>
      </c>
      <c r="L101" s="39"/>
      <c r="M101" s="208" t="s">
        <v>19</v>
      </c>
      <c r="N101" s="209" t="s">
        <v>40</v>
      </c>
      <c r="O101" s="64"/>
      <c r="P101" s="197">
        <f t="shared" si="11"/>
        <v>0</v>
      </c>
      <c r="Q101" s="197">
        <v>0</v>
      </c>
      <c r="R101" s="197">
        <f t="shared" si="12"/>
        <v>0</v>
      </c>
      <c r="S101" s="197">
        <v>0</v>
      </c>
      <c r="T101" s="198">
        <f t="shared" si="13"/>
        <v>0</v>
      </c>
      <c r="U101" s="34"/>
      <c r="V101" s="34"/>
      <c r="W101" s="34"/>
      <c r="X101" s="34"/>
      <c r="Y101" s="34"/>
      <c r="Z101" s="34"/>
      <c r="AA101" s="34"/>
      <c r="AB101" s="34"/>
      <c r="AC101" s="34"/>
      <c r="AD101" s="34"/>
      <c r="AE101" s="34"/>
      <c r="AR101" s="199" t="s">
        <v>178</v>
      </c>
      <c r="AT101" s="199" t="s">
        <v>168</v>
      </c>
      <c r="AU101" s="199" t="s">
        <v>77</v>
      </c>
      <c r="AY101" s="17" t="s">
        <v>122</v>
      </c>
      <c r="BE101" s="200">
        <f t="shared" si="14"/>
        <v>0</v>
      </c>
      <c r="BF101" s="200">
        <f t="shared" si="15"/>
        <v>0</v>
      </c>
      <c r="BG101" s="200">
        <f t="shared" si="16"/>
        <v>0</v>
      </c>
      <c r="BH101" s="200">
        <f t="shared" si="17"/>
        <v>0</v>
      </c>
      <c r="BI101" s="200">
        <f t="shared" si="18"/>
        <v>0</v>
      </c>
      <c r="BJ101" s="17" t="s">
        <v>77</v>
      </c>
      <c r="BK101" s="200">
        <f t="shared" si="19"/>
        <v>0</v>
      </c>
      <c r="BL101" s="17" t="s">
        <v>178</v>
      </c>
      <c r="BM101" s="199" t="s">
        <v>182</v>
      </c>
    </row>
    <row r="102" spans="1:65" s="2" customFormat="1" ht="16.5" customHeight="1">
      <c r="A102" s="34"/>
      <c r="B102" s="35"/>
      <c r="C102" s="201" t="s">
        <v>183</v>
      </c>
      <c r="D102" s="201" t="s">
        <v>168</v>
      </c>
      <c r="E102" s="202" t="s">
        <v>184</v>
      </c>
      <c r="F102" s="203" t="s">
        <v>185</v>
      </c>
      <c r="G102" s="204" t="s">
        <v>177</v>
      </c>
      <c r="H102" s="205">
        <v>2</v>
      </c>
      <c r="I102" s="206"/>
      <c r="J102" s="207">
        <f t="shared" si="10"/>
        <v>0</v>
      </c>
      <c r="K102" s="203" t="s">
        <v>19</v>
      </c>
      <c r="L102" s="39"/>
      <c r="M102" s="208" t="s">
        <v>19</v>
      </c>
      <c r="N102" s="209" t="s">
        <v>40</v>
      </c>
      <c r="O102" s="64"/>
      <c r="P102" s="197">
        <f t="shared" si="11"/>
        <v>0</v>
      </c>
      <c r="Q102" s="197">
        <v>0</v>
      </c>
      <c r="R102" s="197">
        <f t="shared" si="12"/>
        <v>0</v>
      </c>
      <c r="S102" s="197">
        <v>0</v>
      </c>
      <c r="T102" s="198">
        <f t="shared" si="13"/>
        <v>0</v>
      </c>
      <c r="U102" s="34"/>
      <c r="V102" s="34"/>
      <c r="W102" s="34"/>
      <c r="X102" s="34"/>
      <c r="Y102" s="34"/>
      <c r="Z102" s="34"/>
      <c r="AA102" s="34"/>
      <c r="AB102" s="34"/>
      <c r="AC102" s="34"/>
      <c r="AD102" s="34"/>
      <c r="AE102" s="34"/>
      <c r="AR102" s="199" t="s">
        <v>178</v>
      </c>
      <c r="AT102" s="199" t="s">
        <v>168</v>
      </c>
      <c r="AU102" s="199" t="s">
        <v>77</v>
      </c>
      <c r="AY102" s="17" t="s">
        <v>122</v>
      </c>
      <c r="BE102" s="200">
        <f t="shared" si="14"/>
        <v>0</v>
      </c>
      <c r="BF102" s="200">
        <f t="shared" si="15"/>
        <v>0</v>
      </c>
      <c r="BG102" s="200">
        <f t="shared" si="16"/>
        <v>0</v>
      </c>
      <c r="BH102" s="200">
        <f t="shared" si="17"/>
        <v>0</v>
      </c>
      <c r="BI102" s="200">
        <f t="shared" si="18"/>
        <v>0</v>
      </c>
      <c r="BJ102" s="17" t="s">
        <v>77</v>
      </c>
      <c r="BK102" s="200">
        <f t="shared" si="19"/>
        <v>0</v>
      </c>
      <c r="BL102" s="17" t="s">
        <v>178</v>
      </c>
      <c r="BM102" s="199" t="s">
        <v>186</v>
      </c>
    </row>
    <row r="103" spans="1:65" s="2" customFormat="1" ht="16.5" customHeight="1">
      <c r="A103" s="34"/>
      <c r="B103" s="35"/>
      <c r="C103" s="201" t="s">
        <v>187</v>
      </c>
      <c r="D103" s="201" t="s">
        <v>168</v>
      </c>
      <c r="E103" s="202" t="s">
        <v>188</v>
      </c>
      <c r="F103" s="203" t="s">
        <v>189</v>
      </c>
      <c r="G103" s="204" t="s">
        <v>177</v>
      </c>
      <c r="H103" s="205">
        <v>2</v>
      </c>
      <c r="I103" s="206"/>
      <c r="J103" s="207">
        <f t="shared" si="10"/>
        <v>0</v>
      </c>
      <c r="K103" s="203" t="s">
        <v>19</v>
      </c>
      <c r="L103" s="39"/>
      <c r="M103" s="208" t="s">
        <v>19</v>
      </c>
      <c r="N103" s="209" t="s">
        <v>40</v>
      </c>
      <c r="O103" s="64"/>
      <c r="P103" s="197">
        <f t="shared" si="11"/>
        <v>0</v>
      </c>
      <c r="Q103" s="197">
        <v>0</v>
      </c>
      <c r="R103" s="197">
        <f t="shared" si="12"/>
        <v>0</v>
      </c>
      <c r="S103" s="197">
        <v>0</v>
      </c>
      <c r="T103" s="198">
        <f t="shared" si="13"/>
        <v>0</v>
      </c>
      <c r="U103" s="34"/>
      <c r="V103" s="34"/>
      <c r="W103" s="34"/>
      <c r="X103" s="34"/>
      <c r="Y103" s="34"/>
      <c r="Z103" s="34"/>
      <c r="AA103" s="34"/>
      <c r="AB103" s="34"/>
      <c r="AC103" s="34"/>
      <c r="AD103" s="34"/>
      <c r="AE103" s="34"/>
      <c r="AR103" s="199" t="s">
        <v>178</v>
      </c>
      <c r="AT103" s="199" t="s">
        <v>168</v>
      </c>
      <c r="AU103" s="199" t="s">
        <v>77</v>
      </c>
      <c r="AY103" s="17" t="s">
        <v>122</v>
      </c>
      <c r="BE103" s="200">
        <f t="shared" si="14"/>
        <v>0</v>
      </c>
      <c r="BF103" s="200">
        <f t="shared" si="15"/>
        <v>0</v>
      </c>
      <c r="BG103" s="200">
        <f t="shared" si="16"/>
        <v>0</v>
      </c>
      <c r="BH103" s="200">
        <f t="shared" si="17"/>
        <v>0</v>
      </c>
      <c r="BI103" s="200">
        <f t="shared" si="18"/>
        <v>0</v>
      </c>
      <c r="BJ103" s="17" t="s">
        <v>77</v>
      </c>
      <c r="BK103" s="200">
        <f t="shared" si="19"/>
        <v>0</v>
      </c>
      <c r="BL103" s="17" t="s">
        <v>178</v>
      </c>
      <c r="BM103" s="199" t="s">
        <v>190</v>
      </c>
    </row>
    <row r="104" spans="1:65" s="2" customFormat="1" ht="16.5" customHeight="1">
      <c r="A104" s="34"/>
      <c r="B104" s="35"/>
      <c r="C104" s="201" t="s">
        <v>191</v>
      </c>
      <c r="D104" s="201" t="s">
        <v>168</v>
      </c>
      <c r="E104" s="202" t="s">
        <v>192</v>
      </c>
      <c r="F104" s="203" t="s">
        <v>193</v>
      </c>
      <c r="G104" s="204" t="s">
        <v>177</v>
      </c>
      <c r="H104" s="205">
        <v>2</v>
      </c>
      <c r="I104" s="206"/>
      <c r="J104" s="207">
        <f t="shared" si="10"/>
        <v>0</v>
      </c>
      <c r="K104" s="203" t="s">
        <v>19</v>
      </c>
      <c r="L104" s="39"/>
      <c r="M104" s="208" t="s">
        <v>19</v>
      </c>
      <c r="N104" s="209" t="s">
        <v>40</v>
      </c>
      <c r="O104" s="64"/>
      <c r="P104" s="197">
        <f t="shared" si="11"/>
        <v>0</v>
      </c>
      <c r="Q104" s="197">
        <v>0</v>
      </c>
      <c r="R104" s="197">
        <f t="shared" si="12"/>
        <v>0</v>
      </c>
      <c r="S104" s="197">
        <v>0</v>
      </c>
      <c r="T104" s="198">
        <f t="shared" si="13"/>
        <v>0</v>
      </c>
      <c r="U104" s="34"/>
      <c r="V104" s="34"/>
      <c r="W104" s="34"/>
      <c r="X104" s="34"/>
      <c r="Y104" s="34"/>
      <c r="Z104" s="34"/>
      <c r="AA104" s="34"/>
      <c r="AB104" s="34"/>
      <c r="AC104" s="34"/>
      <c r="AD104" s="34"/>
      <c r="AE104" s="34"/>
      <c r="AR104" s="199" t="s">
        <v>178</v>
      </c>
      <c r="AT104" s="199" t="s">
        <v>168</v>
      </c>
      <c r="AU104" s="199" t="s">
        <v>77</v>
      </c>
      <c r="AY104" s="17" t="s">
        <v>122</v>
      </c>
      <c r="BE104" s="200">
        <f t="shared" si="14"/>
        <v>0</v>
      </c>
      <c r="BF104" s="200">
        <f t="shared" si="15"/>
        <v>0</v>
      </c>
      <c r="BG104" s="200">
        <f t="shared" si="16"/>
        <v>0</v>
      </c>
      <c r="BH104" s="200">
        <f t="shared" si="17"/>
        <v>0</v>
      </c>
      <c r="BI104" s="200">
        <f t="shared" si="18"/>
        <v>0</v>
      </c>
      <c r="BJ104" s="17" t="s">
        <v>77</v>
      </c>
      <c r="BK104" s="200">
        <f t="shared" si="19"/>
        <v>0</v>
      </c>
      <c r="BL104" s="17" t="s">
        <v>178</v>
      </c>
      <c r="BM104" s="199" t="s">
        <v>194</v>
      </c>
    </row>
    <row r="105" spans="1:65" s="2" customFormat="1" ht="16.5" customHeight="1">
      <c r="A105" s="34"/>
      <c r="B105" s="35"/>
      <c r="C105" s="201" t="s">
        <v>195</v>
      </c>
      <c r="D105" s="201" t="s">
        <v>168</v>
      </c>
      <c r="E105" s="202" t="s">
        <v>196</v>
      </c>
      <c r="F105" s="203" t="s">
        <v>197</v>
      </c>
      <c r="G105" s="204" t="s">
        <v>177</v>
      </c>
      <c r="H105" s="205">
        <v>4</v>
      </c>
      <c r="I105" s="206"/>
      <c r="J105" s="207">
        <f t="shared" si="10"/>
        <v>0</v>
      </c>
      <c r="K105" s="203" t="s">
        <v>19</v>
      </c>
      <c r="L105" s="39"/>
      <c r="M105" s="208" t="s">
        <v>19</v>
      </c>
      <c r="N105" s="209" t="s">
        <v>40</v>
      </c>
      <c r="O105" s="64"/>
      <c r="P105" s="197">
        <f t="shared" si="11"/>
        <v>0</v>
      </c>
      <c r="Q105" s="197">
        <v>0</v>
      </c>
      <c r="R105" s="197">
        <f t="shared" si="12"/>
        <v>0</v>
      </c>
      <c r="S105" s="197">
        <v>0</v>
      </c>
      <c r="T105" s="198">
        <f t="shared" si="13"/>
        <v>0</v>
      </c>
      <c r="U105" s="34"/>
      <c r="V105" s="34"/>
      <c r="W105" s="34"/>
      <c r="X105" s="34"/>
      <c r="Y105" s="34"/>
      <c r="Z105" s="34"/>
      <c r="AA105" s="34"/>
      <c r="AB105" s="34"/>
      <c r="AC105" s="34"/>
      <c r="AD105" s="34"/>
      <c r="AE105" s="34"/>
      <c r="AR105" s="199" t="s">
        <v>178</v>
      </c>
      <c r="AT105" s="199" t="s">
        <v>168</v>
      </c>
      <c r="AU105" s="199" t="s">
        <v>77</v>
      </c>
      <c r="AY105" s="17" t="s">
        <v>122</v>
      </c>
      <c r="BE105" s="200">
        <f t="shared" si="14"/>
        <v>0</v>
      </c>
      <c r="BF105" s="200">
        <f t="shared" si="15"/>
        <v>0</v>
      </c>
      <c r="BG105" s="200">
        <f t="shared" si="16"/>
        <v>0</v>
      </c>
      <c r="BH105" s="200">
        <f t="shared" si="17"/>
        <v>0</v>
      </c>
      <c r="BI105" s="200">
        <f t="shared" si="18"/>
        <v>0</v>
      </c>
      <c r="BJ105" s="17" t="s">
        <v>77</v>
      </c>
      <c r="BK105" s="200">
        <f t="shared" si="19"/>
        <v>0</v>
      </c>
      <c r="BL105" s="17" t="s">
        <v>178</v>
      </c>
      <c r="BM105" s="199" t="s">
        <v>198</v>
      </c>
    </row>
    <row r="106" spans="1:65" s="2" customFormat="1" ht="16.5" customHeight="1">
      <c r="A106" s="34"/>
      <c r="B106" s="35"/>
      <c r="C106" s="201" t="s">
        <v>199</v>
      </c>
      <c r="D106" s="201" t="s">
        <v>168</v>
      </c>
      <c r="E106" s="202" t="s">
        <v>200</v>
      </c>
      <c r="F106" s="203" t="s">
        <v>201</v>
      </c>
      <c r="G106" s="204" t="s">
        <v>177</v>
      </c>
      <c r="H106" s="205">
        <v>8</v>
      </c>
      <c r="I106" s="206"/>
      <c r="J106" s="207">
        <f t="shared" si="10"/>
        <v>0</v>
      </c>
      <c r="K106" s="203" t="s">
        <v>19</v>
      </c>
      <c r="L106" s="39"/>
      <c r="M106" s="208" t="s">
        <v>19</v>
      </c>
      <c r="N106" s="209" t="s">
        <v>40</v>
      </c>
      <c r="O106" s="64"/>
      <c r="P106" s="197">
        <f t="shared" si="11"/>
        <v>0</v>
      </c>
      <c r="Q106" s="197">
        <v>0</v>
      </c>
      <c r="R106" s="197">
        <f t="shared" si="12"/>
        <v>0</v>
      </c>
      <c r="S106" s="197">
        <v>0</v>
      </c>
      <c r="T106" s="198">
        <f t="shared" si="13"/>
        <v>0</v>
      </c>
      <c r="U106" s="34"/>
      <c r="V106" s="34"/>
      <c r="W106" s="34"/>
      <c r="X106" s="34"/>
      <c r="Y106" s="34"/>
      <c r="Z106" s="34"/>
      <c r="AA106" s="34"/>
      <c r="AB106" s="34"/>
      <c r="AC106" s="34"/>
      <c r="AD106" s="34"/>
      <c r="AE106" s="34"/>
      <c r="AR106" s="199" t="s">
        <v>178</v>
      </c>
      <c r="AT106" s="199" t="s">
        <v>168</v>
      </c>
      <c r="AU106" s="199" t="s">
        <v>77</v>
      </c>
      <c r="AY106" s="17" t="s">
        <v>122</v>
      </c>
      <c r="BE106" s="200">
        <f t="shared" si="14"/>
        <v>0</v>
      </c>
      <c r="BF106" s="200">
        <f t="shared" si="15"/>
        <v>0</v>
      </c>
      <c r="BG106" s="200">
        <f t="shared" si="16"/>
        <v>0</v>
      </c>
      <c r="BH106" s="200">
        <f t="shared" si="17"/>
        <v>0</v>
      </c>
      <c r="BI106" s="200">
        <f t="shared" si="18"/>
        <v>0</v>
      </c>
      <c r="BJ106" s="17" t="s">
        <v>77</v>
      </c>
      <c r="BK106" s="200">
        <f t="shared" si="19"/>
        <v>0</v>
      </c>
      <c r="BL106" s="17" t="s">
        <v>178</v>
      </c>
      <c r="BM106" s="199" t="s">
        <v>202</v>
      </c>
    </row>
    <row r="107" spans="1:65" s="12" customFormat="1" ht="25.9" customHeight="1">
      <c r="B107" s="171"/>
      <c r="C107" s="172"/>
      <c r="D107" s="173" t="s">
        <v>68</v>
      </c>
      <c r="E107" s="174" t="s">
        <v>203</v>
      </c>
      <c r="F107" s="174" t="s">
        <v>204</v>
      </c>
      <c r="G107" s="172"/>
      <c r="H107" s="172"/>
      <c r="I107" s="175"/>
      <c r="J107" s="176">
        <f>BK107</f>
        <v>0</v>
      </c>
      <c r="K107" s="172"/>
      <c r="L107" s="177"/>
      <c r="M107" s="178"/>
      <c r="N107" s="179"/>
      <c r="O107" s="179"/>
      <c r="P107" s="180">
        <f>P108+P110</f>
        <v>0</v>
      </c>
      <c r="Q107" s="179"/>
      <c r="R107" s="180">
        <f>R108+R110</f>
        <v>0</v>
      </c>
      <c r="S107" s="179"/>
      <c r="T107" s="181">
        <f>T108+T110</f>
        <v>0</v>
      </c>
      <c r="AR107" s="182" t="s">
        <v>183</v>
      </c>
      <c r="AT107" s="183" t="s">
        <v>68</v>
      </c>
      <c r="AU107" s="183" t="s">
        <v>69</v>
      </c>
      <c r="AY107" s="182" t="s">
        <v>122</v>
      </c>
      <c r="BK107" s="184">
        <f>BK108+BK110</f>
        <v>0</v>
      </c>
    </row>
    <row r="108" spans="1:65" s="12" customFormat="1" ht="22.9" customHeight="1">
      <c r="B108" s="171"/>
      <c r="C108" s="172"/>
      <c r="D108" s="173" t="s">
        <v>68</v>
      </c>
      <c r="E108" s="185" t="s">
        <v>205</v>
      </c>
      <c r="F108" s="185" t="s">
        <v>206</v>
      </c>
      <c r="G108" s="172"/>
      <c r="H108" s="172"/>
      <c r="I108" s="175"/>
      <c r="J108" s="186">
        <f>BK108</f>
        <v>0</v>
      </c>
      <c r="K108" s="172"/>
      <c r="L108" s="177"/>
      <c r="M108" s="178"/>
      <c r="N108" s="179"/>
      <c r="O108" s="179"/>
      <c r="P108" s="180">
        <f>P109</f>
        <v>0</v>
      </c>
      <c r="Q108" s="179"/>
      <c r="R108" s="180">
        <f>R109</f>
        <v>0</v>
      </c>
      <c r="S108" s="179"/>
      <c r="T108" s="181">
        <f>T109</f>
        <v>0</v>
      </c>
      <c r="AR108" s="182" t="s">
        <v>183</v>
      </c>
      <c r="AT108" s="183" t="s">
        <v>68</v>
      </c>
      <c r="AU108" s="183" t="s">
        <v>77</v>
      </c>
      <c r="AY108" s="182" t="s">
        <v>122</v>
      </c>
      <c r="BK108" s="184">
        <f>BK109</f>
        <v>0</v>
      </c>
    </row>
    <row r="109" spans="1:65" s="2" customFormat="1" ht="16.5" customHeight="1">
      <c r="A109" s="34"/>
      <c r="B109" s="35"/>
      <c r="C109" s="201" t="s">
        <v>14</v>
      </c>
      <c r="D109" s="201" t="s">
        <v>168</v>
      </c>
      <c r="E109" s="202" t="s">
        <v>207</v>
      </c>
      <c r="F109" s="203" t="s">
        <v>208</v>
      </c>
      <c r="G109" s="204" t="s">
        <v>209</v>
      </c>
      <c r="H109" s="205">
        <v>1</v>
      </c>
      <c r="I109" s="206"/>
      <c r="J109" s="207">
        <f>ROUND(I109*H109,2)</f>
        <v>0</v>
      </c>
      <c r="K109" s="203" t="s">
        <v>19</v>
      </c>
      <c r="L109" s="39"/>
      <c r="M109" s="208" t="s">
        <v>19</v>
      </c>
      <c r="N109" s="209" t="s">
        <v>40</v>
      </c>
      <c r="O109" s="64"/>
      <c r="P109" s="197">
        <f>O109*H109</f>
        <v>0</v>
      </c>
      <c r="Q109" s="197">
        <v>0</v>
      </c>
      <c r="R109" s="197">
        <f>Q109*H109</f>
        <v>0</v>
      </c>
      <c r="S109" s="197">
        <v>0</v>
      </c>
      <c r="T109" s="198">
        <f>S109*H109</f>
        <v>0</v>
      </c>
      <c r="U109" s="34"/>
      <c r="V109" s="34"/>
      <c r="W109" s="34"/>
      <c r="X109" s="34"/>
      <c r="Y109" s="34"/>
      <c r="Z109" s="34"/>
      <c r="AA109" s="34"/>
      <c r="AB109" s="34"/>
      <c r="AC109" s="34"/>
      <c r="AD109" s="34"/>
      <c r="AE109" s="34"/>
      <c r="AR109" s="199" t="s">
        <v>210</v>
      </c>
      <c r="AT109" s="199" t="s">
        <v>168</v>
      </c>
      <c r="AU109" s="199" t="s">
        <v>79</v>
      </c>
      <c r="AY109" s="17" t="s">
        <v>122</v>
      </c>
      <c r="BE109" s="200">
        <f>IF(N109="základní",J109,0)</f>
        <v>0</v>
      </c>
      <c r="BF109" s="200">
        <f>IF(N109="snížená",J109,0)</f>
        <v>0</v>
      </c>
      <c r="BG109" s="200">
        <f>IF(N109="zákl. přenesená",J109,0)</f>
        <v>0</v>
      </c>
      <c r="BH109" s="200">
        <f>IF(N109="sníž. přenesená",J109,0)</f>
        <v>0</v>
      </c>
      <c r="BI109" s="200">
        <f>IF(N109="nulová",J109,0)</f>
        <v>0</v>
      </c>
      <c r="BJ109" s="17" t="s">
        <v>77</v>
      </c>
      <c r="BK109" s="200">
        <f>ROUND(I109*H109,2)</f>
        <v>0</v>
      </c>
      <c r="BL109" s="17" t="s">
        <v>210</v>
      </c>
      <c r="BM109" s="199" t="s">
        <v>211</v>
      </c>
    </row>
    <row r="110" spans="1:65" s="12" customFormat="1" ht="22.9" customHeight="1">
      <c r="B110" s="171"/>
      <c r="C110" s="172"/>
      <c r="D110" s="173" t="s">
        <v>68</v>
      </c>
      <c r="E110" s="185" t="s">
        <v>212</v>
      </c>
      <c r="F110" s="185" t="s">
        <v>213</v>
      </c>
      <c r="G110" s="172"/>
      <c r="H110" s="172"/>
      <c r="I110" s="175"/>
      <c r="J110" s="186">
        <f>BK110</f>
        <v>0</v>
      </c>
      <c r="K110" s="172"/>
      <c r="L110" s="177"/>
      <c r="M110" s="178"/>
      <c r="N110" s="179"/>
      <c r="O110" s="179"/>
      <c r="P110" s="180">
        <f>P111</f>
        <v>0</v>
      </c>
      <c r="Q110" s="179"/>
      <c r="R110" s="180">
        <f>R111</f>
        <v>0</v>
      </c>
      <c r="S110" s="179"/>
      <c r="T110" s="181">
        <f>T111</f>
        <v>0</v>
      </c>
      <c r="AR110" s="182" t="s">
        <v>183</v>
      </c>
      <c r="AT110" s="183" t="s">
        <v>68</v>
      </c>
      <c r="AU110" s="183" t="s">
        <v>77</v>
      </c>
      <c r="AY110" s="182" t="s">
        <v>122</v>
      </c>
      <c r="BK110" s="184">
        <f>BK111</f>
        <v>0</v>
      </c>
    </row>
    <row r="111" spans="1:65" s="2" customFormat="1" ht="16.5" customHeight="1">
      <c r="A111" s="34"/>
      <c r="B111" s="35"/>
      <c r="C111" s="201" t="s">
        <v>214</v>
      </c>
      <c r="D111" s="201" t="s">
        <v>168</v>
      </c>
      <c r="E111" s="202" t="s">
        <v>215</v>
      </c>
      <c r="F111" s="203" t="s">
        <v>216</v>
      </c>
      <c r="G111" s="204" t="s">
        <v>209</v>
      </c>
      <c r="H111" s="205">
        <v>1</v>
      </c>
      <c r="I111" s="206"/>
      <c r="J111" s="207">
        <f>ROUND(I111*H111,2)</f>
        <v>0</v>
      </c>
      <c r="K111" s="203" t="s">
        <v>217</v>
      </c>
      <c r="L111" s="39"/>
      <c r="M111" s="210" t="s">
        <v>19</v>
      </c>
      <c r="N111" s="211" t="s">
        <v>40</v>
      </c>
      <c r="O111" s="212"/>
      <c r="P111" s="213">
        <f>O111*H111</f>
        <v>0</v>
      </c>
      <c r="Q111" s="213">
        <v>0</v>
      </c>
      <c r="R111" s="213">
        <f>Q111*H111</f>
        <v>0</v>
      </c>
      <c r="S111" s="213">
        <v>0</v>
      </c>
      <c r="T111" s="214">
        <f>S111*H111</f>
        <v>0</v>
      </c>
      <c r="U111" s="34"/>
      <c r="V111" s="34"/>
      <c r="W111" s="34"/>
      <c r="X111" s="34"/>
      <c r="Y111" s="34"/>
      <c r="Z111" s="34"/>
      <c r="AA111" s="34"/>
      <c r="AB111" s="34"/>
      <c r="AC111" s="34"/>
      <c r="AD111" s="34"/>
      <c r="AE111" s="34"/>
      <c r="AR111" s="199" t="s">
        <v>210</v>
      </c>
      <c r="AT111" s="199" t="s">
        <v>168</v>
      </c>
      <c r="AU111" s="199" t="s">
        <v>79</v>
      </c>
      <c r="AY111" s="17" t="s">
        <v>122</v>
      </c>
      <c r="BE111" s="200">
        <f>IF(N111="základní",J111,0)</f>
        <v>0</v>
      </c>
      <c r="BF111" s="200">
        <f>IF(N111="snížená",J111,0)</f>
        <v>0</v>
      </c>
      <c r="BG111" s="200">
        <f>IF(N111="zákl. přenesená",J111,0)</f>
        <v>0</v>
      </c>
      <c r="BH111" s="200">
        <f>IF(N111="sníž. přenesená",J111,0)</f>
        <v>0</v>
      </c>
      <c r="BI111" s="200">
        <f>IF(N111="nulová",J111,0)</f>
        <v>0</v>
      </c>
      <c r="BJ111" s="17" t="s">
        <v>77</v>
      </c>
      <c r="BK111" s="200">
        <f>ROUND(I111*H111,2)</f>
        <v>0</v>
      </c>
      <c r="BL111" s="17" t="s">
        <v>210</v>
      </c>
      <c r="BM111" s="199" t="s">
        <v>218</v>
      </c>
    </row>
    <row r="112" spans="1:65" s="2" customFormat="1" ht="6.95" customHeight="1">
      <c r="A112" s="34"/>
      <c r="B112" s="47"/>
      <c r="C112" s="48"/>
      <c r="D112" s="48"/>
      <c r="E112" s="48"/>
      <c r="F112" s="48"/>
      <c r="G112" s="48"/>
      <c r="H112" s="48"/>
      <c r="I112" s="136"/>
      <c r="J112" s="48"/>
      <c r="K112" s="48"/>
      <c r="L112" s="39"/>
      <c r="M112" s="34"/>
      <c r="O112" s="34"/>
      <c r="P112" s="34"/>
      <c r="Q112" s="34"/>
      <c r="R112" s="34"/>
      <c r="S112" s="34"/>
      <c r="T112" s="34"/>
      <c r="U112" s="34"/>
      <c r="V112" s="34"/>
      <c r="W112" s="34"/>
      <c r="X112" s="34"/>
      <c r="Y112" s="34"/>
      <c r="Z112" s="34"/>
      <c r="AA112" s="34"/>
      <c r="AB112" s="34"/>
      <c r="AC112" s="34"/>
      <c r="AD112" s="34"/>
      <c r="AE112" s="34"/>
    </row>
  </sheetData>
  <sheetProtection algorithmName="SHA-512" hashValue="hFlVzQouYxm0dZ/0M+Y4GrKa0SqG1K2CVwwjn9SMlNQWRinIxGIjtitborawQ3lvt/cBKhOKlQ1ygcwK1AtBpg==" saltValue="i6G3qxknK3GWpyJ6gfbAETjQvZxcOL2EknIXWLvExCldvzl+WN/MYxQNyKooG+rQeWj7+jE+/YzNe7d7Goh+7w==" spinCount="100000" sheet="1" objects="1" scenarios="1" formatColumns="0" formatRows="0" autoFilter="0"/>
  <autoFilter ref="C84:K111"/>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1"/>
  <sheetViews>
    <sheetView showGridLines="0" topLeftCell="A79" workbookViewId="0">
      <selection activeCell="I85" sqref="I85"/>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261"/>
      <c r="M2" s="261"/>
      <c r="N2" s="261"/>
      <c r="O2" s="261"/>
      <c r="P2" s="261"/>
      <c r="Q2" s="261"/>
      <c r="R2" s="261"/>
      <c r="S2" s="261"/>
      <c r="T2" s="261"/>
      <c r="U2" s="261"/>
      <c r="V2" s="261"/>
      <c r="AT2" s="17" t="s">
        <v>83</v>
      </c>
    </row>
    <row r="3" spans="1:46" s="1" customFormat="1" ht="6.95" customHeight="1">
      <c r="B3" s="102"/>
      <c r="C3" s="103"/>
      <c r="D3" s="103"/>
      <c r="E3" s="103"/>
      <c r="F3" s="103"/>
      <c r="G3" s="103"/>
      <c r="H3" s="103"/>
      <c r="I3" s="104"/>
      <c r="J3" s="103"/>
      <c r="K3" s="103"/>
      <c r="L3" s="20"/>
      <c r="AT3" s="17" t="s">
        <v>79</v>
      </c>
    </row>
    <row r="4" spans="1:46" s="1" customFormat="1" ht="24.95" customHeight="1">
      <c r="B4" s="20"/>
      <c r="D4" s="105" t="s">
        <v>93</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295" t="str">
        <f>'Rekapitulace stavby'!K6</f>
        <v>Kanály pro diagnostiku Hranečník</v>
      </c>
      <c r="F7" s="296"/>
      <c r="G7" s="296"/>
      <c r="H7" s="296"/>
      <c r="I7" s="101"/>
      <c r="L7" s="20"/>
    </row>
    <row r="8" spans="1:46" s="2" customFormat="1" ht="12" customHeight="1">
      <c r="A8" s="34"/>
      <c r="B8" s="39"/>
      <c r="C8" s="34"/>
      <c r="D8" s="107" t="s">
        <v>94</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297" t="s">
        <v>219</v>
      </c>
      <c r="F9" s="298"/>
      <c r="G9" s="298"/>
      <c r="H9" s="298"/>
      <c r="I9" s="108"/>
      <c r="J9" s="34"/>
      <c r="K9" s="34"/>
      <c r="L9" s="109"/>
      <c r="S9" s="34"/>
      <c r="T9" s="34"/>
      <c r="U9" s="34"/>
      <c r="V9" s="34"/>
      <c r="W9" s="34"/>
      <c r="X9" s="34"/>
      <c r="Y9" s="34"/>
      <c r="Z9" s="34"/>
      <c r="AA9" s="34"/>
      <c r="AB9" s="34"/>
      <c r="AC9" s="34"/>
      <c r="AD9" s="34"/>
      <c r="AE9" s="34"/>
    </row>
    <row r="10" spans="1:46" s="2" customFormat="1">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19</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21</v>
      </c>
      <c r="E12" s="34"/>
      <c r="F12" s="110" t="s">
        <v>22</v>
      </c>
      <c r="G12" s="34"/>
      <c r="H12" s="34"/>
      <c r="I12" s="111" t="s">
        <v>23</v>
      </c>
      <c r="J12" s="112" t="str">
        <f>'Rekapitulace stavby'!AN8</f>
        <v>7. 1. 2020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25</v>
      </c>
      <c r="E14" s="34"/>
      <c r="F14" s="34"/>
      <c r="G14" s="34"/>
      <c r="H14" s="34"/>
      <c r="I14" s="111" t="s">
        <v>26</v>
      </c>
      <c r="J14" s="110" t="str">
        <f>IF('Rekapitulace stavby'!AN10="","",'Rekapitulace stavby'!AN10)</f>
        <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1" t="s">
        <v>27</v>
      </c>
      <c r="J15" s="110" t="str">
        <f>IF('Rekapitulace stavby'!AN11="","",'Rekapitulace stavby'!AN11)</f>
        <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28</v>
      </c>
      <c r="E17" s="34"/>
      <c r="F17" s="34"/>
      <c r="G17" s="34"/>
      <c r="H17" s="34"/>
      <c r="I17" s="111" t="s">
        <v>26</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11" t="s">
        <v>27</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30</v>
      </c>
      <c r="E20" s="34"/>
      <c r="F20" s="34"/>
      <c r="G20" s="34"/>
      <c r="H20" s="34"/>
      <c r="I20" s="111" t="s">
        <v>26</v>
      </c>
      <c r="J20" s="110" t="str">
        <f>IF('Rekapitulace stavby'!AN16="","",'Rekapitulace stavby'!AN16)</f>
        <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1" t="s">
        <v>27</v>
      </c>
      <c r="J21" s="110" t="str">
        <f>IF('Rekapitulace stavby'!AN17="","",'Rekapitulace stavby'!AN17)</f>
        <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32</v>
      </c>
      <c r="E23" s="34"/>
      <c r="F23" s="34"/>
      <c r="G23" s="34"/>
      <c r="H23" s="34"/>
      <c r="I23" s="111" t="s">
        <v>26</v>
      </c>
      <c r="J23" s="110" t="str">
        <f>IF('Rekapitulace stavby'!AN19="","",'Rekapitulace stavby'!AN19)</f>
        <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1" t="s">
        <v>27</v>
      </c>
      <c r="J24" s="110" t="str">
        <f>IF('Rekapitulace stavby'!AN20="","",'Rekapitulace stavby'!AN20)</f>
        <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33</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01" t="s">
        <v>19</v>
      </c>
      <c r="F27" s="301"/>
      <c r="G27" s="301"/>
      <c r="H27" s="301"/>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35</v>
      </c>
      <c r="E30" s="34"/>
      <c r="F30" s="34"/>
      <c r="G30" s="34"/>
      <c r="H30" s="34"/>
      <c r="I30" s="108"/>
      <c r="J30" s="120">
        <f>ROUND(J84,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37</v>
      </c>
      <c r="G32" s="34"/>
      <c r="H32" s="34"/>
      <c r="I32" s="122" t="s">
        <v>36</v>
      </c>
      <c r="J32" s="121" t="s">
        <v>38</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39</v>
      </c>
      <c r="E33" s="107" t="s">
        <v>40</v>
      </c>
      <c r="F33" s="124">
        <f>ROUND((SUM(BE84:BE180)),  2)</f>
        <v>0</v>
      </c>
      <c r="G33" s="34"/>
      <c r="H33" s="34"/>
      <c r="I33" s="125">
        <v>0.21</v>
      </c>
      <c r="J33" s="124">
        <f>ROUND(((SUM(BE84:BE180))*I33),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41</v>
      </c>
      <c r="F34" s="124">
        <f>ROUND((SUM(BF84:BF180)),  2)</f>
        <v>0</v>
      </c>
      <c r="G34" s="34"/>
      <c r="H34" s="34"/>
      <c r="I34" s="125">
        <v>0.15</v>
      </c>
      <c r="J34" s="124">
        <f>ROUND(((SUM(BF84:BF180))*I34),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42</v>
      </c>
      <c r="F35" s="124">
        <f>ROUND((SUM(BG84:BG180)),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43</v>
      </c>
      <c r="F36" s="124">
        <f>ROUND((SUM(BH84:BH180)),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44</v>
      </c>
      <c r="F37" s="124">
        <f>ROUND((SUM(BI84:BI180)),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45</v>
      </c>
      <c r="E39" s="128"/>
      <c r="F39" s="128"/>
      <c r="G39" s="129" t="s">
        <v>46</v>
      </c>
      <c r="H39" s="130" t="s">
        <v>47</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96</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293" t="str">
        <f>E7</f>
        <v>Kanály pro diagnostiku Hranečník</v>
      </c>
      <c r="F48" s="294"/>
      <c r="G48" s="294"/>
      <c r="H48" s="294"/>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94</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276" t="str">
        <f>E9</f>
        <v>03 - PS02 Provozní silnoproudé rozvody, elektroinstalace</v>
      </c>
      <c r="F50" s="292"/>
      <c r="G50" s="292"/>
      <c r="H50" s="292"/>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111" t="s">
        <v>23</v>
      </c>
      <c r="J52" s="59" t="str">
        <f>IF(J12="","",J12)</f>
        <v>7. 1. 2020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 xml:space="preserve"> </v>
      </c>
      <c r="G54" s="36"/>
      <c r="H54" s="36"/>
      <c r="I54" s="111" t="s">
        <v>30</v>
      </c>
      <c r="J54" s="32" t="str">
        <f>E21</f>
        <v xml:space="preserve"> </v>
      </c>
      <c r="K54" s="36"/>
      <c r="L54" s="109"/>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111" t="s">
        <v>32</v>
      </c>
      <c r="J55" s="32" t="str">
        <f>E24</f>
        <v xml:space="preserve"> </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97</v>
      </c>
      <c r="D57" s="141"/>
      <c r="E57" s="141"/>
      <c r="F57" s="141"/>
      <c r="G57" s="141"/>
      <c r="H57" s="141"/>
      <c r="I57" s="142"/>
      <c r="J57" s="143" t="s">
        <v>98</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67</v>
      </c>
      <c r="D59" s="36"/>
      <c r="E59" s="36"/>
      <c r="F59" s="36"/>
      <c r="G59" s="36"/>
      <c r="H59" s="36"/>
      <c r="I59" s="108"/>
      <c r="J59" s="77">
        <f>J84</f>
        <v>0</v>
      </c>
      <c r="K59" s="36"/>
      <c r="L59" s="109"/>
      <c r="S59" s="34"/>
      <c r="T59" s="34"/>
      <c r="U59" s="34"/>
      <c r="V59" s="34"/>
      <c r="W59" s="34"/>
      <c r="X59" s="34"/>
      <c r="Y59" s="34"/>
      <c r="Z59" s="34"/>
      <c r="AA59" s="34"/>
      <c r="AB59" s="34"/>
      <c r="AC59" s="34"/>
      <c r="AD59" s="34"/>
      <c r="AE59" s="34"/>
      <c r="AU59" s="17" t="s">
        <v>99</v>
      </c>
    </row>
    <row r="60" spans="1:47" s="9" customFormat="1" ht="24.95" customHeight="1">
      <c r="B60" s="145"/>
      <c r="C60" s="146"/>
      <c r="D60" s="147" t="s">
        <v>220</v>
      </c>
      <c r="E60" s="148"/>
      <c r="F60" s="148"/>
      <c r="G60" s="148"/>
      <c r="H60" s="148"/>
      <c r="I60" s="149"/>
      <c r="J60" s="150">
        <f>J85</f>
        <v>0</v>
      </c>
      <c r="K60" s="146"/>
      <c r="L60" s="151"/>
    </row>
    <row r="61" spans="1:47" s="10" customFormat="1" ht="19.899999999999999" customHeight="1">
      <c r="B61" s="152"/>
      <c r="C61" s="153"/>
      <c r="D61" s="154" t="s">
        <v>221</v>
      </c>
      <c r="E61" s="155"/>
      <c r="F61" s="155"/>
      <c r="G61" s="155"/>
      <c r="H61" s="155"/>
      <c r="I61" s="156"/>
      <c r="J61" s="157">
        <f>J86</f>
        <v>0</v>
      </c>
      <c r="K61" s="153"/>
      <c r="L61" s="158"/>
    </row>
    <row r="62" spans="1:47" s="9" customFormat="1" ht="24.95" customHeight="1">
      <c r="B62" s="145"/>
      <c r="C62" s="146"/>
      <c r="D62" s="147" t="s">
        <v>100</v>
      </c>
      <c r="E62" s="148"/>
      <c r="F62" s="148"/>
      <c r="G62" s="148"/>
      <c r="H62" s="148"/>
      <c r="I62" s="149"/>
      <c r="J62" s="150">
        <f>J124</f>
        <v>0</v>
      </c>
      <c r="K62" s="146"/>
      <c r="L62" s="151"/>
    </row>
    <row r="63" spans="1:47" s="10" customFormat="1" ht="19.899999999999999" customHeight="1">
      <c r="B63" s="152"/>
      <c r="C63" s="153"/>
      <c r="D63" s="154" t="s">
        <v>222</v>
      </c>
      <c r="E63" s="155"/>
      <c r="F63" s="155"/>
      <c r="G63" s="155"/>
      <c r="H63" s="155"/>
      <c r="I63" s="156"/>
      <c r="J63" s="157">
        <f>J125</f>
        <v>0</v>
      </c>
      <c r="K63" s="153"/>
      <c r="L63" s="158"/>
    </row>
    <row r="64" spans="1:47" s="9" customFormat="1" ht="24.95" customHeight="1">
      <c r="B64" s="145"/>
      <c r="C64" s="146"/>
      <c r="D64" s="147" t="s">
        <v>223</v>
      </c>
      <c r="E64" s="148"/>
      <c r="F64" s="148"/>
      <c r="G64" s="148"/>
      <c r="H64" s="148"/>
      <c r="I64" s="149"/>
      <c r="J64" s="150">
        <f>J168</f>
        <v>0</v>
      </c>
      <c r="K64" s="146"/>
      <c r="L64" s="151"/>
    </row>
    <row r="65" spans="1:31" s="2" customFormat="1" ht="21.75" customHeight="1">
      <c r="A65" s="34"/>
      <c r="B65" s="35"/>
      <c r="C65" s="36"/>
      <c r="D65" s="36"/>
      <c r="E65" s="36"/>
      <c r="F65" s="36"/>
      <c r="G65" s="36"/>
      <c r="H65" s="36"/>
      <c r="I65" s="108"/>
      <c r="J65" s="36"/>
      <c r="K65" s="36"/>
      <c r="L65" s="109"/>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136"/>
      <c r="J66" s="48"/>
      <c r="K66" s="48"/>
      <c r="L66" s="109"/>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139"/>
      <c r="J70" s="50"/>
      <c r="K70" s="50"/>
      <c r="L70" s="109"/>
      <c r="S70" s="34"/>
      <c r="T70" s="34"/>
      <c r="U70" s="34"/>
      <c r="V70" s="34"/>
      <c r="W70" s="34"/>
      <c r="X70" s="34"/>
      <c r="Y70" s="34"/>
      <c r="Z70" s="34"/>
      <c r="AA70" s="34"/>
      <c r="AB70" s="34"/>
      <c r="AC70" s="34"/>
      <c r="AD70" s="34"/>
      <c r="AE70" s="34"/>
    </row>
    <row r="71" spans="1:31" s="2" customFormat="1" ht="24.95" customHeight="1">
      <c r="A71" s="34"/>
      <c r="B71" s="35"/>
      <c r="C71" s="23" t="s">
        <v>106</v>
      </c>
      <c r="D71" s="36"/>
      <c r="E71" s="36"/>
      <c r="F71" s="36"/>
      <c r="G71" s="36"/>
      <c r="H71" s="36"/>
      <c r="I71" s="108"/>
      <c r="J71" s="36"/>
      <c r="K71" s="36"/>
      <c r="L71" s="109"/>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108"/>
      <c r="J72" s="36"/>
      <c r="K72" s="36"/>
      <c r="L72" s="109"/>
      <c r="S72" s="34"/>
      <c r="T72" s="34"/>
      <c r="U72" s="34"/>
      <c r="V72" s="34"/>
      <c r="W72" s="34"/>
      <c r="X72" s="34"/>
      <c r="Y72" s="34"/>
      <c r="Z72" s="34"/>
      <c r="AA72" s="34"/>
      <c r="AB72" s="34"/>
      <c r="AC72" s="34"/>
      <c r="AD72" s="34"/>
      <c r="AE72" s="34"/>
    </row>
    <row r="73" spans="1:31" s="2" customFormat="1" ht="12" customHeight="1">
      <c r="A73" s="34"/>
      <c r="B73" s="35"/>
      <c r="C73" s="29" t="s">
        <v>16</v>
      </c>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16.5" customHeight="1">
      <c r="A74" s="34"/>
      <c r="B74" s="35"/>
      <c r="C74" s="36"/>
      <c r="D74" s="36"/>
      <c r="E74" s="293" t="str">
        <f>E7</f>
        <v>Kanály pro diagnostiku Hranečník</v>
      </c>
      <c r="F74" s="294"/>
      <c r="G74" s="294"/>
      <c r="H74" s="294"/>
      <c r="I74" s="108"/>
      <c r="J74" s="36"/>
      <c r="K74" s="36"/>
      <c r="L74" s="109"/>
      <c r="S74" s="34"/>
      <c r="T74" s="34"/>
      <c r="U74" s="34"/>
      <c r="V74" s="34"/>
      <c r="W74" s="34"/>
      <c r="X74" s="34"/>
      <c r="Y74" s="34"/>
      <c r="Z74" s="34"/>
      <c r="AA74" s="34"/>
      <c r="AB74" s="34"/>
      <c r="AC74" s="34"/>
      <c r="AD74" s="34"/>
      <c r="AE74" s="34"/>
    </row>
    <row r="75" spans="1:31" s="2" customFormat="1" ht="12" customHeight="1">
      <c r="A75" s="34"/>
      <c r="B75" s="35"/>
      <c r="C75" s="29" t="s">
        <v>94</v>
      </c>
      <c r="D75" s="36"/>
      <c r="E75" s="36"/>
      <c r="F75" s="36"/>
      <c r="G75" s="36"/>
      <c r="H75" s="36"/>
      <c r="I75" s="108"/>
      <c r="J75" s="36"/>
      <c r="K75" s="36"/>
      <c r="L75" s="109"/>
      <c r="S75" s="34"/>
      <c r="T75" s="34"/>
      <c r="U75" s="34"/>
      <c r="V75" s="34"/>
      <c r="W75" s="34"/>
      <c r="X75" s="34"/>
      <c r="Y75" s="34"/>
      <c r="Z75" s="34"/>
      <c r="AA75" s="34"/>
      <c r="AB75" s="34"/>
      <c r="AC75" s="34"/>
      <c r="AD75" s="34"/>
      <c r="AE75" s="34"/>
    </row>
    <row r="76" spans="1:31" s="2" customFormat="1" ht="16.5" customHeight="1">
      <c r="A76" s="34"/>
      <c r="B76" s="35"/>
      <c r="C76" s="36"/>
      <c r="D76" s="36"/>
      <c r="E76" s="276" t="str">
        <f>E9</f>
        <v>03 - PS02 Provozní silnoproudé rozvody, elektroinstalace</v>
      </c>
      <c r="F76" s="292"/>
      <c r="G76" s="292"/>
      <c r="H76" s="292"/>
      <c r="I76" s="108"/>
      <c r="J76" s="36"/>
      <c r="K76" s="36"/>
      <c r="L76" s="109"/>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 xml:space="preserve"> </v>
      </c>
      <c r="G78" s="36"/>
      <c r="H78" s="36"/>
      <c r="I78" s="111" t="s">
        <v>23</v>
      </c>
      <c r="J78" s="59" t="str">
        <f>IF(J12="","",J12)</f>
        <v>7. 1. 2020</v>
      </c>
      <c r="K78" s="36"/>
      <c r="L78" s="109"/>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108"/>
      <c r="J79" s="36"/>
      <c r="K79" s="36"/>
      <c r="L79" s="109"/>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 xml:space="preserve"> </v>
      </c>
      <c r="G80" s="36"/>
      <c r="H80" s="36"/>
      <c r="I80" s="111" t="s">
        <v>30</v>
      </c>
      <c r="J80" s="32" t="str">
        <f>E21</f>
        <v xml:space="preserve"> </v>
      </c>
      <c r="K80" s="36"/>
      <c r="L80" s="109"/>
      <c r="S80" s="34"/>
      <c r="T80" s="34"/>
      <c r="U80" s="34"/>
      <c r="V80" s="34"/>
      <c r="W80" s="34"/>
      <c r="X80" s="34"/>
      <c r="Y80" s="34"/>
      <c r="Z80" s="34"/>
      <c r="AA80" s="34"/>
      <c r="AB80" s="34"/>
      <c r="AC80" s="34"/>
      <c r="AD80" s="34"/>
      <c r="AE80" s="34"/>
    </row>
    <row r="81" spans="1:65" s="2" customFormat="1" ht="15.2" customHeight="1">
      <c r="A81" s="34"/>
      <c r="B81" s="35"/>
      <c r="C81" s="29" t="s">
        <v>28</v>
      </c>
      <c r="D81" s="36"/>
      <c r="E81" s="36"/>
      <c r="F81" s="27" t="str">
        <f>IF(E18="","",E18)</f>
        <v>Vyplň údaj</v>
      </c>
      <c r="G81" s="36"/>
      <c r="H81" s="36"/>
      <c r="I81" s="111" t="s">
        <v>32</v>
      </c>
      <c r="J81" s="32" t="str">
        <f>E24</f>
        <v xml:space="preserve"> </v>
      </c>
      <c r="K81" s="36"/>
      <c r="L81" s="109"/>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108"/>
      <c r="J82" s="36"/>
      <c r="K82" s="36"/>
      <c r="L82" s="109"/>
      <c r="S82" s="34"/>
      <c r="T82" s="34"/>
      <c r="U82" s="34"/>
      <c r="V82" s="34"/>
      <c r="W82" s="34"/>
      <c r="X82" s="34"/>
      <c r="Y82" s="34"/>
      <c r="Z82" s="34"/>
      <c r="AA82" s="34"/>
      <c r="AB82" s="34"/>
      <c r="AC82" s="34"/>
      <c r="AD82" s="34"/>
      <c r="AE82" s="34"/>
    </row>
    <row r="83" spans="1:65" s="11" customFormat="1" ht="29.25" customHeight="1">
      <c r="A83" s="159"/>
      <c r="B83" s="160"/>
      <c r="C83" s="161" t="s">
        <v>107</v>
      </c>
      <c r="D83" s="162" t="s">
        <v>54</v>
      </c>
      <c r="E83" s="162" t="s">
        <v>50</v>
      </c>
      <c r="F83" s="162" t="s">
        <v>51</v>
      </c>
      <c r="G83" s="162" t="s">
        <v>108</v>
      </c>
      <c r="H83" s="162" t="s">
        <v>109</v>
      </c>
      <c r="I83" s="163" t="s">
        <v>110</v>
      </c>
      <c r="J83" s="162" t="s">
        <v>98</v>
      </c>
      <c r="K83" s="164" t="s">
        <v>111</v>
      </c>
      <c r="L83" s="165"/>
      <c r="M83" s="68" t="s">
        <v>19</v>
      </c>
      <c r="N83" s="69" t="s">
        <v>39</v>
      </c>
      <c r="O83" s="69" t="s">
        <v>112</v>
      </c>
      <c r="P83" s="69" t="s">
        <v>113</v>
      </c>
      <c r="Q83" s="69" t="s">
        <v>114</v>
      </c>
      <c r="R83" s="69" t="s">
        <v>115</v>
      </c>
      <c r="S83" s="69" t="s">
        <v>116</v>
      </c>
      <c r="T83" s="70" t="s">
        <v>117</v>
      </c>
      <c r="U83" s="159"/>
      <c r="V83" s="159"/>
      <c r="W83" s="159"/>
      <c r="X83" s="159"/>
      <c r="Y83" s="159"/>
      <c r="Z83" s="159"/>
      <c r="AA83" s="159"/>
      <c r="AB83" s="159"/>
      <c r="AC83" s="159"/>
      <c r="AD83" s="159"/>
      <c r="AE83" s="159"/>
    </row>
    <row r="84" spans="1:65" s="2" customFormat="1" ht="22.9" customHeight="1">
      <c r="A84" s="34"/>
      <c r="B84" s="35"/>
      <c r="C84" s="75" t="s">
        <v>118</v>
      </c>
      <c r="D84" s="36"/>
      <c r="E84" s="36"/>
      <c r="F84" s="36"/>
      <c r="G84" s="36"/>
      <c r="H84" s="36"/>
      <c r="I84" s="108"/>
      <c r="J84" s="166">
        <f>BK84</f>
        <v>0</v>
      </c>
      <c r="K84" s="36"/>
      <c r="L84" s="39"/>
      <c r="M84" s="71"/>
      <c r="N84" s="167"/>
      <c r="O84" s="72"/>
      <c r="P84" s="168">
        <f>P85+P124+P168</f>
        <v>0</v>
      </c>
      <c r="Q84" s="72"/>
      <c r="R84" s="168">
        <f>R85+R124+R168</f>
        <v>1.5825199999999997</v>
      </c>
      <c r="S84" s="72"/>
      <c r="T84" s="169">
        <f>T85+T124+T168</f>
        <v>0</v>
      </c>
      <c r="U84" s="34"/>
      <c r="V84" s="34"/>
      <c r="W84" s="34"/>
      <c r="X84" s="34"/>
      <c r="Y84" s="34"/>
      <c r="Z84" s="34"/>
      <c r="AA84" s="34"/>
      <c r="AB84" s="34"/>
      <c r="AC84" s="34"/>
      <c r="AD84" s="34"/>
      <c r="AE84" s="34"/>
      <c r="AT84" s="17" t="s">
        <v>68</v>
      </c>
      <c r="AU84" s="17" t="s">
        <v>99</v>
      </c>
      <c r="BK84" s="170">
        <f>BK85+BK124+BK168</f>
        <v>0</v>
      </c>
    </row>
    <row r="85" spans="1:65" s="12" customFormat="1" ht="25.9" customHeight="1">
      <c r="B85" s="171"/>
      <c r="C85" s="172"/>
      <c r="D85" s="173" t="s">
        <v>68</v>
      </c>
      <c r="E85" s="174" t="s">
        <v>224</v>
      </c>
      <c r="F85" s="174" t="s">
        <v>225</v>
      </c>
      <c r="G85" s="172"/>
      <c r="H85" s="172"/>
      <c r="I85" s="175"/>
      <c r="J85" s="176">
        <f>BK85</f>
        <v>0</v>
      </c>
      <c r="K85" s="172"/>
      <c r="L85" s="177"/>
      <c r="M85" s="178"/>
      <c r="N85" s="179"/>
      <c r="O85" s="179"/>
      <c r="P85" s="180">
        <f>P86</f>
        <v>0</v>
      </c>
      <c r="Q85" s="179"/>
      <c r="R85" s="180">
        <f>R86</f>
        <v>1.5813799999999998</v>
      </c>
      <c r="S85" s="179"/>
      <c r="T85" s="181">
        <f>T86</f>
        <v>0</v>
      </c>
      <c r="AR85" s="182" t="s">
        <v>79</v>
      </c>
      <c r="AT85" s="183" t="s">
        <v>68</v>
      </c>
      <c r="AU85" s="183" t="s">
        <v>69</v>
      </c>
      <c r="AY85" s="182" t="s">
        <v>122</v>
      </c>
      <c r="BK85" s="184">
        <f>BK86</f>
        <v>0</v>
      </c>
    </row>
    <row r="86" spans="1:65" s="12" customFormat="1" ht="22.9" customHeight="1">
      <c r="B86" s="171"/>
      <c r="C86" s="172"/>
      <c r="D86" s="173" t="s">
        <v>68</v>
      </c>
      <c r="E86" s="185" t="s">
        <v>226</v>
      </c>
      <c r="F86" s="185" t="s">
        <v>227</v>
      </c>
      <c r="G86" s="172"/>
      <c r="H86" s="172"/>
      <c r="I86" s="175"/>
      <c r="J86" s="186">
        <f>BK86</f>
        <v>0</v>
      </c>
      <c r="K86" s="172"/>
      <c r="L86" s="177"/>
      <c r="M86" s="178"/>
      <c r="N86" s="179"/>
      <c r="O86" s="179"/>
      <c r="P86" s="180">
        <f>SUM(P87:P123)</f>
        <v>0</v>
      </c>
      <c r="Q86" s="179"/>
      <c r="R86" s="180">
        <f>SUM(R87:R123)</f>
        <v>1.5813799999999998</v>
      </c>
      <c r="S86" s="179"/>
      <c r="T86" s="181">
        <f>SUM(T87:T123)</f>
        <v>0</v>
      </c>
      <c r="AR86" s="182" t="s">
        <v>79</v>
      </c>
      <c r="AT86" s="183" t="s">
        <v>68</v>
      </c>
      <c r="AU86" s="183" t="s">
        <v>77</v>
      </c>
      <c r="AY86" s="182" t="s">
        <v>122</v>
      </c>
      <c r="BK86" s="184">
        <f>SUM(BK87:BK123)</f>
        <v>0</v>
      </c>
    </row>
    <row r="87" spans="1:65" s="2" customFormat="1" ht="16.5" customHeight="1">
      <c r="A87" s="34"/>
      <c r="B87" s="35"/>
      <c r="C87" s="187" t="s">
        <v>77</v>
      </c>
      <c r="D87" s="187" t="s">
        <v>119</v>
      </c>
      <c r="E87" s="188" t="s">
        <v>228</v>
      </c>
      <c r="F87" s="189" t="s">
        <v>229</v>
      </c>
      <c r="G87" s="190" t="s">
        <v>19</v>
      </c>
      <c r="H87" s="191">
        <v>1</v>
      </c>
      <c r="I87" s="192"/>
      <c r="J87" s="193">
        <f t="shared" ref="J87:J123" si="0">ROUND(I87*H87,2)</f>
        <v>0</v>
      </c>
      <c r="K87" s="189" t="s">
        <v>19</v>
      </c>
      <c r="L87" s="194"/>
      <c r="M87" s="195" t="s">
        <v>19</v>
      </c>
      <c r="N87" s="196" t="s">
        <v>40</v>
      </c>
      <c r="O87" s="64"/>
      <c r="P87" s="197">
        <f t="shared" ref="P87:P123" si="1">O87*H87</f>
        <v>0</v>
      </c>
      <c r="Q87" s="197">
        <v>0</v>
      </c>
      <c r="R87" s="197">
        <f t="shared" ref="R87:R123" si="2">Q87*H87</f>
        <v>0</v>
      </c>
      <c r="S87" s="197">
        <v>0</v>
      </c>
      <c r="T87" s="198">
        <f t="shared" ref="T87:T123" si="3">S87*H87</f>
        <v>0</v>
      </c>
      <c r="U87" s="34"/>
      <c r="V87" s="34"/>
      <c r="W87" s="34"/>
      <c r="X87" s="34"/>
      <c r="Y87" s="34"/>
      <c r="Z87" s="34"/>
      <c r="AA87" s="34"/>
      <c r="AB87" s="34"/>
      <c r="AC87" s="34"/>
      <c r="AD87" s="34"/>
      <c r="AE87" s="34"/>
      <c r="AR87" s="199" t="s">
        <v>79</v>
      </c>
      <c r="AT87" s="199" t="s">
        <v>119</v>
      </c>
      <c r="AU87" s="199" t="s">
        <v>79</v>
      </c>
      <c r="AY87" s="17" t="s">
        <v>122</v>
      </c>
      <c r="BE87" s="200">
        <f t="shared" ref="BE87:BE123" si="4">IF(N87="základní",J87,0)</f>
        <v>0</v>
      </c>
      <c r="BF87" s="200">
        <f t="shared" ref="BF87:BF123" si="5">IF(N87="snížená",J87,0)</f>
        <v>0</v>
      </c>
      <c r="BG87" s="200">
        <f t="shared" ref="BG87:BG123" si="6">IF(N87="zákl. přenesená",J87,0)</f>
        <v>0</v>
      </c>
      <c r="BH87" s="200">
        <f t="shared" ref="BH87:BH123" si="7">IF(N87="sníž. přenesená",J87,0)</f>
        <v>0</v>
      </c>
      <c r="BI87" s="200">
        <f t="shared" ref="BI87:BI123" si="8">IF(N87="nulová",J87,0)</f>
        <v>0</v>
      </c>
      <c r="BJ87" s="17" t="s">
        <v>77</v>
      </c>
      <c r="BK87" s="200">
        <f t="shared" ref="BK87:BK123" si="9">ROUND(I87*H87,2)</f>
        <v>0</v>
      </c>
      <c r="BL87" s="17" t="s">
        <v>77</v>
      </c>
      <c r="BM87" s="199" t="s">
        <v>230</v>
      </c>
    </row>
    <row r="88" spans="1:65" s="2" customFormat="1" ht="16.5" customHeight="1">
      <c r="A88" s="34"/>
      <c r="B88" s="35"/>
      <c r="C88" s="187" t="s">
        <v>121</v>
      </c>
      <c r="D88" s="187" t="s">
        <v>119</v>
      </c>
      <c r="E88" s="188" t="s">
        <v>231</v>
      </c>
      <c r="F88" s="189" t="s">
        <v>232</v>
      </c>
      <c r="G88" s="190" t="s">
        <v>19</v>
      </c>
      <c r="H88" s="191">
        <v>1</v>
      </c>
      <c r="I88" s="192"/>
      <c r="J88" s="193">
        <f t="shared" si="0"/>
        <v>0</v>
      </c>
      <c r="K88" s="189" t="s">
        <v>19</v>
      </c>
      <c r="L88" s="194"/>
      <c r="M88" s="195" t="s">
        <v>19</v>
      </c>
      <c r="N88" s="196" t="s">
        <v>40</v>
      </c>
      <c r="O88" s="64"/>
      <c r="P88" s="197">
        <f t="shared" si="1"/>
        <v>0</v>
      </c>
      <c r="Q88" s="197">
        <v>0</v>
      </c>
      <c r="R88" s="197">
        <f t="shared" si="2"/>
        <v>0</v>
      </c>
      <c r="S88" s="197">
        <v>0</v>
      </c>
      <c r="T88" s="198">
        <f t="shared" si="3"/>
        <v>0</v>
      </c>
      <c r="U88" s="34"/>
      <c r="V88" s="34"/>
      <c r="W88" s="34"/>
      <c r="X88" s="34"/>
      <c r="Y88" s="34"/>
      <c r="Z88" s="34"/>
      <c r="AA88" s="34"/>
      <c r="AB88" s="34"/>
      <c r="AC88" s="34"/>
      <c r="AD88" s="34"/>
      <c r="AE88" s="34"/>
      <c r="AR88" s="199" t="s">
        <v>79</v>
      </c>
      <c r="AT88" s="199" t="s">
        <v>119</v>
      </c>
      <c r="AU88" s="199" t="s">
        <v>79</v>
      </c>
      <c r="AY88" s="17" t="s">
        <v>122</v>
      </c>
      <c r="BE88" s="200">
        <f t="shared" si="4"/>
        <v>0</v>
      </c>
      <c r="BF88" s="200">
        <f t="shared" si="5"/>
        <v>0</v>
      </c>
      <c r="BG88" s="200">
        <f t="shared" si="6"/>
        <v>0</v>
      </c>
      <c r="BH88" s="200">
        <f t="shared" si="7"/>
        <v>0</v>
      </c>
      <c r="BI88" s="200">
        <f t="shared" si="8"/>
        <v>0</v>
      </c>
      <c r="BJ88" s="17" t="s">
        <v>77</v>
      </c>
      <c r="BK88" s="200">
        <f t="shared" si="9"/>
        <v>0</v>
      </c>
      <c r="BL88" s="17" t="s">
        <v>77</v>
      </c>
      <c r="BM88" s="199" t="s">
        <v>233</v>
      </c>
    </row>
    <row r="89" spans="1:65" s="2" customFormat="1" ht="16.5" customHeight="1">
      <c r="A89" s="34"/>
      <c r="B89" s="35"/>
      <c r="C89" s="187" t="s">
        <v>79</v>
      </c>
      <c r="D89" s="187" t="s">
        <v>119</v>
      </c>
      <c r="E89" s="188" t="s">
        <v>234</v>
      </c>
      <c r="F89" s="189" t="s">
        <v>235</v>
      </c>
      <c r="G89" s="190" t="s">
        <v>236</v>
      </c>
      <c r="H89" s="191">
        <v>1</v>
      </c>
      <c r="I89" s="192"/>
      <c r="J89" s="193">
        <f t="shared" si="0"/>
        <v>0</v>
      </c>
      <c r="K89" s="189" t="s">
        <v>19</v>
      </c>
      <c r="L89" s="194"/>
      <c r="M89" s="195" t="s">
        <v>19</v>
      </c>
      <c r="N89" s="196" t="s">
        <v>40</v>
      </c>
      <c r="O89" s="64"/>
      <c r="P89" s="197">
        <f t="shared" si="1"/>
        <v>0</v>
      </c>
      <c r="Q89" s="197">
        <v>2.3000000000000001E-4</v>
      </c>
      <c r="R89" s="197">
        <f t="shared" si="2"/>
        <v>2.3000000000000001E-4</v>
      </c>
      <c r="S89" s="197">
        <v>0</v>
      </c>
      <c r="T89" s="198">
        <f t="shared" si="3"/>
        <v>0</v>
      </c>
      <c r="U89" s="34"/>
      <c r="V89" s="34"/>
      <c r="W89" s="34"/>
      <c r="X89" s="34"/>
      <c r="Y89" s="34"/>
      <c r="Z89" s="34"/>
      <c r="AA89" s="34"/>
      <c r="AB89" s="34"/>
      <c r="AC89" s="34"/>
      <c r="AD89" s="34"/>
      <c r="AE89" s="34"/>
      <c r="AR89" s="199" t="s">
        <v>79</v>
      </c>
      <c r="AT89" s="199" t="s">
        <v>119</v>
      </c>
      <c r="AU89" s="199" t="s">
        <v>79</v>
      </c>
      <c r="AY89" s="17" t="s">
        <v>122</v>
      </c>
      <c r="BE89" s="200">
        <f t="shared" si="4"/>
        <v>0</v>
      </c>
      <c r="BF89" s="200">
        <f t="shared" si="5"/>
        <v>0</v>
      </c>
      <c r="BG89" s="200">
        <f t="shared" si="6"/>
        <v>0</v>
      </c>
      <c r="BH89" s="200">
        <f t="shared" si="7"/>
        <v>0</v>
      </c>
      <c r="BI89" s="200">
        <f t="shared" si="8"/>
        <v>0</v>
      </c>
      <c r="BJ89" s="17" t="s">
        <v>77</v>
      </c>
      <c r="BK89" s="200">
        <f t="shared" si="9"/>
        <v>0</v>
      </c>
      <c r="BL89" s="17" t="s">
        <v>77</v>
      </c>
      <c r="BM89" s="199" t="s">
        <v>237</v>
      </c>
    </row>
    <row r="90" spans="1:65" s="2" customFormat="1" ht="16.5" customHeight="1">
      <c r="A90" s="34"/>
      <c r="B90" s="35"/>
      <c r="C90" s="187" t="s">
        <v>174</v>
      </c>
      <c r="D90" s="187" t="s">
        <v>119</v>
      </c>
      <c r="E90" s="188" t="s">
        <v>238</v>
      </c>
      <c r="F90" s="189" t="s">
        <v>239</v>
      </c>
      <c r="G90" s="190" t="s">
        <v>236</v>
      </c>
      <c r="H90" s="191">
        <v>1</v>
      </c>
      <c r="I90" s="192"/>
      <c r="J90" s="193">
        <f t="shared" si="0"/>
        <v>0</v>
      </c>
      <c r="K90" s="189" t="s">
        <v>19</v>
      </c>
      <c r="L90" s="194"/>
      <c r="M90" s="195" t="s">
        <v>19</v>
      </c>
      <c r="N90" s="196" t="s">
        <v>40</v>
      </c>
      <c r="O90" s="64"/>
      <c r="P90" s="197">
        <f t="shared" si="1"/>
        <v>0</v>
      </c>
      <c r="Q90" s="197">
        <v>2.3000000000000001E-4</v>
      </c>
      <c r="R90" s="197">
        <f t="shared" si="2"/>
        <v>2.3000000000000001E-4</v>
      </c>
      <c r="S90" s="197">
        <v>0</v>
      </c>
      <c r="T90" s="198">
        <f t="shared" si="3"/>
        <v>0</v>
      </c>
      <c r="U90" s="34"/>
      <c r="V90" s="34"/>
      <c r="W90" s="34"/>
      <c r="X90" s="34"/>
      <c r="Y90" s="34"/>
      <c r="Z90" s="34"/>
      <c r="AA90" s="34"/>
      <c r="AB90" s="34"/>
      <c r="AC90" s="34"/>
      <c r="AD90" s="34"/>
      <c r="AE90" s="34"/>
      <c r="AR90" s="199" t="s">
        <v>79</v>
      </c>
      <c r="AT90" s="199" t="s">
        <v>119</v>
      </c>
      <c r="AU90" s="199" t="s">
        <v>79</v>
      </c>
      <c r="AY90" s="17" t="s">
        <v>122</v>
      </c>
      <c r="BE90" s="200">
        <f t="shared" si="4"/>
        <v>0</v>
      </c>
      <c r="BF90" s="200">
        <f t="shared" si="5"/>
        <v>0</v>
      </c>
      <c r="BG90" s="200">
        <f t="shared" si="6"/>
        <v>0</v>
      </c>
      <c r="BH90" s="200">
        <f t="shared" si="7"/>
        <v>0</v>
      </c>
      <c r="BI90" s="200">
        <f t="shared" si="8"/>
        <v>0</v>
      </c>
      <c r="BJ90" s="17" t="s">
        <v>77</v>
      </c>
      <c r="BK90" s="200">
        <f t="shared" si="9"/>
        <v>0</v>
      </c>
      <c r="BL90" s="17" t="s">
        <v>77</v>
      </c>
      <c r="BM90" s="199" t="s">
        <v>240</v>
      </c>
    </row>
    <row r="91" spans="1:65" s="2" customFormat="1" ht="16.5" customHeight="1">
      <c r="A91" s="34"/>
      <c r="B91" s="35"/>
      <c r="C91" s="187" t="s">
        <v>183</v>
      </c>
      <c r="D91" s="187" t="s">
        <v>119</v>
      </c>
      <c r="E91" s="188" t="s">
        <v>241</v>
      </c>
      <c r="F91" s="189" t="s">
        <v>242</v>
      </c>
      <c r="G91" s="190" t="s">
        <v>145</v>
      </c>
      <c r="H91" s="191">
        <v>50</v>
      </c>
      <c r="I91" s="192"/>
      <c r="J91" s="193">
        <f t="shared" si="0"/>
        <v>0</v>
      </c>
      <c r="K91" s="189" t="s">
        <v>217</v>
      </c>
      <c r="L91" s="194"/>
      <c r="M91" s="195" t="s">
        <v>19</v>
      </c>
      <c r="N91" s="196" t="s">
        <v>40</v>
      </c>
      <c r="O91" s="64"/>
      <c r="P91" s="197">
        <f t="shared" si="1"/>
        <v>0</v>
      </c>
      <c r="Q91" s="197">
        <v>1.2E-4</v>
      </c>
      <c r="R91" s="197">
        <f t="shared" si="2"/>
        <v>6.0000000000000001E-3</v>
      </c>
      <c r="S91" s="197">
        <v>0</v>
      </c>
      <c r="T91" s="198">
        <f t="shared" si="3"/>
        <v>0</v>
      </c>
      <c r="U91" s="34"/>
      <c r="V91" s="34"/>
      <c r="W91" s="34"/>
      <c r="X91" s="34"/>
      <c r="Y91" s="34"/>
      <c r="Z91" s="34"/>
      <c r="AA91" s="34"/>
      <c r="AB91" s="34"/>
      <c r="AC91" s="34"/>
      <c r="AD91" s="34"/>
      <c r="AE91" s="34"/>
      <c r="AR91" s="199" t="s">
        <v>79</v>
      </c>
      <c r="AT91" s="199" t="s">
        <v>119</v>
      </c>
      <c r="AU91" s="199" t="s">
        <v>79</v>
      </c>
      <c r="AY91" s="17" t="s">
        <v>122</v>
      </c>
      <c r="BE91" s="200">
        <f t="shared" si="4"/>
        <v>0</v>
      </c>
      <c r="BF91" s="200">
        <f t="shared" si="5"/>
        <v>0</v>
      </c>
      <c r="BG91" s="200">
        <f t="shared" si="6"/>
        <v>0</v>
      </c>
      <c r="BH91" s="200">
        <f t="shared" si="7"/>
        <v>0</v>
      </c>
      <c r="BI91" s="200">
        <f t="shared" si="8"/>
        <v>0</v>
      </c>
      <c r="BJ91" s="17" t="s">
        <v>77</v>
      </c>
      <c r="BK91" s="200">
        <f t="shared" si="9"/>
        <v>0</v>
      </c>
      <c r="BL91" s="17" t="s">
        <v>77</v>
      </c>
      <c r="BM91" s="199" t="s">
        <v>243</v>
      </c>
    </row>
    <row r="92" spans="1:65" s="2" customFormat="1" ht="16.5" customHeight="1">
      <c r="A92" s="34"/>
      <c r="B92" s="35"/>
      <c r="C92" s="187" t="s">
        <v>187</v>
      </c>
      <c r="D92" s="187" t="s">
        <v>119</v>
      </c>
      <c r="E92" s="188" t="s">
        <v>244</v>
      </c>
      <c r="F92" s="189" t="s">
        <v>245</v>
      </c>
      <c r="G92" s="190" t="s">
        <v>145</v>
      </c>
      <c r="H92" s="191">
        <v>1195</v>
      </c>
      <c r="I92" s="192"/>
      <c r="J92" s="193">
        <f t="shared" si="0"/>
        <v>0</v>
      </c>
      <c r="K92" s="189" t="s">
        <v>217</v>
      </c>
      <c r="L92" s="194"/>
      <c r="M92" s="195" t="s">
        <v>19</v>
      </c>
      <c r="N92" s="196" t="s">
        <v>40</v>
      </c>
      <c r="O92" s="64"/>
      <c r="P92" s="197">
        <f t="shared" si="1"/>
        <v>0</v>
      </c>
      <c r="Q92" s="197">
        <v>1.7000000000000001E-4</v>
      </c>
      <c r="R92" s="197">
        <f t="shared" si="2"/>
        <v>0.20315000000000003</v>
      </c>
      <c r="S92" s="197">
        <v>0</v>
      </c>
      <c r="T92" s="198">
        <f t="shared" si="3"/>
        <v>0</v>
      </c>
      <c r="U92" s="34"/>
      <c r="V92" s="34"/>
      <c r="W92" s="34"/>
      <c r="X92" s="34"/>
      <c r="Y92" s="34"/>
      <c r="Z92" s="34"/>
      <c r="AA92" s="34"/>
      <c r="AB92" s="34"/>
      <c r="AC92" s="34"/>
      <c r="AD92" s="34"/>
      <c r="AE92" s="34"/>
      <c r="AR92" s="199" t="s">
        <v>79</v>
      </c>
      <c r="AT92" s="199" t="s">
        <v>119</v>
      </c>
      <c r="AU92" s="199" t="s">
        <v>79</v>
      </c>
      <c r="AY92" s="17" t="s">
        <v>122</v>
      </c>
      <c r="BE92" s="200">
        <f t="shared" si="4"/>
        <v>0</v>
      </c>
      <c r="BF92" s="200">
        <f t="shared" si="5"/>
        <v>0</v>
      </c>
      <c r="BG92" s="200">
        <f t="shared" si="6"/>
        <v>0</v>
      </c>
      <c r="BH92" s="200">
        <f t="shared" si="7"/>
        <v>0</v>
      </c>
      <c r="BI92" s="200">
        <f t="shared" si="8"/>
        <v>0</v>
      </c>
      <c r="BJ92" s="17" t="s">
        <v>77</v>
      </c>
      <c r="BK92" s="200">
        <f t="shared" si="9"/>
        <v>0</v>
      </c>
      <c r="BL92" s="17" t="s">
        <v>77</v>
      </c>
      <c r="BM92" s="199" t="s">
        <v>246</v>
      </c>
    </row>
    <row r="93" spans="1:65" s="2" customFormat="1" ht="16.5" customHeight="1">
      <c r="A93" s="34"/>
      <c r="B93" s="35"/>
      <c r="C93" s="187" t="s">
        <v>8</v>
      </c>
      <c r="D93" s="187" t="s">
        <v>119</v>
      </c>
      <c r="E93" s="188" t="s">
        <v>247</v>
      </c>
      <c r="F93" s="189" t="s">
        <v>248</v>
      </c>
      <c r="G93" s="190" t="s">
        <v>145</v>
      </c>
      <c r="H93" s="191">
        <v>195</v>
      </c>
      <c r="I93" s="192"/>
      <c r="J93" s="193">
        <f t="shared" si="0"/>
        <v>0</v>
      </c>
      <c r="K93" s="189" t="s">
        <v>249</v>
      </c>
      <c r="L93" s="194"/>
      <c r="M93" s="195" t="s">
        <v>19</v>
      </c>
      <c r="N93" s="196" t="s">
        <v>40</v>
      </c>
      <c r="O93" s="64"/>
      <c r="P93" s="197">
        <f t="shared" si="1"/>
        <v>0</v>
      </c>
      <c r="Q93" s="197">
        <v>1.6000000000000001E-4</v>
      </c>
      <c r="R93" s="197">
        <f t="shared" si="2"/>
        <v>3.1200000000000002E-2</v>
      </c>
      <c r="S93" s="197">
        <v>0</v>
      </c>
      <c r="T93" s="198">
        <f t="shared" si="3"/>
        <v>0</v>
      </c>
      <c r="U93" s="34"/>
      <c r="V93" s="34"/>
      <c r="W93" s="34"/>
      <c r="X93" s="34"/>
      <c r="Y93" s="34"/>
      <c r="Z93" s="34"/>
      <c r="AA93" s="34"/>
      <c r="AB93" s="34"/>
      <c r="AC93" s="34"/>
      <c r="AD93" s="34"/>
      <c r="AE93" s="34"/>
      <c r="AR93" s="199" t="s">
        <v>79</v>
      </c>
      <c r="AT93" s="199" t="s">
        <v>119</v>
      </c>
      <c r="AU93" s="199" t="s">
        <v>79</v>
      </c>
      <c r="AY93" s="17" t="s">
        <v>122</v>
      </c>
      <c r="BE93" s="200">
        <f t="shared" si="4"/>
        <v>0</v>
      </c>
      <c r="BF93" s="200">
        <f t="shared" si="5"/>
        <v>0</v>
      </c>
      <c r="BG93" s="200">
        <f t="shared" si="6"/>
        <v>0</v>
      </c>
      <c r="BH93" s="200">
        <f t="shared" si="7"/>
        <v>0</v>
      </c>
      <c r="BI93" s="200">
        <f t="shared" si="8"/>
        <v>0</v>
      </c>
      <c r="BJ93" s="17" t="s">
        <v>77</v>
      </c>
      <c r="BK93" s="200">
        <f t="shared" si="9"/>
        <v>0</v>
      </c>
      <c r="BL93" s="17" t="s">
        <v>77</v>
      </c>
      <c r="BM93" s="199" t="s">
        <v>250</v>
      </c>
    </row>
    <row r="94" spans="1:65" s="2" customFormat="1" ht="16.5" customHeight="1">
      <c r="A94" s="34"/>
      <c r="B94" s="35"/>
      <c r="C94" s="187" t="s">
        <v>147</v>
      </c>
      <c r="D94" s="187" t="s">
        <v>119</v>
      </c>
      <c r="E94" s="188" t="s">
        <v>251</v>
      </c>
      <c r="F94" s="189" t="s">
        <v>252</v>
      </c>
      <c r="G94" s="190" t="s">
        <v>145</v>
      </c>
      <c r="H94" s="191">
        <v>410</v>
      </c>
      <c r="I94" s="192"/>
      <c r="J94" s="193">
        <f t="shared" si="0"/>
        <v>0</v>
      </c>
      <c r="K94" s="189" t="s">
        <v>249</v>
      </c>
      <c r="L94" s="194"/>
      <c r="M94" s="195" t="s">
        <v>19</v>
      </c>
      <c r="N94" s="196" t="s">
        <v>40</v>
      </c>
      <c r="O94" s="64"/>
      <c r="P94" s="197">
        <f t="shared" si="1"/>
        <v>0</v>
      </c>
      <c r="Q94" s="197">
        <v>2.5000000000000001E-4</v>
      </c>
      <c r="R94" s="197">
        <f t="shared" si="2"/>
        <v>0.10250000000000001</v>
      </c>
      <c r="S94" s="197">
        <v>0</v>
      </c>
      <c r="T94" s="198">
        <f t="shared" si="3"/>
        <v>0</v>
      </c>
      <c r="U94" s="34"/>
      <c r="V94" s="34"/>
      <c r="W94" s="34"/>
      <c r="X94" s="34"/>
      <c r="Y94" s="34"/>
      <c r="Z94" s="34"/>
      <c r="AA94" s="34"/>
      <c r="AB94" s="34"/>
      <c r="AC94" s="34"/>
      <c r="AD94" s="34"/>
      <c r="AE94" s="34"/>
      <c r="AR94" s="199" t="s">
        <v>79</v>
      </c>
      <c r="AT94" s="199" t="s">
        <v>119</v>
      </c>
      <c r="AU94" s="199" t="s">
        <v>79</v>
      </c>
      <c r="AY94" s="17" t="s">
        <v>122</v>
      </c>
      <c r="BE94" s="200">
        <f t="shared" si="4"/>
        <v>0</v>
      </c>
      <c r="BF94" s="200">
        <f t="shared" si="5"/>
        <v>0</v>
      </c>
      <c r="BG94" s="200">
        <f t="shared" si="6"/>
        <v>0</v>
      </c>
      <c r="BH94" s="200">
        <f t="shared" si="7"/>
        <v>0</v>
      </c>
      <c r="BI94" s="200">
        <f t="shared" si="8"/>
        <v>0</v>
      </c>
      <c r="BJ94" s="17" t="s">
        <v>77</v>
      </c>
      <c r="BK94" s="200">
        <f t="shared" si="9"/>
        <v>0</v>
      </c>
      <c r="BL94" s="17" t="s">
        <v>77</v>
      </c>
      <c r="BM94" s="199" t="s">
        <v>253</v>
      </c>
    </row>
    <row r="95" spans="1:65" s="2" customFormat="1" ht="16.5" customHeight="1">
      <c r="A95" s="34"/>
      <c r="B95" s="35"/>
      <c r="C95" s="187" t="s">
        <v>191</v>
      </c>
      <c r="D95" s="187" t="s">
        <v>119</v>
      </c>
      <c r="E95" s="188" t="s">
        <v>254</v>
      </c>
      <c r="F95" s="189" t="s">
        <v>255</v>
      </c>
      <c r="G95" s="190" t="s">
        <v>145</v>
      </c>
      <c r="H95" s="191">
        <v>70</v>
      </c>
      <c r="I95" s="192"/>
      <c r="J95" s="193">
        <f t="shared" si="0"/>
        <v>0</v>
      </c>
      <c r="K95" s="189" t="s">
        <v>19</v>
      </c>
      <c r="L95" s="194"/>
      <c r="M95" s="195" t="s">
        <v>19</v>
      </c>
      <c r="N95" s="196" t="s">
        <v>40</v>
      </c>
      <c r="O95" s="64"/>
      <c r="P95" s="197">
        <f t="shared" si="1"/>
        <v>0</v>
      </c>
      <c r="Q95" s="197">
        <v>6.3000000000000003E-4</v>
      </c>
      <c r="R95" s="197">
        <f t="shared" si="2"/>
        <v>4.41E-2</v>
      </c>
      <c r="S95" s="197">
        <v>0</v>
      </c>
      <c r="T95" s="198">
        <f t="shared" si="3"/>
        <v>0</v>
      </c>
      <c r="U95" s="34"/>
      <c r="V95" s="34"/>
      <c r="W95" s="34"/>
      <c r="X95" s="34"/>
      <c r="Y95" s="34"/>
      <c r="Z95" s="34"/>
      <c r="AA95" s="34"/>
      <c r="AB95" s="34"/>
      <c r="AC95" s="34"/>
      <c r="AD95" s="34"/>
      <c r="AE95" s="34"/>
      <c r="AR95" s="199" t="s">
        <v>79</v>
      </c>
      <c r="AT95" s="199" t="s">
        <v>119</v>
      </c>
      <c r="AU95" s="199" t="s">
        <v>79</v>
      </c>
      <c r="AY95" s="17" t="s">
        <v>122</v>
      </c>
      <c r="BE95" s="200">
        <f t="shared" si="4"/>
        <v>0</v>
      </c>
      <c r="BF95" s="200">
        <f t="shared" si="5"/>
        <v>0</v>
      </c>
      <c r="BG95" s="200">
        <f t="shared" si="6"/>
        <v>0</v>
      </c>
      <c r="BH95" s="200">
        <f t="shared" si="7"/>
        <v>0</v>
      </c>
      <c r="BI95" s="200">
        <f t="shared" si="8"/>
        <v>0</v>
      </c>
      <c r="BJ95" s="17" t="s">
        <v>77</v>
      </c>
      <c r="BK95" s="200">
        <f t="shared" si="9"/>
        <v>0</v>
      </c>
      <c r="BL95" s="17" t="s">
        <v>77</v>
      </c>
      <c r="BM95" s="199" t="s">
        <v>256</v>
      </c>
    </row>
    <row r="96" spans="1:65" s="2" customFormat="1" ht="16.5" customHeight="1">
      <c r="A96" s="34"/>
      <c r="B96" s="35"/>
      <c r="C96" s="187" t="s">
        <v>257</v>
      </c>
      <c r="D96" s="187" t="s">
        <v>119</v>
      </c>
      <c r="E96" s="188" t="s">
        <v>258</v>
      </c>
      <c r="F96" s="189" t="s">
        <v>259</v>
      </c>
      <c r="G96" s="190" t="s">
        <v>145</v>
      </c>
      <c r="H96" s="191">
        <v>300</v>
      </c>
      <c r="I96" s="192"/>
      <c r="J96" s="193">
        <f t="shared" si="0"/>
        <v>0</v>
      </c>
      <c r="K96" s="189" t="s">
        <v>19</v>
      </c>
      <c r="L96" s="194"/>
      <c r="M96" s="195" t="s">
        <v>19</v>
      </c>
      <c r="N96" s="196" t="s">
        <v>40</v>
      </c>
      <c r="O96" s="64"/>
      <c r="P96" s="197">
        <f t="shared" si="1"/>
        <v>0</v>
      </c>
      <c r="Q96" s="197">
        <v>1.2E-4</v>
      </c>
      <c r="R96" s="197">
        <f t="shared" si="2"/>
        <v>3.6000000000000004E-2</v>
      </c>
      <c r="S96" s="197">
        <v>0</v>
      </c>
      <c r="T96" s="198">
        <f t="shared" si="3"/>
        <v>0</v>
      </c>
      <c r="U96" s="34"/>
      <c r="V96" s="34"/>
      <c r="W96" s="34"/>
      <c r="X96" s="34"/>
      <c r="Y96" s="34"/>
      <c r="Z96" s="34"/>
      <c r="AA96" s="34"/>
      <c r="AB96" s="34"/>
      <c r="AC96" s="34"/>
      <c r="AD96" s="34"/>
      <c r="AE96" s="34"/>
      <c r="AR96" s="199" t="s">
        <v>79</v>
      </c>
      <c r="AT96" s="199" t="s">
        <v>119</v>
      </c>
      <c r="AU96" s="199" t="s">
        <v>79</v>
      </c>
      <c r="AY96" s="17" t="s">
        <v>122</v>
      </c>
      <c r="BE96" s="200">
        <f t="shared" si="4"/>
        <v>0</v>
      </c>
      <c r="BF96" s="200">
        <f t="shared" si="5"/>
        <v>0</v>
      </c>
      <c r="BG96" s="200">
        <f t="shared" si="6"/>
        <v>0</v>
      </c>
      <c r="BH96" s="200">
        <f t="shared" si="7"/>
        <v>0</v>
      </c>
      <c r="BI96" s="200">
        <f t="shared" si="8"/>
        <v>0</v>
      </c>
      <c r="BJ96" s="17" t="s">
        <v>77</v>
      </c>
      <c r="BK96" s="200">
        <f t="shared" si="9"/>
        <v>0</v>
      </c>
      <c r="BL96" s="17" t="s">
        <v>77</v>
      </c>
      <c r="BM96" s="199" t="s">
        <v>260</v>
      </c>
    </row>
    <row r="97" spans="1:65" s="2" customFormat="1" ht="16.5" customHeight="1">
      <c r="A97" s="34"/>
      <c r="B97" s="35"/>
      <c r="C97" s="187" t="s">
        <v>261</v>
      </c>
      <c r="D97" s="187" t="s">
        <v>119</v>
      </c>
      <c r="E97" s="188" t="s">
        <v>262</v>
      </c>
      <c r="F97" s="189" t="s">
        <v>263</v>
      </c>
      <c r="G97" s="190" t="s">
        <v>145</v>
      </c>
      <c r="H97" s="191">
        <v>2920</v>
      </c>
      <c r="I97" s="192"/>
      <c r="J97" s="193">
        <f t="shared" si="0"/>
        <v>0</v>
      </c>
      <c r="K97" s="189" t="s">
        <v>19</v>
      </c>
      <c r="L97" s="194"/>
      <c r="M97" s="195" t="s">
        <v>19</v>
      </c>
      <c r="N97" s="196" t="s">
        <v>40</v>
      </c>
      <c r="O97" s="64"/>
      <c r="P97" s="197">
        <f t="shared" si="1"/>
        <v>0</v>
      </c>
      <c r="Q97" s="197">
        <v>0</v>
      </c>
      <c r="R97" s="197">
        <f t="shared" si="2"/>
        <v>0</v>
      </c>
      <c r="S97" s="197">
        <v>0</v>
      </c>
      <c r="T97" s="198">
        <f t="shared" si="3"/>
        <v>0</v>
      </c>
      <c r="U97" s="34"/>
      <c r="V97" s="34"/>
      <c r="W97" s="34"/>
      <c r="X97" s="34"/>
      <c r="Y97" s="34"/>
      <c r="Z97" s="34"/>
      <c r="AA97" s="34"/>
      <c r="AB97" s="34"/>
      <c r="AC97" s="34"/>
      <c r="AD97" s="34"/>
      <c r="AE97" s="34"/>
      <c r="AR97" s="199" t="s">
        <v>79</v>
      </c>
      <c r="AT97" s="199" t="s">
        <v>119</v>
      </c>
      <c r="AU97" s="199" t="s">
        <v>79</v>
      </c>
      <c r="AY97" s="17" t="s">
        <v>122</v>
      </c>
      <c r="BE97" s="200">
        <f t="shared" si="4"/>
        <v>0</v>
      </c>
      <c r="BF97" s="200">
        <f t="shared" si="5"/>
        <v>0</v>
      </c>
      <c r="BG97" s="200">
        <f t="shared" si="6"/>
        <v>0</v>
      </c>
      <c r="BH97" s="200">
        <f t="shared" si="7"/>
        <v>0</v>
      </c>
      <c r="BI97" s="200">
        <f t="shared" si="8"/>
        <v>0</v>
      </c>
      <c r="BJ97" s="17" t="s">
        <v>77</v>
      </c>
      <c r="BK97" s="200">
        <f t="shared" si="9"/>
        <v>0</v>
      </c>
      <c r="BL97" s="17" t="s">
        <v>77</v>
      </c>
      <c r="BM97" s="199" t="s">
        <v>264</v>
      </c>
    </row>
    <row r="98" spans="1:65" s="2" customFormat="1" ht="16.5" customHeight="1">
      <c r="A98" s="34"/>
      <c r="B98" s="35"/>
      <c r="C98" s="187" t="s">
        <v>265</v>
      </c>
      <c r="D98" s="187" t="s">
        <v>119</v>
      </c>
      <c r="E98" s="188" t="s">
        <v>266</v>
      </c>
      <c r="F98" s="189" t="s">
        <v>267</v>
      </c>
      <c r="G98" s="190" t="s">
        <v>236</v>
      </c>
      <c r="H98" s="191">
        <v>112</v>
      </c>
      <c r="I98" s="192"/>
      <c r="J98" s="193">
        <f t="shared" si="0"/>
        <v>0</v>
      </c>
      <c r="K98" s="189" t="s">
        <v>19</v>
      </c>
      <c r="L98" s="194"/>
      <c r="M98" s="195" t="s">
        <v>19</v>
      </c>
      <c r="N98" s="196" t="s">
        <v>40</v>
      </c>
      <c r="O98" s="64"/>
      <c r="P98" s="197">
        <f t="shared" si="1"/>
        <v>0</v>
      </c>
      <c r="Q98" s="197">
        <v>0</v>
      </c>
      <c r="R98" s="197">
        <f t="shared" si="2"/>
        <v>0</v>
      </c>
      <c r="S98" s="197">
        <v>0</v>
      </c>
      <c r="T98" s="198">
        <f t="shared" si="3"/>
        <v>0</v>
      </c>
      <c r="U98" s="34"/>
      <c r="V98" s="34"/>
      <c r="W98" s="34"/>
      <c r="X98" s="34"/>
      <c r="Y98" s="34"/>
      <c r="Z98" s="34"/>
      <c r="AA98" s="34"/>
      <c r="AB98" s="34"/>
      <c r="AC98" s="34"/>
      <c r="AD98" s="34"/>
      <c r="AE98" s="34"/>
      <c r="AR98" s="199" t="s">
        <v>79</v>
      </c>
      <c r="AT98" s="199" t="s">
        <v>119</v>
      </c>
      <c r="AU98" s="199" t="s">
        <v>79</v>
      </c>
      <c r="AY98" s="17" t="s">
        <v>122</v>
      </c>
      <c r="BE98" s="200">
        <f t="shared" si="4"/>
        <v>0</v>
      </c>
      <c r="BF98" s="200">
        <f t="shared" si="5"/>
        <v>0</v>
      </c>
      <c r="BG98" s="200">
        <f t="shared" si="6"/>
        <v>0</v>
      </c>
      <c r="BH98" s="200">
        <f t="shared" si="7"/>
        <v>0</v>
      </c>
      <c r="BI98" s="200">
        <f t="shared" si="8"/>
        <v>0</v>
      </c>
      <c r="BJ98" s="17" t="s">
        <v>77</v>
      </c>
      <c r="BK98" s="200">
        <f t="shared" si="9"/>
        <v>0</v>
      </c>
      <c r="BL98" s="17" t="s">
        <v>77</v>
      </c>
      <c r="BM98" s="199" t="s">
        <v>268</v>
      </c>
    </row>
    <row r="99" spans="1:65" s="2" customFormat="1" ht="16.5" customHeight="1">
      <c r="A99" s="34"/>
      <c r="B99" s="35"/>
      <c r="C99" s="187" t="s">
        <v>269</v>
      </c>
      <c r="D99" s="187" t="s">
        <v>119</v>
      </c>
      <c r="E99" s="188" t="s">
        <v>270</v>
      </c>
      <c r="F99" s="189" t="s">
        <v>271</v>
      </c>
      <c r="G99" s="190" t="s">
        <v>145</v>
      </c>
      <c r="H99" s="191">
        <v>20</v>
      </c>
      <c r="I99" s="192"/>
      <c r="J99" s="193">
        <f t="shared" si="0"/>
        <v>0</v>
      </c>
      <c r="K99" s="189" t="s">
        <v>19</v>
      </c>
      <c r="L99" s="194"/>
      <c r="M99" s="195" t="s">
        <v>19</v>
      </c>
      <c r="N99" s="196" t="s">
        <v>40</v>
      </c>
      <c r="O99" s="64"/>
      <c r="P99" s="197">
        <f t="shared" si="1"/>
        <v>0</v>
      </c>
      <c r="Q99" s="197">
        <v>0</v>
      </c>
      <c r="R99" s="197">
        <f t="shared" si="2"/>
        <v>0</v>
      </c>
      <c r="S99" s="197">
        <v>0</v>
      </c>
      <c r="T99" s="198">
        <f t="shared" si="3"/>
        <v>0</v>
      </c>
      <c r="U99" s="34"/>
      <c r="V99" s="34"/>
      <c r="W99" s="34"/>
      <c r="X99" s="34"/>
      <c r="Y99" s="34"/>
      <c r="Z99" s="34"/>
      <c r="AA99" s="34"/>
      <c r="AB99" s="34"/>
      <c r="AC99" s="34"/>
      <c r="AD99" s="34"/>
      <c r="AE99" s="34"/>
      <c r="AR99" s="199" t="s">
        <v>79</v>
      </c>
      <c r="AT99" s="199" t="s">
        <v>119</v>
      </c>
      <c r="AU99" s="199" t="s">
        <v>79</v>
      </c>
      <c r="AY99" s="17" t="s">
        <v>122</v>
      </c>
      <c r="BE99" s="200">
        <f t="shared" si="4"/>
        <v>0</v>
      </c>
      <c r="BF99" s="200">
        <f t="shared" si="5"/>
        <v>0</v>
      </c>
      <c r="BG99" s="200">
        <f t="shared" si="6"/>
        <v>0</v>
      </c>
      <c r="BH99" s="200">
        <f t="shared" si="7"/>
        <v>0</v>
      </c>
      <c r="BI99" s="200">
        <f t="shared" si="8"/>
        <v>0</v>
      </c>
      <c r="BJ99" s="17" t="s">
        <v>77</v>
      </c>
      <c r="BK99" s="200">
        <f t="shared" si="9"/>
        <v>0</v>
      </c>
      <c r="BL99" s="17" t="s">
        <v>77</v>
      </c>
      <c r="BM99" s="199" t="s">
        <v>272</v>
      </c>
    </row>
    <row r="100" spans="1:65" s="2" customFormat="1" ht="16.5" customHeight="1">
      <c r="A100" s="34"/>
      <c r="B100" s="35"/>
      <c r="C100" s="187" t="s">
        <v>139</v>
      </c>
      <c r="D100" s="187" t="s">
        <v>119</v>
      </c>
      <c r="E100" s="188" t="s">
        <v>273</v>
      </c>
      <c r="F100" s="189" t="s">
        <v>274</v>
      </c>
      <c r="G100" s="190" t="s">
        <v>145</v>
      </c>
      <c r="H100" s="191">
        <v>225</v>
      </c>
      <c r="I100" s="192"/>
      <c r="J100" s="193">
        <f t="shared" si="0"/>
        <v>0</v>
      </c>
      <c r="K100" s="189" t="s">
        <v>19</v>
      </c>
      <c r="L100" s="194"/>
      <c r="M100" s="195" t="s">
        <v>19</v>
      </c>
      <c r="N100" s="196" t="s">
        <v>40</v>
      </c>
      <c r="O100" s="64"/>
      <c r="P100" s="197">
        <f t="shared" si="1"/>
        <v>0</v>
      </c>
      <c r="Q100" s="197">
        <v>1.2E-4</v>
      </c>
      <c r="R100" s="197">
        <f t="shared" si="2"/>
        <v>2.7E-2</v>
      </c>
      <c r="S100" s="197">
        <v>0</v>
      </c>
      <c r="T100" s="198">
        <f t="shared" si="3"/>
        <v>0</v>
      </c>
      <c r="U100" s="34"/>
      <c r="V100" s="34"/>
      <c r="W100" s="34"/>
      <c r="X100" s="34"/>
      <c r="Y100" s="34"/>
      <c r="Z100" s="34"/>
      <c r="AA100" s="34"/>
      <c r="AB100" s="34"/>
      <c r="AC100" s="34"/>
      <c r="AD100" s="34"/>
      <c r="AE100" s="34"/>
      <c r="AR100" s="199" t="s">
        <v>79</v>
      </c>
      <c r="AT100" s="199" t="s">
        <v>119</v>
      </c>
      <c r="AU100" s="199" t="s">
        <v>79</v>
      </c>
      <c r="AY100" s="17" t="s">
        <v>122</v>
      </c>
      <c r="BE100" s="200">
        <f t="shared" si="4"/>
        <v>0</v>
      </c>
      <c r="BF100" s="200">
        <f t="shared" si="5"/>
        <v>0</v>
      </c>
      <c r="BG100" s="200">
        <f t="shared" si="6"/>
        <v>0</v>
      </c>
      <c r="BH100" s="200">
        <f t="shared" si="7"/>
        <v>0</v>
      </c>
      <c r="BI100" s="200">
        <f t="shared" si="8"/>
        <v>0</v>
      </c>
      <c r="BJ100" s="17" t="s">
        <v>77</v>
      </c>
      <c r="BK100" s="200">
        <f t="shared" si="9"/>
        <v>0</v>
      </c>
      <c r="BL100" s="17" t="s">
        <v>77</v>
      </c>
      <c r="BM100" s="199" t="s">
        <v>275</v>
      </c>
    </row>
    <row r="101" spans="1:65" s="2" customFormat="1" ht="16.5" customHeight="1">
      <c r="A101" s="34"/>
      <c r="B101" s="35"/>
      <c r="C101" s="187" t="s">
        <v>199</v>
      </c>
      <c r="D101" s="187" t="s">
        <v>119</v>
      </c>
      <c r="E101" s="188" t="s">
        <v>276</v>
      </c>
      <c r="F101" s="189" t="s">
        <v>277</v>
      </c>
      <c r="G101" s="190" t="s">
        <v>145</v>
      </c>
      <c r="H101" s="191">
        <v>110</v>
      </c>
      <c r="I101" s="192"/>
      <c r="J101" s="193">
        <f t="shared" si="0"/>
        <v>0</v>
      </c>
      <c r="K101" s="189" t="s">
        <v>217</v>
      </c>
      <c r="L101" s="194"/>
      <c r="M101" s="195" t="s">
        <v>19</v>
      </c>
      <c r="N101" s="196" t="s">
        <v>40</v>
      </c>
      <c r="O101" s="64"/>
      <c r="P101" s="197">
        <f t="shared" si="1"/>
        <v>0</v>
      </c>
      <c r="Q101" s="197">
        <v>2.9999999999999997E-4</v>
      </c>
      <c r="R101" s="197">
        <f t="shared" si="2"/>
        <v>3.2999999999999995E-2</v>
      </c>
      <c r="S101" s="197">
        <v>0</v>
      </c>
      <c r="T101" s="198">
        <f t="shared" si="3"/>
        <v>0</v>
      </c>
      <c r="U101" s="34"/>
      <c r="V101" s="34"/>
      <c r="W101" s="34"/>
      <c r="X101" s="34"/>
      <c r="Y101" s="34"/>
      <c r="Z101" s="34"/>
      <c r="AA101" s="34"/>
      <c r="AB101" s="34"/>
      <c r="AC101" s="34"/>
      <c r="AD101" s="34"/>
      <c r="AE101" s="34"/>
      <c r="AR101" s="199" t="s">
        <v>79</v>
      </c>
      <c r="AT101" s="199" t="s">
        <v>119</v>
      </c>
      <c r="AU101" s="199" t="s">
        <v>79</v>
      </c>
      <c r="AY101" s="17" t="s">
        <v>122</v>
      </c>
      <c r="BE101" s="200">
        <f t="shared" si="4"/>
        <v>0</v>
      </c>
      <c r="BF101" s="200">
        <f t="shared" si="5"/>
        <v>0</v>
      </c>
      <c r="BG101" s="200">
        <f t="shared" si="6"/>
        <v>0</v>
      </c>
      <c r="BH101" s="200">
        <f t="shared" si="7"/>
        <v>0</v>
      </c>
      <c r="BI101" s="200">
        <f t="shared" si="8"/>
        <v>0</v>
      </c>
      <c r="BJ101" s="17" t="s">
        <v>77</v>
      </c>
      <c r="BK101" s="200">
        <f t="shared" si="9"/>
        <v>0</v>
      </c>
      <c r="BL101" s="17" t="s">
        <v>77</v>
      </c>
      <c r="BM101" s="199" t="s">
        <v>278</v>
      </c>
    </row>
    <row r="102" spans="1:65" s="2" customFormat="1" ht="16.5" customHeight="1">
      <c r="A102" s="34"/>
      <c r="B102" s="35"/>
      <c r="C102" s="187" t="s">
        <v>279</v>
      </c>
      <c r="D102" s="187" t="s">
        <v>119</v>
      </c>
      <c r="E102" s="188" t="s">
        <v>280</v>
      </c>
      <c r="F102" s="189" t="s">
        <v>281</v>
      </c>
      <c r="G102" s="190" t="s">
        <v>145</v>
      </c>
      <c r="H102" s="191">
        <v>94</v>
      </c>
      <c r="I102" s="192"/>
      <c r="J102" s="193">
        <f t="shared" si="0"/>
        <v>0</v>
      </c>
      <c r="K102" s="189" t="s">
        <v>19</v>
      </c>
      <c r="L102" s="194"/>
      <c r="M102" s="195" t="s">
        <v>19</v>
      </c>
      <c r="N102" s="196" t="s">
        <v>40</v>
      </c>
      <c r="O102" s="64"/>
      <c r="P102" s="197">
        <f t="shared" si="1"/>
        <v>0</v>
      </c>
      <c r="Q102" s="197">
        <v>3.5000000000000001E-3</v>
      </c>
      <c r="R102" s="197">
        <f t="shared" si="2"/>
        <v>0.32900000000000001</v>
      </c>
      <c r="S102" s="197">
        <v>0</v>
      </c>
      <c r="T102" s="198">
        <f t="shared" si="3"/>
        <v>0</v>
      </c>
      <c r="U102" s="34"/>
      <c r="V102" s="34"/>
      <c r="W102" s="34"/>
      <c r="X102" s="34"/>
      <c r="Y102" s="34"/>
      <c r="Z102" s="34"/>
      <c r="AA102" s="34"/>
      <c r="AB102" s="34"/>
      <c r="AC102" s="34"/>
      <c r="AD102" s="34"/>
      <c r="AE102" s="34"/>
      <c r="AR102" s="199" t="s">
        <v>79</v>
      </c>
      <c r="AT102" s="199" t="s">
        <v>119</v>
      </c>
      <c r="AU102" s="199" t="s">
        <v>79</v>
      </c>
      <c r="AY102" s="17" t="s">
        <v>122</v>
      </c>
      <c r="BE102" s="200">
        <f t="shared" si="4"/>
        <v>0</v>
      </c>
      <c r="BF102" s="200">
        <f t="shared" si="5"/>
        <v>0</v>
      </c>
      <c r="BG102" s="200">
        <f t="shared" si="6"/>
        <v>0</v>
      </c>
      <c r="BH102" s="200">
        <f t="shared" si="7"/>
        <v>0</v>
      </c>
      <c r="BI102" s="200">
        <f t="shared" si="8"/>
        <v>0</v>
      </c>
      <c r="BJ102" s="17" t="s">
        <v>77</v>
      </c>
      <c r="BK102" s="200">
        <f t="shared" si="9"/>
        <v>0</v>
      </c>
      <c r="BL102" s="17" t="s">
        <v>77</v>
      </c>
      <c r="BM102" s="199" t="s">
        <v>282</v>
      </c>
    </row>
    <row r="103" spans="1:65" s="2" customFormat="1" ht="16.5" customHeight="1">
      <c r="A103" s="34"/>
      <c r="B103" s="35"/>
      <c r="C103" s="187" t="s">
        <v>283</v>
      </c>
      <c r="D103" s="187" t="s">
        <v>119</v>
      </c>
      <c r="E103" s="188" t="s">
        <v>284</v>
      </c>
      <c r="F103" s="189" t="s">
        <v>285</v>
      </c>
      <c r="G103" s="190" t="s">
        <v>145</v>
      </c>
      <c r="H103" s="191">
        <v>210</v>
      </c>
      <c r="I103" s="192"/>
      <c r="J103" s="193">
        <f t="shared" si="0"/>
        <v>0</v>
      </c>
      <c r="K103" s="189" t="s">
        <v>19</v>
      </c>
      <c r="L103" s="194"/>
      <c r="M103" s="195" t="s">
        <v>19</v>
      </c>
      <c r="N103" s="196" t="s">
        <v>40</v>
      </c>
      <c r="O103" s="64"/>
      <c r="P103" s="197">
        <f t="shared" si="1"/>
        <v>0</v>
      </c>
      <c r="Q103" s="197">
        <v>3.5000000000000001E-3</v>
      </c>
      <c r="R103" s="197">
        <f t="shared" si="2"/>
        <v>0.73499999999999999</v>
      </c>
      <c r="S103" s="197">
        <v>0</v>
      </c>
      <c r="T103" s="198">
        <f t="shared" si="3"/>
        <v>0</v>
      </c>
      <c r="U103" s="34"/>
      <c r="V103" s="34"/>
      <c r="W103" s="34"/>
      <c r="X103" s="34"/>
      <c r="Y103" s="34"/>
      <c r="Z103" s="34"/>
      <c r="AA103" s="34"/>
      <c r="AB103" s="34"/>
      <c r="AC103" s="34"/>
      <c r="AD103" s="34"/>
      <c r="AE103" s="34"/>
      <c r="AR103" s="199" t="s">
        <v>79</v>
      </c>
      <c r="AT103" s="199" t="s">
        <v>119</v>
      </c>
      <c r="AU103" s="199" t="s">
        <v>79</v>
      </c>
      <c r="AY103" s="17" t="s">
        <v>122</v>
      </c>
      <c r="BE103" s="200">
        <f t="shared" si="4"/>
        <v>0</v>
      </c>
      <c r="BF103" s="200">
        <f t="shared" si="5"/>
        <v>0</v>
      </c>
      <c r="BG103" s="200">
        <f t="shared" si="6"/>
        <v>0</v>
      </c>
      <c r="BH103" s="200">
        <f t="shared" si="7"/>
        <v>0</v>
      </c>
      <c r="BI103" s="200">
        <f t="shared" si="8"/>
        <v>0</v>
      </c>
      <c r="BJ103" s="17" t="s">
        <v>77</v>
      </c>
      <c r="BK103" s="200">
        <f t="shared" si="9"/>
        <v>0</v>
      </c>
      <c r="BL103" s="17" t="s">
        <v>77</v>
      </c>
      <c r="BM103" s="199" t="s">
        <v>286</v>
      </c>
    </row>
    <row r="104" spans="1:65" s="2" customFormat="1" ht="16.5" customHeight="1">
      <c r="A104" s="34"/>
      <c r="B104" s="35"/>
      <c r="C104" s="187" t="s">
        <v>287</v>
      </c>
      <c r="D104" s="187" t="s">
        <v>119</v>
      </c>
      <c r="E104" s="188" t="s">
        <v>288</v>
      </c>
      <c r="F104" s="189" t="s">
        <v>289</v>
      </c>
      <c r="G104" s="190" t="s">
        <v>19</v>
      </c>
      <c r="H104" s="191">
        <v>2</v>
      </c>
      <c r="I104" s="192"/>
      <c r="J104" s="193">
        <f t="shared" si="0"/>
        <v>0</v>
      </c>
      <c r="K104" s="189" t="s">
        <v>19</v>
      </c>
      <c r="L104" s="194"/>
      <c r="M104" s="195" t="s">
        <v>19</v>
      </c>
      <c r="N104" s="196" t="s">
        <v>40</v>
      </c>
      <c r="O104" s="64"/>
      <c r="P104" s="197">
        <f t="shared" si="1"/>
        <v>0</v>
      </c>
      <c r="Q104" s="197">
        <v>0</v>
      </c>
      <c r="R104" s="197">
        <f t="shared" si="2"/>
        <v>0</v>
      </c>
      <c r="S104" s="197">
        <v>0</v>
      </c>
      <c r="T104" s="198">
        <f t="shared" si="3"/>
        <v>0</v>
      </c>
      <c r="U104" s="34"/>
      <c r="V104" s="34"/>
      <c r="W104" s="34"/>
      <c r="X104" s="34"/>
      <c r="Y104" s="34"/>
      <c r="Z104" s="34"/>
      <c r="AA104" s="34"/>
      <c r="AB104" s="34"/>
      <c r="AC104" s="34"/>
      <c r="AD104" s="34"/>
      <c r="AE104" s="34"/>
      <c r="AR104" s="199" t="s">
        <v>79</v>
      </c>
      <c r="AT104" s="199" t="s">
        <v>119</v>
      </c>
      <c r="AU104" s="199" t="s">
        <v>79</v>
      </c>
      <c r="AY104" s="17" t="s">
        <v>122</v>
      </c>
      <c r="BE104" s="200">
        <f t="shared" si="4"/>
        <v>0</v>
      </c>
      <c r="BF104" s="200">
        <f t="shared" si="5"/>
        <v>0</v>
      </c>
      <c r="BG104" s="200">
        <f t="shared" si="6"/>
        <v>0</v>
      </c>
      <c r="BH104" s="200">
        <f t="shared" si="7"/>
        <v>0</v>
      </c>
      <c r="BI104" s="200">
        <f t="shared" si="8"/>
        <v>0</v>
      </c>
      <c r="BJ104" s="17" t="s">
        <v>77</v>
      </c>
      <c r="BK104" s="200">
        <f t="shared" si="9"/>
        <v>0</v>
      </c>
      <c r="BL104" s="17" t="s">
        <v>77</v>
      </c>
      <c r="BM104" s="199" t="s">
        <v>290</v>
      </c>
    </row>
    <row r="105" spans="1:65" s="2" customFormat="1" ht="16.5" customHeight="1">
      <c r="A105" s="34"/>
      <c r="B105" s="35"/>
      <c r="C105" s="187" t="s">
        <v>291</v>
      </c>
      <c r="D105" s="187" t="s">
        <v>119</v>
      </c>
      <c r="E105" s="188" t="s">
        <v>292</v>
      </c>
      <c r="F105" s="189" t="s">
        <v>293</v>
      </c>
      <c r="G105" s="190" t="s">
        <v>19</v>
      </c>
      <c r="H105" s="191">
        <v>2</v>
      </c>
      <c r="I105" s="192"/>
      <c r="J105" s="193">
        <f t="shared" si="0"/>
        <v>0</v>
      </c>
      <c r="K105" s="189" t="s">
        <v>19</v>
      </c>
      <c r="L105" s="194"/>
      <c r="M105" s="195" t="s">
        <v>19</v>
      </c>
      <c r="N105" s="196" t="s">
        <v>40</v>
      </c>
      <c r="O105" s="64"/>
      <c r="P105" s="197">
        <f t="shared" si="1"/>
        <v>0</v>
      </c>
      <c r="Q105" s="197">
        <v>0</v>
      </c>
      <c r="R105" s="197">
        <f t="shared" si="2"/>
        <v>0</v>
      </c>
      <c r="S105" s="197">
        <v>0</v>
      </c>
      <c r="T105" s="198">
        <f t="shared" si="3"/>
        <v>0</v>
      </c>
      <c r="U105" s="34"/>
      <c r="V105" s="34"/>
      <c r="W105" s="34"/>
      <c r="X105" s="34"/>
      <c r="Y105" s="34"/>
      <c r="Z105" s="34"/>
      <c r="AA105" s="34"/>
      <c r="AB105" s="34"/>
      <c r="AC105" s="34"/>
      <c r="AD105" s="34"/>
      <c r="AE105" s="34"/>
      <c r="AR105" s="199" t="s">
        <v>79</v>
      </c>
      <c r="AT105" s="199" t="s">
        <v>119</v>
      </c>
      <c r="AU105" s="199" t="s">
        <v>79</v>
      </c>
      <c r="AY105" s="17" t="s">
        <v>122</v>
      </c>
      <c r="BE105" s="200">
        <f t="shared" si="4"/>
        <v>0</v>
      </c>
      <c r="BF105" s="200">
        <f t="shared" si="5"/>
        <v>0</v>
      </c>
      <c r="BG105" s="200">
        <f t="shared" si="6"/>
        <v>0</v>
      </c>
      <c r="BH105" s="200">
        <f t="shared" si="7"/>
        <v>0</v>
      </c>
      <c r="BI105" s="200">
        <f t="shared" si="8"/>
        <v>0</v>
      </c>
      <c r="BJ105" s="17" t="s">
        <v>77</v>
      </c>
      <c r="BK105" s="200">
        <f t="shared" si="9"/>
        <v>0</v>
      </c>
      <c r="BL105" s="17" t="s">
        <v>77</v>
      </c>
      <c r="BM105" s="199" t="s">
        <v>294</v>
      </c>
    </row>
    <row r="106" spans="1:65" s="2" customFormat="1" ht="16.5" customHeight="1">
      <c r="A106" s="34"/>
      <c r="B106" s="35"/>
      <c r="C106" s="187" t="s">
        <v>295</v>
      </c>
      <c r="D106" s="187" t="s">
        <v>119</v>
      </c>
      <c r="E106" s="188" t="s">
        <v>296</v>
      </c>
      <c r="F106" s="189" t="s">
        <v>297</v>
      </c>
      <c r="G106" s="190" t="s">
        <v>19</v>
      </c>
      <c r="H106" s="191">
        <v>2</v>
      </c>
      <c r="I106" s="192"/>
      <c r="J106" s="193">
        <f t="shared" si="0"/>
        <v>0</v>
      </c>
      <c r="K106" s="189" t="s">
        <v>19</v>
      </c>
      <c r="L106" s="194"/>
      <c r="M106" s="195" t="s">
        <v>19</v>
      </c>
      <c r="N106" s="196" t="s">
        <v>40</v>
      </c>
      <c r="O106" s="64"/>
      <c r="P106" s="197">
        <f t="shared" si="1"/>
        <v>0</v>
      </c>
      <c r="Q106" s="197">
        <v>0</v>
      </c>
      <c r="R106" s="197">
        <f t="shared" si="2"/>
        <v>0</v>
      </c>
      <c r="S106" s="197">
        <v>0</v>
      </c>
      <c r="T106" s="198">
        <f t="shared" si="3"/>
        <v>0</v>
      </c>
      <c r="U106" s="34"/>
      <c r="V106" s="34"/>
      <c r="W106" s="34"/>
      <c r="X106" s="34"/>
      <c r="Y106" s="34"/>
      <c r="Z106" s="34"/>
      <c r="AA106" s="34"/>
      <c r="AB106" s="34"/>
      <c r="AC106" s="34"/>
      <c r="AD106" s="34"/>
      <c r="AE106" s="34"/>
      <c r="AR106" s="199" t="s">
        <v>79</v>
      </c>
      <c r="AT106" s="199" t="s">
        <v>119</v>
      </c>
      <c r="AU106" s="199" t="s">
        <v>79</v>
      </c>
      <c r="AY106" s="17" t="s">
        <v>122</v>
      </c>
      <c r="BE106" s="200">
        <f t="shared" si="4"/>
        <v>0</v>
      </c>
      <c r="BF106" s="200">
        <f t="shared" si="5"/>
        <v>0</v>
      </c>
      <c r="BG106" s="200">
        <f t="shared" si="6"/>
        <v>0</v>
      </c>
      <c r="BH106" s="200">
        <f t="shared" si="7"/>
        <v>0</v>
      </c>
      <c r="BI106" s="200">
        <f t="shared" si="8"/>
        <v>0</v>
      </c>
      <c r="BJ106" s="17" t="s">
        <v>77</v>
      </c>
      <c r="BK106" s="200">
        <f t="shared" si="9"/>
        <v>0</v>
      </c>
      <c r="BL106" s="17" t="s">
        <v>77</v>
      </c>
      <c r="BM106" s="199" t="s">
        <v>298</v>
      </c>
    </row>
    <row r="107" spans="1:65" s="2" customFormat="1" ht="16.5" customHeight="1">
      <c r="A107" s="34"/>
      <c r="B107" s="35"/>
      <c r="C107" s="187" t="s">
        <v>299</v>
      </c>
      <c r="D107" s="187" t="s">
        <v>119</v>
      </c>
      <c r="E107" s="188" t="s">
        <v>300</v>
      </c>
      <c r="F107" s="189" t="s">
        <v>301</v>
      </c>
      <c r="G107" s="190" t="s">
        <v>236</v>
      </c>
      <c r="H107" s="191">
        <v>3</v>
      </c>
      <c r="I107" s="192"/>
      <c r="J107" s="193">
        <f t="shared" si="0"/>
        <v>0</v>
      </c>
      <c r="K107" s="189" t="s">
        <v>19</v>
      </c>
      <c r="L107" s="194"/>
      <c r="M107" s="195" t="s">
        <v>19</v>
      </c>
      <c r="N107" s="196" t="s">
        <v>40</v>
      </c>
      <c r="O107" s="64"/>
      <c r="P107" s="197">
        <f t="shared" si="1"/>
        <v>0</v>
      </c>
      <c r="Q107" s="197">
        <v>3.8000000000000002E-4</v>
      </c>
      <c r="R107" s="197">
        <f t="shared" si="2"/>
        <v>1.14E-3</v>
      </c>
      <c r="S107" s="197">
        <v>0</v>
      </c>
      <c r="T107" s="198">
        <f t="shared" si="3"/>
        <v>0</v>
      </c>
      <c r="U107" s="34"/>
      <c r="V107" s="34"/>
      <c r="W107" s="34"/>
      <c r="X107" s="34"/>
      <c r="Y107" s="34"/>
      <c r="Z107" s="34"/>
      <c r="AA107" s="34"/>
      <c r="AB107" s="34"/>
      <c r="AC107" s="34"/>
      <c r="AD107" s="34"/>
      <c r="AE107" s="34"/>
      <c r="AR107" s="199" t="s">
        <v>79</v>
      </c>
      <c r="AT107" s="199" t="s">
        <v>119</v>
      </c>
      <c r="AU107" s="199" t="s">
        <v>79</v>
      </c>
      <c r="AY107" s="17" t="s">
        <v>122</v>
      </c>
      <c r="BE107" s="200">
        <f t="shared" si="4"/>
        <v>0</v>
      </c>
      <c r="BF107" s="200">
        <f t="shared" si="5"/>
        <v>0</v>
      </c>
      <c r="BG107" s="200">
        <f t="shared" si="6"/>
        <v>0</v>
      </c>
      <c r="BH107" s="200">
        <f t="shared" si="7"/>
        <v>0</v>
      </c>
      <c r="BI107" s="200">
        <f t="shared" si="8"/>
        <v>0</v>
      </c>
      <c r="BJ107" s="17" t="s">
        <v>77</v>
      </c>
      <c r="BK107" s="200">
        <f t="shared" si="9"/>
        <v>0</v>
      </c>
      <c r="BL107" s="17" t="s">
        <v>77</v>
      </c>
      <c r="BM107" s="199" t="s">
        <v>302</v>
      </c>
    </row>
    <row r="108" spans="1:65" s="2" customFormat="1" ht="16.5" customHeight="1">
      <c r="A108" s="34"/>
      <c r="B108" s="35"/>
      <c r="C108" s="187" t="s">
        <v>303</v>
      </c>
      <c r="D108" s="187" t="s">
        <v>119</v>
      </c>
      <c r="E108" s="188" t="s">
        <v>304</v>
      </c>
      <c r="F108" s="189" t="s">
        <v>305</v>
      </c>
      <c r="G108" s="190" t="s">
        <v>236</v>
      </c>
      <c r="H108" s="191">
        <v>10</v>
      </c>
      <c r="I108" s="192"/>
      <c r="J108" s="193">
        <f t="shared" si="0"/>
        <v>0</v>
      </c>
      <c r="K108" s="189" t="s">
        <v>19</v>
      </c>
      <c r="L108" s="194"/>
      <c r="M108" s="195" t="s">
        <v>19</v>
      </c>
      <c r="N108" s="196" t="s">
        <v>40</v>
      </c>
      <c r="O108" s="64"/>
      <c r="P108" s="197">
        <f t="shared" si="1"/>
        <v>0</v>
      </c>
      <c r="Q108" s="197">
        <v>6.6E-4</v>
      </c>
      <c r="R108" s="197">
        <f t="shared" si="2"/>
        <v>6.6E-3</v>
      </c>
      <c r="S108" s="197">
        <v>0</v>
      </c>
      <c r="T108" s="198">
        <f t="shared" si="3"/>
        <v>0</v>
      </c>
      <c r="U108" s="34"/>
      <c r="V108" s="34"/>
      <c r="W108" s="34"/>
      <c r="X108" s="34"/>
      <c r="Y108" s="34"/>
      <c r="Z108" s="34"/>
      <c r="AA108" s="34"/>
      <c r="AB108" s="34"/>
      <c r="AC108" s="34"/>
      <c r="AD108" s="34"/>
      <c r="AE108" s="34"/>
      <c r="AR108" s="199" t="s">
        <v>79</v>
      </c>
      <c r="AT108" s="199" t="s">
        <v>119</v>
      </c>
      <c r="AU108" s="199" t="s">
        <v>79</v>
      </c>
      <c r="AY108" s="17" t="s">
        <v>122</v>
      </c>
      <c r="BE108" s="200">
        <f t="shared" si="4"/>
        <v>0</v>
      </c>
      <c r="BF108" s="200">
        <f t="shared" si="5"/>
        <v>0</v>
      </c>
      <c r="BG108" s="200">
        <f t="shared" si="6"/>
        <v>0</v>
      </c>
      <c r="BH108" s="200">
        <f t="shared" si="7"/>
        <v>0</v>
      </c>
      <c r="BI108" s="200">
        <f t="shared" si="8"/>
        <v>0</v>
      </c>
      <c r="BJ108" s="17" t="s">
        <v>77</v>
      </c>
      <c r="BK108" s="200">
        <f t="shared" si="9"/>
        <v>0</v>
      </c>
      <c r="BL108" s="17" t="s">
        <v>77</v>
      </c>
      <c r="BM108" s="199" t="s">
        <v>306</v>
      </c>
    </row>
    <row r="109" spans="1:65" s="2" customFormat="1" ht="16.5" customHeight="1">
      <c r="A109" s="34"/>
      <c r="B109" s="35"/>
      <c r="C109" s="187" t="s">
        <v>307</v>
      </c>
      <c r="D109" s="187" t="s">
        <v>119</v>
      </c>
      <c r="E109" s="188" t="s">
        <v>308</v>
      </c>
      <c r="F109" s="189" t="s">
        <v>309</v>
      </c>
      <c r="G109" s="190" t="s">
        <v>236</v>
      </c>
      <c r="H109" s="191">
        <v>4</v>
      </c>
      <c r="I109" s="192"/>
      <c r="J109" s="193">
        <f t="shared" si="0"/>
        <v>0</v>
      </c>
      <c r="K109" s="189" t="s">
        <v>19</v>
      </c>
      <c r="L109" s="194"/>
      <c r="M109" s="195" t="s">
        <v>19</v>
      </c>
      <c r="N109" s="196" t="s">
        <v>40</v>
      </c>
      <c r="O109" s="64"/>
      <c r="P109" s="197">
        <f t="shared" si="1"/>
        <v>0</v>
      </c>
      <c r="Q109" s="197">
        <v>6.0000000000000002E-5</v>
      </c>
      <c r="R109" s="197">
        <f t="shared" si="2"/>
        <v>2.4000000000000001E-4</v>
      </c>
      <c r="S109" s="197">
        <v>0</v>
      </c>
      <c r="T109" s="198">
        <f t="shared" si="3"/>
        <v>0</v>
      </c>
      <c r="U109" s="34"/>
      <c r="V109" s="34"/>
      <c r="W109" s="34"/>
      <c r="X109" s="34"/>
      <c r="Y109" s="34"/>
      <c r="Z109" s="34"/>
      <c r="AA109" s="34"/>
      <c r="AB109" s="34"/>
      <c r="AC109" s="34"/>
      <c r="AD109" s="34"/>
      <c r="AE109" s="34"/>
      <c r="AR109" s="199" t="s">
        <v>79</v>
      </c>
      <c r="AT109" s="199" t="s">
        <v>119</v>
      </c>
      <c r="AU109" s="199" t="s">
        <v>79</v>
      </c>
      <c r="AY109" s="17" t="s">
        <v>122</v>
      </c>
      <c r="BE109" s="200">
        <f t="shared" si="4"/>
        <v>0</v>
      </c>
      <c r="BF109" s="200">
        <f t="shared" si="5"/>
        <v>0</v>
      </c>
      <c r="BG109" s="200">
        <f t="shared" si="6"/>
        <v>0</v>
      </c>
      <c r="BH109" s="200">
        <f t="shared" si="7"/>
        <v>0</v>
      </c>
      <c r="BI109" s="200">
        <f t="shared" si="8"/>
        <v>0</v>
      </c>
      <c r="BJ109" s="17" t="s">
        <v>77</v>
      </c>
      <c r="BK109" s="200">
        <f t="shared" si="9"/>
        <v>0</v>
      </c>
      <c r="BL109" s="17" t="s">
        <v>77</v>
      </c>
      <c r="BM109" s="199" t="s">
        <v>310</v>
      </c>
    </row>
    <row r="110" spans="1:65" s="2" customFormat="1" ht="16.5" customHeight="1">
      <c r="A110" s="34"/>
      <c r="B110" s="35"/>
      <c r="C110" s="187" t="s">
        <v>311</v>
      </c>
      <c r="D110" s="187" t="s">
        <v>119</v>
      </c>
      <c r="E110" s="188" t="s">
        <v>312</v>
      </c>
      <c r="F110" s="189" t="s">
        <v>313</v>
      </c>
      <c r="G110" s="190" t="s">
        <v>236</v>
      </c>
      <c r="H110" s="191">
        <v>15</v>
      </c>
      <c r="I110" s="192"/>
      <c r="J110" s="193">
        <f t="shared" si="0"/>
        <v>0</v>
      </c>
      <c r="K110" s="189" t="s">
        <v>19</v>
      </c>
      <c r="L110" s="194"/>
      <c r="M110" s="195" t="s">
        <v>19</v>
      </c>
      <c r="N110" s="196" t="s">
        <v>40</v>
      </c>
      <c r="O110" s="64"/>
      <c r="P110" s="197">
        <f t="shared" si="1"/>
        <v>0</v>
      </c>
      <c r="Q110" s="197">
        <v>2.0000000000000001E-4</v>
      </c>
      <c r="R110" s="197">
        <f t="shared" si="2"/>
        <v>3.0000000000000001E-3</v>
      </c>
      <c r="S110" s="197">
        <v>0</v>
      </c>
      <c r="T110" s="198">
        <f t="shared" si="3"/>
        <v>0</v>
      </c>
      <c r="U110" s="34"/>
      <c r="V110" s="34"/>
      <c r="W110" s="34"/>
      <c r="X110" s="34"/>
      <c r="Y110" s="34"/>
      <c r="Z110" s="34"/>
      <c r="AA110" s="34"/>
      <c r="AB110" s="34"/>
      <c r="AC110" s="34"/>
      <c r="AD110" s="34"/>
      <c r="AE110" s="34"/>
      <c r="AR110" s="199" t="s">
        <v>79</v>
      </c>
      <c r="AT110" s="199" t="s">
        <v>119</v>
      </c>
      <c r="AU110" s="199" t="s">
        <v>79</v>
      </c>
      <c r="AY110" s="17" t="s">
        <v>122</v>
      </c>
      <c r="BE110" s="200">
        <f t="shared" si="4"/>
        <v>0</v>
      </c>
      <c r="BF110" s="200">
        <f t="shared" si="5"/>
        <v>0</v>
      </c>
      <c r="BG110" s="200">
        <f t="shared" si="6"/>
        <v>0</v>
      </c>
      <c r="BH110" s="200">
        <f t="shared" si="7"/>
        <v>0</v>
      </c>
      <c r="BI110" s="200">
        <f t="shared" si="8"/>
        <v>0</v>
      </c>
      <c r="BJ110" s="17" t="s">
        <v>77</v>
      </c>
      <c r="BK110" s="200">
        <f t="shared" si="9"/>
        <v>0</v>
      </c>
      <c r="BL110" s="17" t="s">
        <v>77</v>
      </c>
      <c r="BM110" s="199" t="s">
        <v>314</v>
      </c>
    </row>
    <row r="111" spans="1:65" s="2" customFormat="1" ht="16.5" customHeight="1">
      <c r="A111" s="34"/>
      <c r="B111" s="35"/>
      <c r="C111" s="187" t="s">
        <v>315</v>
      </c>
      <c r="D111" s="187" t="s">
        <v>119</v>
      </c>
      <c r="E111" s="188" t="s">
        <v>316</v>
      </c>
      <c r="F111" s="189" t="s">
        <v>317</v>
      </c>
      <c r="G111" s="190" t="s">
        <v>236</v>
      </c>
      <c r="H111" s="191">
        <v>44</v>
      </c>
      <c r="I111" s="192"/>
      <c r="J111" s="193">
        <f t="shared" si="0"/>
        <v>0</v>
      </c>
      <c r="K111" s="189" t="s">
        <v>19</v>
      </c>
      <c r="L111" s="194"/>
      <c r="M111" s="195" t="s">
        <v>19</v>
      </c>
      <c r="N111" s="196" t="s">
        <v>40</v>
      </c>
      <c r="O111" s="64"/>
      <c r="P111" s="197">
        <f t="shared" si="1"/>
        <v>0</v>
      </c>
      <c r="Q111" s="197">
        <v>2.0000000000000001E-4</v>
      </c>
      <c r="R111" s="197">
        <f t="shared" si="2"/>
        <v>8.8000000000000005E-3</v>
      </c>
      <c r="S111" s="197">
        <v>0</v>
      </c>
      <c r="T111" s="198">
        <f t="shared" si="3"/>
        <v>0</v>
      </c>
      <c r="U111" s="34"/>
      <c r="V111" s="34"/>
      <c r="W111" s="34"/>
      <c r="X111" s="34"/>
      <c r="Y111" s="34"/>
      <c r="Z111" s="34"/>
      <c r="AA111" s="34"/>
      <c r="AB111" s="34"/>
      <c r="AC111" s="34"/>
      <c r="AD111" s="34"/>
      <c r="AE111" s="34"/>
      <c r="AR111" s="199" t="s">
        <v>79</v>
      </c>
      <c r="AT111" s="199" t="s">
        <v>119</v>
      </c>
      <c r="AU111" s="199" t="s">
        <v>79</v>
      </c>
      <c r="AY111" s="17" t="s">
        <v>122</v>
      </c>
      <c r="BE111" s="200">
        <f t="shared" si="4"/>
        <v>0</v>
      </c>
      <c r="BF111" s="200">
        <f t="shared" si="5"/>
        <v>0</v>
      </c>
      <c r="BG111" s="200">
        <f t="shared" si="6"/>
        <v>0</v>
      </c>
      <c r="BH111" s="200">
        <f t="shared" si="7"/>
        <v>0</v>
      </c>
      <c r="BI111" s="200">
        <f t="shared" si="8"/>
        <v>0</v>
      </c>
      <c r="BJ111" s="17" t="s">
        <v>77</v>
      </c>
      <c r="BK111" s="200">
        <f t="shared" si="9"/>
        <v>0</v>
      </c>
      <c r="BL111" s="17" t="s">
        <v>77</v>
      </c>
      <c r="BM111" s="199" t="s">
        <v>318</v>
      </c>
    </row>
    <row r="112" spans="1:65" s="2" customFormat="1" ht="16.5" customHeight="1">
      <c r="A112" s="34"/>
      <c r="B112" s="35"/>
      <c r="C112" s="187" t="s">
        <v>129</v>
      </c>
      <c r="D112" s="187" t="s">
        <v>119</v>
      </c>
      <c r="E112" s="188" t="s">
        <v>319</v>
      </c>
      <c r="F112" s="189" t="s">
        <v>320</v>
      </c>
      <c r="G112" s="190" t="s">
        <v>236</v>
      </c>
      <c r="H112" s="191">
        <v>22</v>
      </c>
      <c r="I112" s="192"/>
      <c r="J112" s="193">
        <f t="shared" si="0"/>
        <v>0</v>
      </c>
      <c r="K112" s="189" t="s">
        <v>19</v>
      </c>
      <c r="L112" s="194"/>
      <c r="M112" s="195" t="s">
        <v>19</v>
      </c>
      <c r="N112" s="196" t="s">
        <v>40</v>
      </c>
      <c r="O112" s="64"/>
      <c r="P112" s="197">
        <f t="shared" si="1"/>
        <v>0</v>
      </c>
      <c r="Q112" s="197">
        <v>2.0000000000000001E-4</v>
      </c>
      <c r="R112" s="197">
        <f t="shared" si="2"/>
        <v>4.4000000000000003E-3</v>
      </c>
      <c r="S112" s="197">
        <v>0</v>
      </c>
      <c r="T112" s="198">
        <f t="shared" si="3"/>
        <v>0</v>
      </c>
      <c r="U112" s="34"/>
      <c r="V112" s="34"/>
      <c r="W112" s="34"/>
      <c r="X112" s="34"/>
      <c r="Y112" s="34"/>
      <c r="Z112" s="34"/>
      <c r="AA112" s="34"/>
      <c r="AB112" s="34"/>
      <c r="AC112" s="34"/>
      <c r="AD112" s="34"/>
      <c r="AE112" s="34"/>
      <c r="AR112" s="199" t="s">
        <v>79</v>
      </c>
      <c r="AT112" s="199" t="s">
        <v>119</v>
      </c>
      <c r="AU112" s="199" t="s">
        <v>79</v>
      </c>
      <c r="AY112" s="17" t="s">
        <v>122</v>
      </c>
      <c r="BE112" s="200">
        <f t="shared" si="4"/>
        <v>0</v>
      </c>
      <c r="BF112" s="200">
        <f t="shared" si="5"/>
        <v>0</v>
      </c>
      <c r="BG112" s="200">
        <f t="shared" si="6"/>
        <v>0</v>
      </c>
      <c r="BH112" s="200">
        <f t="shared" si="7"/>
        <v>0</v>
      </c>
      <c r="BI112" s="200">
        <f t="shared" si="8"/>
        <v>0</v>
      </c>
      <c r="BJ112" s="17" t="s">
        <v>77</v>
      </c>
      <c r="BK112" s="200">
        <f t="shared" si="9"/>
        <v>0</v>
      </c>
      <c r="BL112" s="17" t="s">
        <v>77</v>
      </c>
      <c r="BM112" s="199" t="s">
        <v>321</v>
      </c>
    </row>
    <row r="113" spans="1:65" s="2" customFormat="1" ht="16.5" customHeight="1">
      <c r="A113" s="34"/>
      <c r="B113" s="35"/>
      <c r="C113" s="187" t="s">
        <v>322</v>
      </c>
      <c r="D113" s="187" t="s">
        <v>119</v>
      </c>
      <c r="E113" s="188" t="s">
        <v>323</v>
      </c>
      <c r="F113" s="189" t="s">
        <v>324</v>
      </c>
      <c r="G113" s="190" t="s">
        <v>236</v>
      </c>
      <c r="H113" s="191">
        <v>22</v>
      </c>
      <c r="I113" s="192"/>
      <c r="J113" s="193">
        <f t="shared" si="0"/>
        <v>0</v>
      </c>
      <c r="K113" s="189" t="s">
        <v>19</v>
      </c>
      <c r="L113" s="194"/>
      <c r="M113" s="195" t="s">
        <v>19</v>
      </c>
      <c r="N113" s="196" t="s">
        <v>40</v>
      </c>
      <c r="O113" s="64"/>
      <c r="P113" s="197">
        <f t="shared" si="1"/>
        <v>0</v>
      </c>
      <c r="Q113" s="197">
        <v>2.0000000000000001E-4</v>
      </c>
      <c r="R113" s="197">
        <f t="shared" si="2"/>
        <v>4.4000000000000003E-3</v>
      </c>
      <c r="S113" s="197">
        <v>0</v>
      </c>
      <c r="T113" s="198">
        <f t="shared" si="3"/>
        <v>0</v>
      </c>
      <c r="U113" s="34"/>
      <c r="V113" s="34"/>
      <c r="W113" s="34"/>
      <c r="X113" s="34"/>
      <c r="Y113" s="34"/>
      <c r="Z113" s="34"/>
      <c r="AA113" s="34"/>
      <c r="AB113" s="34"/>
      <c r="AC113" s="34"/>
      <c r="AD113" s="34"/>
      <c r="AE113" s="34"/>
      <c r="AR113" s="199" t="s">
        <v>79</v>
      </c>
      <c r="AT113" s="199" t="s">
        <v>119</v>
      </c>
      <c r="AU113" s="199" t="s">
        <v>79</v>
      </c>
      <c r="AY113" s="17" t="s">
        <v>122</v>
      </c>
      <c r="BE113" s="200">
        <f t="shared" si="4"/>
        <v>0</v>
      </c>
      <c r="BF113" s="200">
        <f t="shared" si="5"/>
        <v>0</v>
      </c>
      <c r="BG113" s="200">
        <f t="shared" si="6"/>
        <v>0</v>
      </c>
      <c r="BH113" s="200">
        <f t="shared" si="7"/>
        <v>0</v>
      </c>
      <c r="BI113" s="200">
        <f t="shared" si="8"/>
        <v>0</v>
      </c>
      <c r="BJ113" s="17" t="s">
        <v>77</v>
      </c>
      <c r="BK113" s="200">
        <f t="shared" si="9"/>
        <v>0</v>
      </c>
      <c r="BL113" s="17" t="s">
        <v>77</v>
      </c>
      <c r="BM113" s="199" t="s">
        <v>325</v>
      </c>
    </row>
    <row r="114" spans="1:65" s="2" customFormat="1" ht="16.5" customHeight="1">
      <c r="A114" s="34"/>
      <c r="B114" s="35"/>
      <c r="C114" s="187" t="s">
        <v>326</v>
      </c>
      <c r="D114" s="187" t="s">
        <v>119</v>
      </c>
      <c r="E114" s="188" t="s">
        <v>327</v>
      </c>
      <c r="F114" s="189" t="s">
        <v>328</v>
      </c>
      <c r="G114" s="190" t="s">
        <v>236</v>
      </c>
      <c r="H114" s="191">
        <v>6</v>
      </c>
      <c r="I114" s="192"/>
      <c r="J114" s="193">
        <f t="shared" si="0"/>
        <v>0</v>
      </c>
      <c r="K114" s="189" t="s">
        <v>19</v>
      </c>
      <c r="L114" s="194"/>
      <c r="M114" s="195" t="s">
        <v>19</v>
      </c>
      <c r="N114" s="196" t="s">
        <v>40</v>
      </c>
      <c r="O114" s="64"/>
      <c r="P114" s="197">
        <f t="shared" si="1"/>
        <v>0</v>
      </c>
      <c r="Q114" s="197">
        <v>1E-4</v>
      </c>
      <c r="R114" s="197">
        <f t="shared" si="2"/>
        <v>6.0000000000000006E-4</v>
      </c>
      <c r="S114" s="197">
        <v>0</v>
      </c>
      <c r="T114" s="198">
        <f t="shared" si="3"/>
        <v>0</v>
      </c>
      <c r="U114" s="34"/>
      <c r="V114" s="34"/>
      <c r="W114" s="34"/>
      <c r="X114" s="34"/>
      <c r="Y114" s="34"/>
      <c r="Z114" s="34"/>
      <c r="AA114" s="34"/>
      <c r="AB114" s="34"/>
      <c r="AC114" s="34"/>
      <c r="AD114" s="34"/>
      <c r="AE114" s="34"/>
      <c r="AR114" s="199" t="s">
        <v>79</v>
      </c>
      <c r="AT114" s="199" t="s">
        <v>119</v>
      </c>
      <c r="AU114" s="199" t="s">
        <v>79</v>
      </c>
      <c r="AY114" s="17" t="s">
        <v>122</v>
      </c>
      <c r="BE114" s="200">
        <f t="shared" si="4"/>
        <v>0</v>
      </c>
      <c r="BF114" s="200">
        <f t="shared" si="5"/>
        <v>0</v>
      </c>
      <c r="BG114" s="200">
        <f t="shared" si="6"/>
        <v>0</v>
      </c>
      <c r="BH114" s="200">
        <f t="shared" si="7"/>
        <v>0</v>
      </c>
      <c r="BI114" s="200">
        <f t="shared" si="8"/>
        <v>0</v>
      </c>
      <c r="BJ114" s="17" t="s">
        <v>77</v>
      </c>
      <c r="BK114" s="200">
        <f t="shared" si="9"/>
        <v>0</v>
      </c>
      <c r="BL114" s="17" t="s">
        <v>77</v>
      </c>
      <c r="BM114" s="199" t="s">
        <v>329</v>
      </c>
    </row>
    <row r="115" spans="1:65" s="2" customFormat="1" ht="16.5" customHeight="1">
      <c r="A115" s="34"/>
      <c r="B115" s="35"/>
      <c r="C115" s="187" t="s">
        <v>330</v>
      </c>
      <c r="D115" s="187" t="s">
        <v>119</v>
      </c>
      <c r="E115" s="188" t="s">
        <v>331</v>
      </c>
      <c r="F115" s="189" t="s">
        <v>332</v>
      </c>
      <c r="G115" s="190" t="s">
        <v>236</v>
      </c>
      <c r="H115" s="191">
        <v>1</v>
      </c>
      <c r="I115" s="192"/>
      <c r="J115" s="193">
        <f t="shared" si="0"/>
        <v>0</v>
      </c>
      <c r="K115" s="189" t="s">
        <v>19</v>
      </c>
      <c r="L115" s="194"/>
      <c r="M115" s="195" t="s">
        <v>19</v>
      </c>
      <c r="N115" s="196" t="s">
        <v>40</v>
      </c>
      <c r="O115" s="64"/>
      <c r="P115" s="197">
        <f t="shared" si="1"/>
        <v>0</v>
      </c>
      <c r="Q115" s="197">
        <v>3.8000000000000002E-4</v>
      </c>
      <c r="R115" s="197">
        <f t="shared" si="2"/>
        <v>3.8000000000000002E-4</v>
      </c>
      <c r="S115" s="197">
        <v>0</v>
      </c>
      <c r="T115" s="198">
        <f t="shared" si="3"/>
        <v>0</v>
      </c>
      <c r="U115" s="34"/>
      <c r="V115" s="34"/>
      <c r="W115" s="34"/>
      <c r="X115" s="34"/>
      <c r="Y115" s="34"/>
      <c r="Z115" s="34"/>
      <c r="AA115" s="34"/>
      <c r="AB115" s="34"/>
      <c r="AC115" s="34"/>
      <c r="AD115" s="34"/>
      <c r="AE115" s="34"/>
      <c r="AR115" s="199" t="s">
        <v>79</v>
      </c>
      <c r="AT115" s="199" t="s">
        <v>119</v>
      </c>
      <c r="AU115" s="199" t="s">
        <v>79</v>
      </c>
      <c r="AY115" s="17" t="s">
        <v>122</v>
      </c>
      <c r="BE115" s="200">
        <f t="shared" si="4"/>
        <v>0</v>
      </c>
      <c r="BF115" s="200">
        <f t="shared" si="5"/>
        <v>0</v>
      </c>
      <c r="BG115" s="200">
        <f t="shared" si="6"/>
        <v>0</v>
      </c>
      <c r="BH115" s="200">
        <f t="shared" si="7"/>
        <v>0</v>
      </c>
      <c r="BI115" s="200">
        <f t="shared" si="8"/>
        <v>0</v>
      </c>
      <c r="BJ115" s="17" t="s">
        <v>77</v>
      </c>
      <c r="BK115" s="200">
        <f t="shared" si="9"/>
        <v>0</v>
      </c>
      <c r="BL115" s="17" t="s">
        <v>77</v>
      </c>
      <c r="BM115" s="199" t="s">
        <v>333</v>
      </c>
    </row>
    <row r="116" spans="1:65" s="2" customFormat="1" ht="16.5" customHeight="1">
      <c r="A116" s="34"/>
      <c r="B116" s="35"/>
      <c r="C116" s="187" t="s">
        <v>334</v>
      </c>
      <c r="D116" s="187" t="s">
        <v>119</v>
      </c>
      <c r="E116" s="188" t="s">
        <v>335</v>
      </c>
      <c r="F116" s="189" t="s">
        <v>336</v>
      </c>
      <c r="G116" s="190" t="s">
        <v>236</v>
      </c>
      <c r="H116" s="191">
        <v>1</v>
      </c>
      <c r="I116" s="192"/>
      <c r="J116" s="193">
        <f t="shared" si="0"/>
        <v>0</v>
      </c>
      <c r="K116" s="189" t="s">
        <v>19</v>
      </c>
      <c r="L116" s="194"/>
      <c r="M116" s="195" t="s">
        <v>19</v>
      </c>
      <c r="N116" s="196" t="s">
        <v>40</v>
      </c>
      <c r="O116" s="64"/>
      <c r="P116" s="197">
        <f t="shared" si="1"/>
        <v>0</v>
      </c>
      <c r="Q116" s="197">
        <v>2.5000000000000001E-4</v>
      </c>
      <c r="R116" s="197">
        <f t="shared" si="2"/>
        <v>2.5000000000000001E-4</v>
      </c>
      <c r="S116" s="197">
        <v>0</v>
      </c>
      <c r="T116" s="198">
        <f t="shared" si="3"/>
        <v>0</v>
      </c>
      <c r="U116" s="34"/>
      <c r="V116" s="34"/>
      <c r="W116" s="34"/>
      <c r="X116" s="34"/>
      <c r="Y116" s="34"/>
      <c r="Z116" s="34"/>
      <c r="AA116" s="34"/>
      <c r="AB116" s="34"/>
      <c r="AC116" s="34"/>
      <c r="AD116" s="34"/>
      <c r="AE116" s="34"/>
      <c r="AR116" s="199" t="s">
        <v>79</v>
      </c>
      <c r="AT116" s="199" t="s">
        <v>119</v>
      </c>
      <c r="AU116" s="199" t="s">
        <v>79</v>
      </c>
      <c r="AY116" s="17" t="s">
        <v>122</v>
      </c>
      <c r="BE116" s="200">
        <f t="shared" si="4"/>
        <v>0</v>
      </c>
      <c r="BF116" s="200">
        <f t="shared" si="5"/>
        <v>0</v>
      </c>
      <c r="BG116" s="200">
        <f t="shared" si="6"/>
        <v>0</v>
      </c>
      <c r="BH116" s="200">
        <f t="shared" si="7"/>
        <v>0</v>
      </c>
      <c r="BI116" s="200">
        <f t="shared" si="8"/>
        <v>0</v>
      </c>
      <c r="BJ116" s="17" t="s">
        <v>77</v>
      </c>
      <c r="BK116" s="200">
        <f t="shared" si="9"/>
        <v>0</v>
      </c>
      <c r="BL116" s="17" t="s">
        <v>77</v>
      </c>
      <c r="BM116" s="199" t="s">
        <v>337</v>
      </c>
    </row>
    <row r="117" spans="1:65" s="2" customFormat="1" ht="16.5" customHeight="1">
      <c r="A117" s="34"/>
      <c r="B117" s="35"/>
      <c r="C117" s="187" t="s">
        <v>338</v>
      </c>
      <c r="D117" s="187" t="s">
        <v>119</v>
      </c>
      <c r="E117" s="188" t="s">
        <v>339</v>
      </c>
      <c r="F117" s="189" t="s">
        <v>340</v>
      </c>
      <c r="G117" s="190" t="s">
        <v>236</v>
      </c>
      <c r="H117" s="191">
        <v>1</v>
      </c>
      <c r="I117" s="192"/>
      <c r="J117" s="193">
        <f t="shared" si="0"/>
        <v>0</v>
      </c>
      <c r="K117" s="189" t="s">
        <v>19</v>
      </c>
      <c r="L117" s="194"/>
      <c r="M117" s="195" t="s">
        <v>19</v>
      </c>
      <c r="N117" s="196" t="s">
        <v>40</v>
      </c>
      <c r="O117" s="64"/>
      <c r="P117" s="197">
        <f t="shared" si="1"/>
        <v>0</v>
      </c>
      <c r="Q117" s="197">
        <v>5.5999999999999995E-4</v>
      </c>
      <c r="R117" s="197">
        <f t="shared" si="2"/>
        <v>5.5999999999999995E-4</v>
      </c>
      <c r="S117" s="197">
        <v>0</v>
      </c>
      <c r="T117" s="198">
        <f t="shared" si="3"/>
        <v>0</v>
      </c>
      <c r="U117" s="34"/>
      <c r="V117" s="34"/>
      <c r="W117" s="34"/>
      <c r="X117" s="34"/>
      <c r="Y117" s="34"/>
      <c r="Z117" s="34"/>
      <c r="AA117" s="34"/>
      <c r="AB117" s="34"/>
      <c r="AC117" s="34"/>
      <c r="AD117" s="34"/>
      <c r="AE117" s="34"/>
      <c r="AR117" s="199" t="s">
        <v>79</v>
      </c>
      <c r="AT117" s="199" t="s">
        <v>119</v>
      </c>
      <c r="AU117" s="199" t="s">
        <v>79</v>
      </c>
      <c r="AY117" s="17" t="s">
        <v>122</v>
      </c>
      <c r="BE117" s="200">
        <f t="shared" si="4"/>
        <v>0</v>
      </c>
      <c r="BF117" s="200">
        <f t="shared" si="5"/>
        <v>0</v>
      </c>
      <c r="BG117" s="200">
        <f t="shared" si="6"/>
        <v>0</v>
      </c>
      <c r="BH117" s="200">
        <f t="shared" si="7"/>
        <v>0</v>
      </c>
      <c r="BI117" s="200">
        <f t="shared" si="8"/>
        <v>0</v>
      </c>
      <c r="BJ117" s="17" t="s">
        <v>77</v>
      </c>
      <c r="BK117" s="200">
        <f t="shared" si="9"/>
        <v>0</v>
      </c>
      <c r="BL117" s="17" t="s">
        <v>77</v>
      </c>
      <c r="BM117" s="199" t="s">
        <v>341</v>
      </c>
    </row>
    <row r="118" spans="1:65" s="2" customFormat="1" ht="16.5" customHeight="1">
      <c r="A118" s="34"/>
      <c r="B118" s="35"/>
      <c r="C118" s="187" t="s">
        <v>342</v>
      </c>
      <c r="D118" s="187" t="s">
        <v>119</v>
      </c>
      <c r="E118" s="188" t="s">
        <v>343</v>
      </c>
      <c r="F118" s="189" t="s">
        <v>344</v>
      </c>
      <c r="G118" s="190" t="s">
        <v>236</v>
      </c>
      <c r="H118" s="191">
        <v>4</v>
      </c>
      <c r="I118" s="192"/>
      <c r="J118" s="193">
        <f t="shared" si="0"/>
        <v>0</v>
      </c>
      <c r="K118" s="189" t="s">
        <v>249</v>
      </c>
      <c r="L118" s="194"/>
      <c r="M118" s="195" t="s">
        <v>19</v>
      </c>
      <c r="N118" s="196" t="s">
        <v>40</v>
      </c>
      <c r="O118" s="64"/>
      <c r="P118" s="197">
        <f t="shared" si="1"/>
        <v>0</v>
      </c>
      <c r="Q118" s="197">
        <v>6.0000000000000002E-5</v>
      </c>
      <c r="R118" s="197">
        <f t="shared" si="2"/>
        <v>2.4000000000000001E-4</v>
      </c>
      <c r="S118" s="197">
        <v>0</v>
      </c>
      <c r="T118" s="198">
        <f t="shared" si="3"/>
        <v>0</v>
      </c>
      <c r="U118" s="34"/>
      <c r="V118" s="34"/>
      <c r="W118" s="34"/>
      <c r="X118" s="34"/>
      <c r="Y118" s="34"/>
      <c r="Z118" s="34"/>
      <c r="AA118" s="34"/>
      <c r="AB118" s="34"/>
      <c r="AC118" s="34"/>
      <c r="AD118" s="34"/>
      <c r="AE118" s="34"/>
      <c r="AR118" s="199" t="s">
        <v>79</v>
      </c>
      <c r="AT118" s="199" t="s">
        <v>119</v>
      </c>
      <c r="AU118" s="199" t="s">
        <v>79</v>
      </c>
      <c r="AY118" s="17" t="s">
        <v>122</v>
      </c>
      <c r="BE118" s="200">
        <f t="shared" si="4"/>
        <v>0</v>
      </c>
      <c r="BF118" s="200">
        <f t="shared" si="5"/>
        <v>0</v>
      </c>
      <c r="BG118" s="200">
        <f t="shared" si="6"/>
        <v>0</v>
      </c>
      <c r="BH118" s="200">
        <f t="shared" si="7"/>
        <v>0</v>
      </c>
      <c r="BI118" s="200">
        <f t="shared" si="8"/>
        <v>0</v>
      </c>
      <c r="BJ118" s="17" t="s">
        <v>77</v>
      </c>
      <c r="BK118" s="200">
        <f t="shared" si="9"/>
        <v>0</v>
      </c>
      <c r="BL118" s="17" t="s">
        <v>77</v>
      </c>
      <c r="BM118" s="199" t="s">
        <v>345</v>
      </c>
    </row>
    <row r="119" spans="1:65" s="2" customFormat="1" ht="16.5" customHeight="1">
      <c r="A119" s="34"/>
      <c r="B119" s="35"/>
      <c r="C119" s="187" t="s">
        <v>346</v>
      </c>
      <c r="D119" s="187" t="s">
        <v>119</v>
      </c>
      <c r="E119" s="188" t="s">
        <v>347</v>
      </c>
      <c r="F119" s="189" t="s">
        <v>348</v>
      </c>
      <c r="G119" s="190" t="s">
        <v>236</v>
      </c>
      <c r="H119" s="191">
        <v>56</v>
      </c>
      <c r="I119" s="192"/>
      <c r="J119" s="193">
        <f t="shared" si="0"/>
        <v>0</v>
      </c>
      <c r="K119" s="189" t="s">
        <v>249</v>
      </c>
      <c r="L119" s="194"/>
      <c r="M119" s="195" t="s">
        <v>19</v>
      </c>
      <c r="N119" s="196" t="s">
        <v>40</v>
      </c>
      <c r="O119" s="64"/>
      <c r="P119" s="197">
        <f t="shared" si="1"/>
        <v>0</v>
      </c>
      <c r="Q119" s="197">
        <v>6.0000000000000002E-5</v>
      </c>
      <c r="R119" s="197">
        <f t="shared" si="2"/>
        <v>3.3600000000000001E-3</v>
      </c>
      <c r="S119" s="197">
        <v>0</v>
      </c>
      <c r="T119" s="198">
        <f t="shared" si="3"/>
        <v>0</v>
      </c>
      <c r="U119" s="34"/>
      <c r="V119" s="34"/>
      <c r="W119" s="34"/>
      <c r="X119" s="34"/>
      <c r="Y119" s="34"/>
      <c r="Z119" s="34"/>
      <c r="AA119" s="34"/>
      <c r="AB119" s="34"/>
      <c r="AC119" s="34"/>
      <c r="AD119" s="34"/>
      <c r="AE119" s="34"/>
      <c r="AR119" s="199" t="s">
        <v>79</v>
      </c>
      <c r="AT119" s="199" t="s">
        <v>119</v>
      </c>
      <c r="AU119" s="199" t="s">
        <v>79</v>
      </c>
      <c r="AY119" s="17" t="s">
        <v>122</v>
      </c>
      <c r="BE119" s="200">
        <f t="shared" si="4"/>
        <v>0</v>
      </c>
      <c r="BF119" s="200">
        <f t="shared" si="5"/>
        <v>0</v>
      </c>
      <c r="BG119" s="200">
        <f t="shared" si="6"/>
        <v>0</v>
      </c>
      <c r="BH119" s="200">
        <f t="shared" si="7"/>
        <v>0</v>
      </c>
      <c r="BI119" s="200">
        <f t="shared" si="8"/>
        <v>0</v>
      </c>
      <c r="BJ119" s="17" t="s">
        <v>77</v>
      </c>
      <c r="BK119" s="200">
        <f t="shared" si="9"/>
        <v>0</v>
      </c>
      <c r="BL119" s="17" t="s">
        <v>77</v>
      </c>
      <c r="BM119" s="199" t="s">
        <v>349</v>
      </c>
    </row>
    <row r="120" spans="1:65" s="2" customFormat="1" ht="16.5" customHeight="1">
      <c r="A120" s="34"/>
      <c r="B120" s="35"/>
      <c r="C120" s="187" t="s">
        <v>350</v>
      </c>
      <c r="D120" s="187" t="s">
        <v>119</v>
      </c>
      <c r="E120" s="188" t="s">
        <v>351</v>
      </c>
      <c r="F120" s="189" t="s">
        <v>352</v>
      </c>
      <c r="G120" s="190" t="s">
        <v>236</v>
      </c>
      <c r="H120" s="191">
        <v>2</v>
      </c>
      <c r="I120" s="192"/>
      <c r="J120" s="193">
        <f t="shared" si="0"/>
        <v>0</v>
      </c>
      <c r="K120" s="189" t="s">
        <v>19</v>
      </c>
      <c r="L120" s="194"/>
      <c r="M120" s="195" t="s">
        <v>19</v>
      </c>
      <c r="N120" s="196" t="s">
        <v>40</v>
      </c>
      <c r="O120" s="64"/>
      <c r="P120" s="197">
        <f t="shared" si="1"/>
        <v>0</v>
      </c>
      <c r="Q120" s="197">
        <v>0</v>
      </c>
      <c r="R120" s="197">
        <f t="shared" si="2"/>
        <v>0</v>
      </c>
      <c r="S120" s="197">
        <v>0</v>
      </c>
      <c r="T120" s="198">
        <f t="shared" si="3"/>
        <v>0</v>
      </c>
      <c r="U120" s="34"/>
      <c r="V120" s="34"/>
      <c r="W120" s="34"/>
      <c r="X120" s="34"/>
      <c r="Y120" s="34"/>
      <c r="Z120" s="34"/>
      <c r="AA120" s="34"/>
      <c r="AB120" s="34"/>
      <c r="AC120" s="34"/>
      <c r="AD120" s="34"/>
      <c r="AE120" s="34"/>
      <c r="AR120" s="199" t="s">
        <v>79</v>
      </c>
      <c r="AT120" s="199" t="s">
        <v>119</v>
      </c>
      <c r="AU120" s="199" t="s">
        <v>79</v>
      </c>
      <c r="AY120" s="17" t="s">
        <v>122</v>
      </c>
      <c r="BE120" s="200">
        <f t="shared" si="4"/>
        <v>0</v>
      </c>
      <c r="BF120" s="200">
        <f t="shared" si="5"/>
        <v>0</v>
      </c>
      <c r="BG120" s="200">
        <f t="shared" si="6"/>
        <v>0</v>
      </c>
      <c r="BH120" s="200">
        <f t="shared" si="7"/>
        <v>0</v>
      </c>
      <c r="BI120" s="200">
        <f t="shared" si="8"/>
        <v>0</v>
      </c>
      <c r="BJ120" s="17" t="s">
        <v>77</v>
      </c>
      <c r="BK120" s="200">
        <f t="shared" si="9"/>
        <v>0</v>
      </c>
      <c r="BL120" s="17" t="s">
        <v>77</v>
      </c>
      <c r="BM120" s="199" t="s">
        <v>353</v>
      </c>
    </row>
    <row r="121" spans="1:65" s="2" customFormat="1" ht="16.5" customHeight="1">
      <c r="A121" s="34"/>
      <c r="B121" s="35"/>
      <c r="C121" s="187" t="s">
        <v>14</v>
      </c>
      <c r="D121" s="187" t="s">
        <v>119</v>
      </c>
      <c r="E121" s="188" t="s">
        <v>354</v>
      </c>
      <c r="F121" s="189" t="s">
        <v>355</v>
      </c>
      <c r="G121" s="190" t="s">
        <v>19</v>
      </c>
      <c r="H121" s="191">
        <v>1</v>
      </c>
      <c r="I121" s="192"/>
      <c r="J121" s="193">
        <f t="shared" si="0"/>
        <v>0</v>
      </c>
      <c r="K121" s="189" t="s">
        <v>19</v>
      </c>
      <c r="L121" s="194"/>
      <c r="M121" s="195" t="s">
        <v>19</v>
      </c>
      <c r="N121" s="196" t="s">
        <v>40</v>
      </c>
      <c r="O121" s="64"/>
      <c r="P121" s="197">
        <f t="shared" si="1"/>
        <v>0</v>
      </c>
      <c r="Q121" s="197">
        <v>0</v>
      </c>
      <c r="R121" s="197">
        <f t="shared" si="2"/>
        <v>0</v>
      </c>
      <c r="S121" s="197">
        <v>0</v>
      </c>
      <c r="T121" s="198">
        <f t="shared" si="3"/>
        <v>0</v>
      </c>
      <c r="U121" s="34"/>
      <c r="V121" s="34"/>
      <c r="W121" s="34"/>
      <c r="X121" s="34"/>
      <c r="Y121" s="34"/>
      <c r="Z121" s="34"/>
      <c r="AA121" s="34"/>
      <c r="AB121" s="34"/>
      <c r="AC121" s="34"/>
      <c r="AD121" s="34"/>
      <c r="AE121" s="34"/>
      <c r="AR121" s="199" t="s">
        <v>79</v>
      </c>
      <c r="AT121" s="199" t="s">
        <v>119</v>
      </c>
      <c r="AU121" s="199" t="s">
        <v>79</v>
      </c>
      <c r="AY121" s="17" t="s">
        <v>122</v>
      </c>
      <c r="BE121" s="200">
        <f t="shared" si="4"/>
        <v>0</v>
      </c>
      <c r="BF121" s="200">
        <f t="shared" si="5"/>
        <v>0</v>
      </c>
      <c r="BG121" s="200">
        <f t="shared" si="6"/>
        <v>0</v>
      </c>
      <c r="BH121" s="200">
        <f t="shared" si="7"/>
        <v>0</v>
      </c>
      <c r="BI121" s="200">
        <f t="shared" si="8"/>
        <v>0</v>
      </c>
      <c r="BJ121" s="17" t="s">
        <v>77</v>
      </c>
      <c r="BK121" s="200">
        <f t="shared" si="9"/>
        <v>0</v>
      </c>
      <c r="BL121" s="17" t="s">
        <v>77</v>
      </c>
      <c r="BM121" s="199" t="s">
        <v>356</v>
      </c>
    </row>
    <row r="122" spans="1:65" s="2" customFormat="1" ht="16.5" customHeight="1">
      <c r="A122" s="34"/>
      <c r="B122" s="35"/>
      <c r="C122" s="187" t="s">
        <v>214</v>
      </c>
      <c r="D122" s="187" t="s">
        <v>119</v>
      </c>
      <c r="E122" s="188" t="s">
        <v>357</v>
      </c>
      <c r="F122" s="189" t="s">
        <v>358</v>
      </c>
      <c r="G122" s="190" t="s">
        <v>19</v>
      </c>
      <c r="H122" s="191">
        <v>1</v>
      </c>
      <c r="I122" s="192"/>
      <c r="J122" s="193">
        <f t="shared" si="0"/>
        <v>0</v>
      </c>
      <c r="K122" s="189" t="s">
        <v>19</v>
      </c>
      <c r="L122" s="194"/>
      <c r="M122" s="195" t="s">
        <v>19</v>
      </c>
      <c r="N122" s="196" t="s">
        <v>40</v>
      </c>
      <c r="O122" s="64"/>
      <c r="P122" s="197">
        <f t="shared" si="1"/>
        <v>0</v>
      </c>
      <c r="Q122" s="197">
        <v>0</v>
      </c>
      <c r="R122" s="197">
        <f t="shared" si="2"/>
        <v>0</v>
      </c>
      <c r="S122" s="197">
        <v>0</v>
      </c>
      <c r="T122" s="198">
        <f t="shared" si="3"/>
        <v>0</v>
      </c>
      <c r="U122" s="34"/>
      <c r="V122" s="34"/>
      <c r="W122" s="34"/>
      <c r="X122" s="34"/>
      <c r="Y122" s="34"/>
      <c r="Z122" s="34"/>
      <c r="AA122" s="34"/>
      <c r="AB122" s="34"/>
      <c r="AC122" s="34"/>
      <c r="AD122" s="34"/>
      <c r="AE122" s="34"/>
      <c r="AR122" s="199" t="s">
        <v>79</v>
      </c>
      <c r="AT122" s="199" t="s">
        <v>119</v>
      </c>
      <c r="AU122" s="199" t="s">
        <v>79</v>
      </c>
      <c r="AY122" s="17" t="s">
        <v>122</v>
      </c>
      <c r="BE122" s="200">
        <f t="shared" si="4"/>
        <v>0</v>
      </c>
      <c r="BF122" s="200">
        <f t="shared" si="5"/>
        <v>0</v>
      </c>
      <c r="BG122" s="200">
        <f t="shared" si="6"/>
        <v>0</v>
      </c>
      <c r="BH122" s="200">
        <f t="shared" si="7"/>
        <v>0</v>
      </c>
      <c r="BI122" s="200">
        <f t="shared" si="8"/>
        <v>0</v>
      </c>
      <c r="BJ122" s="17" t="s">
        <v>77</v>
      </c>
      <c r="BK122" s="200">
        <f t="shared" si="9"/>
        <v>0</v>
      </c>
      <c r="BL122" s="17" t="s">
        <v>77</v>
      </c>
      <c r="BM122" s="199" t="s">
        <v>359</v>
      </c>
    </row>
    <row r="123" spans="1:65" s="2" customFormat="1" ht="16.5" customHeight="1">
      <c r="A123" s="34"/>
      <c r="B123" s="35"/>
      <c r="C123" s="187" t="s">
        <v>360</v>
      </c>
      <c r="D123" s="187" t="s">
        <v>119</v>
      </c>
      <c r="E123" s="188" t="s">
        <v>361</v>
      </c>
      <c r="F123" s="189" t="s">
        <v>362</v>
      </c>
      <c r="G123" s="190" t="s">
        <v>19</v>
      </c>
      <c r="H123" s="191">
        <v>1</v>
      </c>
      <c r="I123" s="192"/>
      <c r="J123" s="193">
        <f t="shared" si="0"/>
        <v>0</v>
      </c>
      <c r="K123" s="189" t="s">
        <v>19</v>
      </c>
      <c r="L123" s="194"/>
      <c r="M123" s="195" t="s">
        <v>19</v>
      </c>
      <c r="N123" s="196" t="s">
        <v>40</v>
      </c>
      <c r="O123" s="64"/>
      <c r="P123" s="197">
        <f t="shared" si="1"/>
        <v>0</v>
      </c>
      <c r="Q123" s="197">
        <v>0</v>
      </c>
      <c r="R123" s="197">
        <f t="shared" si="2"/>
        <v>0</v>
      </c>
      <c r="S123" s="197">
        <v>0</v>
      </c>
      <c r="T123" s="198">
        <f t="shared" si="3"/>
        <v>0</v>
      </c>
      <c r="U123" s="34"/>
      <c r="V123" s="34"/>
      <c r="W123" s="34"/>
      <c r="X123" s="34"/>
      <c r="Y123" s="34"/>
      <c r="Z123" s="34"/>
      <c r="AA123" s="34"/>
      <c r="AB123" s="34"/>
      <c r="AC123" s="34"/>
      <c r="AD123" s="34"/>
      <c r="AE123" s="34"/>
      <c r="AR123" s="199" t="s">
        <v>79</v>
      </c>
      <c r="AT123" s="199" t="s">
        <v>119</v>
      </c>
      <c r="AU123" s="199" t="s">
        <v>79</v>
      </c>
      <c r="AY123" s="17" t="s">
        <v>122</v>
      </c>
      <c r="BE123" s="200">
        <f t="shared" si="4"/>
        <v>0</v>
      </c>
      <c r="BF123" s="200">
        <f t="shared" si="5"/>
        <v>0</v>
      </c>
      <c r="BG123" s="200">
        <f t="shared" si="6"/>
        <v>0</v>
      </c>
      <c r="BH123" s="200">
        <f t="shared" si="7"/>
        <v>0</v>
      </c>
      <c r="BI123" s="200">
        <f t="shared" si="8"/>
        <v>0</v>
      </c>
      <c r="BJ123" s="17" t="s">
        <v>77</v>
      </c>
      <c r="BK123" s="200">
        <f t="shared" si="9"/>
        <v>0</v>
      </c>
      <c r="BL123" s="17" t="s">
        <v>77</v>
      </c>
      <c r="BM123" s="199" t="s">
        <v>363</v>
      </c>
    </row>
    <row r="124" spans="1:65" s="12" customFormat="1" ht="25.9" customHeight="1">
      <c r="B124" s="171"/>
      <c r="C124" s="172"/>
      <c r="D124" s="173" t="s">
        <v>68</v>
      </c>
      <c r="E124" s="174" t="s">
        <v>119</v>
      </c>
      <c r="F124" s="174" t="s">
        <v>120</v>
      </c>
      <c r="G124" s="172"/>
      <c r="H124" s="172"/>
      <c r="I124" s="175"/>
      <c r="J124" s="176">
        <f>BK124</f>
        <v>0</v>
      </c>
      <c r="K124" s="172"/>
      <c r="L124" s="177"/>
      <c r="M124" s="178"/>
      <c r="N124" s="179"/>
      <c r="O124" s="179"/>
      <c r="P124" s="180">
        <f>P125</f>
        <v>0</v>
      </c>
      <c r="Q124" s="179"/>
      <c r="R124" s="180">
        <f>R125</f>
        <v>1.14E-3</v>
      </c>
      <c r="S124" s="179"/>
      <c r="T124" s="181">
        <f>T125</f>
        <v>0</v>
      </c>
      <c r="AR124" s="182" t="s">
        <v>121</v>
      </c>
      <c r="AT124" s="183" t="s">
        <v>68</v>
      </c>
      <c r="AU124" s="183" t="s">
        <v>69</v>
      </c>
      <c r="AY124" s="182" t="s">
        <v>122</v>
      </c>
      <c r="BK124" s="184">
        <f>BK125</f>
        <v>0</v>
      </c>
    </row>
    <row r="125" spans="1:65" s="12" customFormat="1" ht="22.9" customHeight="1">
      <c r="B125" s="171"/>
      <c r="C125" s="172"/>
      <c r="D125" s="173" t="s">
        <v>68</v>
      </c>
      <c r="E125" s="185" t="s">
        <v>364</v>
      </c>
      <c r="F125" s="185" t="s">
        <v>365</v>
      </c>
      <c r="G125" s="172"/>
      <c r="H125" s="172"/>
      <c r="I125" s="175"/>
      <c r="J125" s="186">
        <f>BK125</f>
        <v>0</v>
      </c>
      <c r="K125" s="172"/>
      <c r="L125" s="177"/>
      <c r="M125" s="178"/>
      <c r="N125" s="179"/>
      <c r="O125" s="179"/>
      <c r="P125" s="180">
        <f>SUM(P126:P167)</f>
        <v>0</v>
      </c>
      <c r="Q125" s="179"/>
      <c r="R125" s="180">
        <f>SUM(R126:R167)</f>
        <v>1.14E-3</v>
      </c>
      <c r="S125" s="179"/>
      <c r="T125" s="181">
        <f>SUM(T126:T167)</f>
        <v>0</v>
      </c>
      <c r="AR125" s="182" t="s">
        <v>121</v>
      </c>
      <c r="AT125" s="183" t="s">
        <v>68</v>
      </c>
      <c r="AU125" s="183" t="s">
        <v>77</v>
      </c>
      <c r="AY125" s="182" t="s">
        <v>122</v>
      </c>
      <c r="BK125" s="184">
        <f>SUM(BK126:BK167)</f>
        <v>0</v>
      </c>
    </row>
    <row r="126" spans="1:65" s="2" customFormat="1" ht="24" customHeight="1">
      <c r="A126" s="34"/>
      <c r="B126" s="35"/>
      <c r="C126" s="201" t="s">
        <v>131</v>
      </c>
      <c r="D126" s="201" t="s">
        <v>168</v>
      </c>
      <c r="E126" s="202" t="s">
        <v>366</v>
      </c>
      <c r="F126" s="203" t="s">
        <v>367</v>
      </c>
      <c r="G126" s="204" t="s">
        <v>145</v>
      </c>
      <c r="H126" s="205">
        <v>1245</v>
      </c>
      <c r="I126" s="206"/>
      <c r="J126" s="207">
        <f>ROUND(I126*H126,2)</f>
        <v>0</v>
      </c>
      <c r="K126" s="203" t="s">
        <v>217</v>
      </c>
      <c r="L126" s="39"/>
      <c r="M126" s="208" t="s">
        <v>19</v>
      </c>
      <c r="N126" s="209" t="s">
        <v>40</v>
      </c>
      <c r="O126" s="64"/>
      <c r="P126" s="197">
        <f>O126*H126</f>
        <v>0</v>
      </c>
      <c r="Q126" s="197">
        <v>0</v>
      </c>
      <c r="R126" s="197">
        <f>Q126*H126</f>
        <v>0</v>
      </c>
      <c r="S126" s="197">
        <v>0</v>
      </c>
      <c r="T126" s="198">
        <f>S126*H126</f>
        <v>0</v>
      </c>
      <c r="U126" s="34"/>
      <c r="V126" s="34"/>
      <c r="W126" s="34"/>
      <c r="X126" s="34"/>
      <c r="Y126" s="34"/>
      <c r="Z126" s="34"/>
      <c r="AA126" s="34"/>
      <c r="AB126" s="34"/>
      <c r="AC126" s="34"/>
      <c r="AD126" s="34"/>
      <c r="AE126" s="34"/>
      <c r="AR126" s="199" t="s">
        <v>77</v>
      </c>
      <c r="AT126" s="199" t="s">
        <v>168</v>
      </c>
      <c r="AU126" s="199" t="s">
        <v>79</v>
      </c>
      <c r="AY126" s="17" t="s">
        <v>122</v>
      </c>
      <c r="BE126" s="200">
        <f>IF(N126="základní",J126,0)</f>
        <v>0</v>
      </c>
      <c r="BF126" s="200">
        <f>IF(N126="snížená",J126,0)</f>
        <v>0</v>
      </c>
      <c r="BG126" s="200">
        <f>IF(N126="zákl. přenesená",J126,0)</f>
        <v>0</v>
      </c>
      <c r="BH126" s="200">
        <f>IF(N126="sníž. přenesená",J126,0)</f>
        <v>0</v>
      </c>
      <c r="BI126" s="200">
        <f>IF(N126="nulová",J126,0)</f>
        <v>0</v>
      </c>
      <c r="BJ126" s="17" t="s">
        <v>77</v>
      </c>
      <c r="BK126" s="200">
        <f>ROUND(I126*H126,2)</f>
        <v>0</v>
      </c>
      <c r="BL126" s="17" t="s">
        <v>77</v>
      </c>
      <c r="BM126" s="199" t="s">
        <v>368</v>
      </c>
    </row>
    <row r="127" spans="1:65" s="2" customFormat="1" ht="24" customHeight="1">
      <c r="A127" s="34"/>
      <c r="B127" s="35"/>
      <c r="C127" s="201" t="s">
        <v>151</v>
      </c>
      <c r="D127" s="201" t="s">
        <v>168</v>
      </c>
      <c r="E127" s="202" t="s">
        <v>369</v>
      </c>
      <c r="F127" s="203" t="s">
        <v>370</v>
      </c>
      <c r="G127" s="204" t="s">
        <v>145</v>
      </c>
      <c r="H127" s="205">
        <v>605</v>
      </c>
      <c r="I127" s="206"/>
      <c r="J127" s="207">
        <f>ROUND(I127*H127,2)</f>
        <v>0</v>
      </c>
      <c r="K127" s="203" t="s">
        <v>249</v>
      </c>
      <c r="L127" s="39"/>
      <c r="M127" s="208" t="s">
        <v>19</v>
      </c>
      <c r="N127" s="209" t="s">
        <v>40</v>
      </c>
      <c r="O127" s="64"/>
      <c r="P127" s="197">
        <f>O127*H127</f>
        <v>0</v>
      </c>
      <c r="Q127" s="197">
        <v>0</v>
      </c>
      <c r="R127" s="197">
        <f>Q127*H127</f>
        <v>0</v>
      </c>
      <c r="S127" s="197">
        <v>0</v>
      </c>
      <c r="T127" s="198">
        <f>S127*H127</f>
        <v>0</v>
      </c>
      <c r="U127" s="34"/>
      <c r="V127" s="34"/>
      <c r="W127" s="34"/>
      <c r="X127" s="34"/>
      <c r="Y127" s="34"/>
      <c r="Z127" s="34"/>
      <c r="AA127" s="34"/>
      <c r="AB127" s="34"/>
      <c r="AC127" s="34"/>
      <c r="AD127" s="34"/>
      <c r="AE127" s="34"/>
      <c r="AR127" s="199" t="s">
        <v>77</v>
      </c>
      <c r="AT127" s="199" t="s">
        <v>168</v>
      </c>
      <c r="AU127" s="199" t="s">
        <v>79</v>
      </c>
      <c r="AY127" s="17" t="s">
        <v>122</v>
      </c>
      <c r="BE127" s="200">
        <f>IF(N127="základní",J127,0)</f>
        <v>0</v>
      </c>
      <c r="BF127" s="200">
        <f>IF(N127="snížená",J127,0)</f>
        <v>0</v>
      </c>
      <c r="BG127" s="200">
        <f>IF(N127="zákl. přenesená",J127,0)</f>
        <v>0</v>
      </c>
      <c r="BH127" s="200">
        <f>IF(N127="sníž. přenesená",J127,0)</f>
        <v>0</v>
      </c>
      <c r="BI127" s="200">
        <f>IF(N127="nulová",J127,0)</f>
        <v>0</v>
      </c>
      <c r="BJ127" s="17" t="s">
        <v>77</v>
      </c>
      <c r="BK127" s="200">
        <f>ROUND(I127*H127,2)</f>
        <v>0</v>
      </c>
      <c r="BL127" s="17" t="s">
        <v>77</v>
      </c>
      <c r="BM127" s="199" t="s">
        <v>371</v>
      </c>
    </row>
    <row r="128" spans="1:65" s="2" customFormat="1" ht="24" customHeight="1">
      <c r="A128" s="34"/>
      <c r="B128" s="35"/>
      <c r="C128" s="201" t="s">
        <v>135</v>
      </c>
      <c r="D128" s="201" t="s">
        <v>168</v>
      </c>
      <c r="E128" s="202" t="s">
        <v>372</v>
      </c>
      <c r="F128" s="203" t="s">
        <v>373</v>
      </c>
      <c r="G128" s="204" t="s">
        <v>145</v>
      </c>
      <c r="H128" s="205">
        <v>70</v>
      </c>
      <c r="I128" s="206"/>
      <c r="J128" s="207">
        <f>ROUND(I128*H128,2)</f>
        <v>0</v>
      </c>
      <c r="K128" s="203" t="s">
        <v>217</v>
      </c>
      <c r="L128" s="39"/>
      <c r="M128" s="208" t="s">
        <v>19</v>
      </c>
      <c r="N128" s="209" t="s">
        <v>40</v>
      </c>
      <c r="O128" s="64"/>
      <c r="P128" s="197">
        <f>O128*H128</f>
        <v>0</v>
      </c>
      <c r="Q128" s="197">
        <v>0</v>
      </c>
      <c r="R128" s="197">
        <f>Q128*H128</f>
        <v>0</v>
      </c>
      <c r="S128" s="197">
        <v>0</v>
      </c>
      <c r="T128" s="198">
        <f>S128*H128</f>
        <v>0</v>
      </c>
      <c r="U128" s="34"/>
      <c r="V128" s="34"/>
      <c r="W128" s="34"/>
      <c r="X128" s="34"/>
      <c r="Y128" s="34"/>
      <c r="Z128" s="34"/>
      <c r="AA128" s="34"/>
      <c r="AB128" s="34"/>
      <c r="AC128" s="34"/>
      <c r="AD128" s="34"/>
      <c r="AE128" s="34"/>
      <c r="AR128" s="199" t="s">
        <v>77</v>
      </c>
      <c r="AT128" s="199" t="s">
        <v>168</v>
      </c>
      <c r="AU128" s="199" t="s">
        <v>79</v>
      </c>
      <c r="AY128" s="17" t="s">
        <v>122</v>
      </c>
      <c r="BE128" s="200">
        <f>IF(N128="základní",J128,0)</f>
        <v>0</v>
      </c>
      <c r="BF128" s="200">
        <f>IF(N128="snížená",J128,0)</f>
        <v>0</v>
      </c>
      <c r="BG128" s="200">
        <f>IF(N128="zákl. přenesená",J128,0)</f>
        <v>0</v>
      </c>
      <c r="BH128" s="200">
        <f>IF(N128="sníž. přenesená",J128,0)</f>
        <v>0</v>
      </c>
      <c r="BI128" s="200">
        <f>IF(N128="nulová",J128,0)</f>
        <v>0</v>
      </c>
      <c r="BJ128" s="17" t="s">
        <v>77</v>
      </c>
      <c r="BK128" s="200">
        <f>ROUND(I128*H128,2)</f>
        <v>0</v>
      </c>
      <c r="BL128" s="17" t="s">
        <v>77</v>
      </c>
      <c r="BM128" s="199" t="s">
        <v>374</v>
      </c>
    </row>
    <row r="129" spans="1:65" s="2" customFormat="1" ht="16.5" customHeight="1">
      <c r="A129" s="34"/>
      <c r="B129" s="35"/>
      <c r="C129" s="201" t="s">
        <v>375</v>
      </c>
      <c r="D129" s="201" t="s">
        <v>168</v>
      </c>
      <c r="E129" s="202" t="s">
        <v>376</v>
      </c>
      <c r="F129" s="203" t="s">
        <v>377</v>
      </c>
      <c r="G129" s="204" t="s">
        <v>236</v>
      </c>
      <c r="H129" s="205">
        <v>300</v>
      </c>
      <c r="I129" s="206"/>
      <c r="J129" s="207">
        <f>ROUND(I129*H129,2)</f>
        <v>0</v>
      </c>
      <c r="K129" s="203" t="s">
        <v>19</v>
      </c>
      <c r="L129" s="39"/>
      <c r="M129" s="208" t="s">
        <v>19</v>
      </c>
      <c r="N129" s="209" t="s">
        <v>40</v>
      </c>
      <c r="O129" s="64"/>
      <c r="P129" s="197">
        <f>O129*H129</f>
        <v>0</v>
      </c>
      <c r="Q129" s="197">
        <v>0</v>
      </c>
      <c r="R129" s="197">
        <f>Q129*H129</f>
        <v>0</v>
      </c>
      <c r="S129" s="197">
        <v>0</v>
      </c>
      <c r="T129" s="198">
        <f>S129*H129</f>
        <v>0</v>
      </c>
      <c r="U129" s="34"/>
      <c r="V129" s="34"/>
      <c r="W129" s="34"/>
      <c r="X129" s="34"/>
      <c r="Y129" s="34"/>
      <c r="Z129" s="34"/>
      <c r="AA129" s="34"/>
      <c r="AB129" s="34"/>
      <c r="AC129" s="34"/>
      <c r="AD129" s="34"/>
      <c r="AE129" s="34"/>
      <c r="AR129" s="199" t="s">
        <v>77</v>
      </c>
      <c r="AT129" s="199" t="s">
        <v>168</v>
      </c>
      <c r="AU129" s="199" t="s">
        <v>79</v>
      </c>
      <c r="AY129" s="17" t="s">
        <v>122</v>
      </c>
      <c r="BE129" s="200">
        <f>IF(N129="základní",J129,0)</f>
        <v>0</v>
      </c>
      <c r="BF129" s="200">
        <f>IF(N129="snížená",J129,0)</f>
        <v>0</v>
      </c>
      <c r="BG129" s="200">
        <f>IF(N129="zákl. přenesená",J129,0)</f>
        <v>0</v>
      </c>
      <c r="BH129" s="200">
        <f>IF(N129="sníž. přenesená",J129,0)</f>
        <v>0</v>
      </c>
      <c r="BI129" s="200">
        <f>IF(N129="nulová",J129,0)</f>
        <v>0</v>
      </c>
      <c r="BJ129" s="17" t="s">
        <v>77</v>
      </c>
      <c r="BK129" s="200">
        <f>ROUND(I129*H129,2)</f>
        <v>0</v>
      </c>
      <c r="BL129" s="17" t="s">
        <v>77</v>
      </c>
      <c r="BM129" s="199" t="s">
        <v>378</v>
      </c>
    </row>
    <row r="130" spans="1:65" s="2" customFormat="1" ht="16.5" customHeight="1">
      <c r="A130" s="34"/>
      <c r="B130" s="35"/>
      <c r="C130" s="201" t="s">
        <v>379</v>
      </c>
      <c r="D130" s="201" t="s">
        <v>168</v>
      </c>
      <c r="E130" s="202" t="s">
        <v>380</v>
      </c>
      <c r="F130" s="203" t="s">
        <v>381</v>
      </c>
      <c r="G130" s="204" t="s">
        <v>145</v>
      </c>
      <c r="H130" s="205">
        <v>2920</v>
      </c>
      <c r="I130" s="206"/>
      <c r="J130" s="207">
        <f>ROUND(I130*H130,2)</f>
        <v>0</v>
      </c>
      <c r="K130" s="203" t="s">
        <v>19</v>
      </c>
      <c r="L130" s="39"/>
      <c r="M130" s="208" t="s">
        <v>19</v>
      </c>
      <c r="N130" s="209" t="s">
        <v>40</v>
      </c>
      <c r="O130" s="64"/>
      <c r="P130" s="197">
        <f>O130*H130</f>
        <v>0</v>
      </c>
      <c r="Q130" s="197">
        <v>0</v>
      </c>
      <c r="R130" s="197">
        <f>Q130*H130</f>
        <v>0</v>
      </c>
      <c r="S130" s="197">
        <v>0</v>
      </c>
      <c r="T130" s="198">
        <f>S130*H130</f>
        <v>0</v>
      </c>
      <c r="U130" s="34"/>
      <c r="V130" s="34"/>
      <c r="W130" s="34"/>
      <c r="X130" s="34"/>
      <c r="Y130" s="34"/>
      <c r="Z130" s="34"/>
      <c r="AA130" s="34"/>
      <c r="AB130" s="34"/>
      <c r="AC130" s="34"/>
      <c r="AD130" s="34"/>
      <c r="AE130" s="34"/>
      <c r="AR130" s="199" t="s">
        <v>77</v>
      </c>
      <c r="AT130" s="199" t="s">
        <v>168</v>
      </c>
      <c r="AU130" s="199" t="s">
        <v>79</v>
      </c>
      <c r="AY130" s="17" t="s">
        <v>122</v>
      </c>
      <c r="BE130" s="200">
        <f>IF(N130="základní",J130,0)</f>
        <v>0</v>
      </c>
      <c r="BF130" s="200">
        <f>IF(N130="snížená",J130,0)</f>
        <v>0</v>
      </c>
      <c r="BG130" s="200">
        <f>IF(N130="zákl. přenesená",J130,0)</f>
        <v>0</v>
      </c>
      <c r="BH130" s="200">
        <f>IF(N130="sníž. přenesená",J130,0)</f>
        <v>0</v>
      </c>
      <c r="BI130" s="200">
        <f>IF(N130="nulová",J130,0)</f>
        <v>0</v>
      </c>
      <c r="BJ130" s="17" t="s">
        <v>77</v>
      </c>
      <c r="BK130" s="200">
        <f>ROUND(I130*H130,2)</f>
        <v>0</v>
      </c>
      <c r="BL130" s="17" t="s">
        <v>77</v>
      </c>
      <c r="BM130" s="199" t="s">
        <v>382</v>
      </c>
    </row>
    <row r="131" spans="1:65" s="2" customFormat="1" ht="29.25">
      <c r="A131" s="34"/>
      <c r="B131" s="35"/>
      <c r="C131" s="36"/>
      <c r="D131" s="215" t="s">
        <v>383</v>
      </c>
      <c r="E131" s="36"/>
      <c r="F131" s="216" t="s">
        <v>384</v>
      </c>
      <c r="G131" s="36"/>
      <c r="H131" s="36"/>
      <c r="I131" s="108"/>
      <c r="J131" s="36"/>
      <c r="K131" s="36"/>
      <c r="L131" s="39"/>
      <c r="M131" s="217"/>
      <c r="N131" s="218"/>
      <c r="O131" s="64"/>
      <c r="P131" s="64"/>
      <c r="Q131" s="64"/>
      <c r="R131" s="64"/>
      <c r="S131" s="64"/>
      <c r="T131" s="65"/>
      <c r="U131" s="34"/>
      <c r="V131" s="34"/>
      <c r="W131" s="34"/>
      <c r="X131" s="34"/>
      <c r="Y131" s="34"/>
      <c r="Z131" s="34"/>
      <c r="AA131" s="34"/>
      <c r="AB131" s="34"/>
      <c r="AC131" s="34"/>
      <c r="AD131" s="34"/>
      <c r="AE131" s="34"/>
      <c r="AT131" s="17" t="s">
        <v>383</v>
      </c>
      <c r="AU131" s="17" t="s">
        <v>79</v>
      </c>
    </row>
    <row r="132" spans="1:65" s="2" customFormat="1" ht="16.5" customHeight="1">
      <c r="A132" s="34"/>
      <c r="B132" s="35"/>
      <c r="C132" s="201" t="s">
        <v>385</v>
      </c>
      <c r="D132" s="201" t="s">
        <v>168</v>
      </c>
      <c r="E132" s="202" t="s">
        <v>386</v>
      </c>
      <c r="F132" s="203" t="s">
        <v>387</v>
      </c>
      <c r="G132" s="204" t="s">
        <v>236</v>
      </c>
      <c r="H132" s="205">
        <v>112</v>
      </c>
      <c r="I132" s="206"/>
      <c r="J132" s="207">
        <f>ROUND(I132*H132,2)</f>
        <v>0</v>
      </c>
      <c r="K132" s="203" t="s">
        <v>19</v>
      </c>
      <c r="L132" s="39"/>
      <c r="M132" s="208" t="s">
        <v>19</v>
      </c>
      <c r="N132" s="209" t="s">
        <v>40</v>
      </c>
      <c r="O132" s="64"/>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77</v>
      </c>
      <c r="AT132" s="199" t="s">
        <v>168</v>
      </c>
      <c r="AU132" s="199" t="s">
        <v>79</v>
      </c>
      <c r="AY132" s="17" t="s">
        <v>122</v>
      </c>
      <c r="BE132" s="200">
        <f>IF(N132="základní",J132,0)</f>
        <v>0</v>
      </c>
      <c r="BF132" s="200">
        <f>IF(N132="snížená",J132,0)</f>
        <v>0</v>
      </c>
      <c r="BG132" s="200">
        <f>IF(N132="zákl. přenesená",J132,0)</f>
        <v>0</v>
      </c>
      <c r="BH132" s="200">
        <f>IF(N132="sníž. přenesená",J132,0)</f>
        <v>0</v>
      </c>
      <c r="BI132" s="200">
        <f>IF(N132="nulová",J132,0)</f>
        <v>0</v>
      </c>
      <c r="BJ132" s="17" t="s">
        <v>77</v>
      </c>
      <c r="BK132" s="200">
        <f>ROUND(I132*H132,2)</f>
        <v>0</v>
      </c>
      <c r="BL132" s="17" t="s">
        <v>77</v>
      </c>
      <c r="BM132" s="199" t="s">
        <v>388</v>
      </c>
    </row>
    <row r="133" spans="1:65" s="2" customFormat="1" ht="16.5" customHeight="1">
      <c r="A133" s="34"/>
      <c r="B133" s="35"/>
      <c r="C133" s="201" t="s">
        <v>389</v>
      </c>
      <c r="D133" s="201" t="s">
        <v>168</v>
      </c>
      <c r="E133" s="202" t="s">
        <v>390</v>
      </c>
      <c r="F133" s="203" t="s">
        <v>391</v>
      </c>
      <c r="G133" s="204" t="s">
        <v>145</v>
      </c>
      <c r="H133" s="205">
        <v>20</v>
      </c>
      <c r="I133" s="206"/>
      <c r="J133" s="207">
        <f>ROUND(I133*H133,2)</f>
        <v>0</v>
      </c>
      <c r="K133" s="203" t="s">
        <v>19</v>
      </c>
      <c r="L133" s="39"/>
      <c r="M133" s="208" t="s">
        <v>19</v>
      </c>
      <c r="N133" s="209" t="s">
        <v>40</v>
      </c>
      <c r="O133" s="64"/>
      <c r="P133" s="197">
        <f>O133*H133</f>
        <v>0</v>
      </c>
      <c r="Q133" s="197">
        <v>0</v>
      </c>
      <c r="R133" s="197">
        <f>Q133*H133</f>
        <v>0</v>
      </c>
      <c r="S133" s="197">
        <v>0</v>
      </c>
      <c r="T133" s="198">
        <f>S133*H133</f>
        <v>0</v>
      </c>
      <c r="U133" s="34"/>
      <c r="V133" s="34"/>
      <c r="W133" s="34"/>
      <c r="X133" s="34"/>
      <c r="Y133" s="34"/>
      <c r="Z133" s="34"/>
      <c r="AA133" s="34"/>
      <c r="AB133" s="34"/>
      <c r="AC133" s="34"/>
      <c r="AD133" s="34"/>
      <c r="AE133" s="34"/>
      <c r="AR133" s="199" t="s">
        <v>77</v>
      </c>
      <c r="AT133" s="199" t="s">
        <v>168</v>
      </c>
      <c r="AU133" s="199" t="s">
        <v>79</v>
      </c>
      <c r="AY133" s="17" t="s">
        <v>122</v>
      </c>
      <c r="BE133" s="200">
        <f>IF(N133="základní",J133,0)</f>
        <v>0</v>
      </c>
      <c r="BF133" s="200">
        <f>IF(N133="snížená",J133,0)</f>
        <v>0</v>
      </c>
      <c r="BG133" s="200">
        <f>IF(N133="zákl. přenesená",J133,0)</f>
        <v>0</v>
      </c>
      <c r="BH133" s="200">
        <f>IF(N133="sníž. přenesená",J133,0)</f>
        <v>0</v>
      </c>
      <c r="BI133" s="200">
        <f>IF(N133="nulová",J133,0)</f>
        <v>0</v>
      </c>
      <c r="BJ133" s="17" t="s">
        <v>77</v>
      </c>
      <c r="BK133" s="200">
        <f>ROUND(I133*H133,2)</f>
        <v>0</v>
      </c>
      <c r="BL133" s="17" t="s">
        <v>77</v>
      </c>
      <c r="BM133" s="199" t="s">
        <v>392</v>
      </c>
    </row>
    <row r="134" spans="1:65" s="2" customFormat="1" ht="29.25">
      <c r="A134" s="34"/>
      <c r="B134" s="35"/>
      <c r="C134" s="36"/>
      <c r="D134" s="215" t="s">
        <v>383</v>
      </c>
      <c r="E134" s="36"/>
      <c r="F134" s="216" t="s">
        <v>384</v>
      </c>
      <c r="G134" s="36"/>
      <c r="H134" s="36"/>
      <c r="I134" s="108"/>
      <c r="J134" s="36"/>
      <c r="K134" s="36"/>
      <c r="L134" s="39"/>
      <c r="M134" s="217"/>
      <c r="N134" s="218"/>
      <c r="O134" s="64"/>
      <c r="P134" s="64"/>
      <c r="Q134" s="64"/>
      <c r="R134" s="64"/>
      <c r="S134" s="64"/>
      <c r="T134" s="65"/>
      <c r="U134" s="34"/>
      <c r="V134" s="34"/>
      <c r="W134" s="34"/>
      <c r="X134" s="34"/>
      <c r="Y134" s="34"/>
      <c r="Z134" s="34"/>
      <c r="AA134" s="34"/>
      <c r="AB134" s="34"/>
      <c r="AC134" s="34"/>
      <c r="AD134" s="34"/>
      <c r="AE134" s="34"/>
      <c r="AT134" s="17" t="s">
        <v>383</v>
      </c>
      <c r="AU134" s="17" t="s">
        <v>79</v>
      </c>
    </row>
    <row r="135" spans="1:65" s="2" customFormat="1" ht="16.5" customHeight="1">
      <c r="A135" s="34"/>
      <c r="B135" s="35"/>
      <c r="C135" s="201" t="s">
        <v>393</v>
      </c>
      <c r="D135" s="201" t="s">
        <v>168</v>
      </c>
      <c r="E135" s="202" t="s">
        <v>394</v>
      </c>
      <c r="F135" s="203" t="s">
        <v>395</v>
      </c>
      <c r="G135" s="204" t="s">
        <v>236</v>
      </c>
      <c r="H135" s="205">
        <v>16</v>
      </c>
      <c r="I135" s="206"/>
      <c r="J135" s="207">
        <f t="shared" ref="J135:J167" si="10">ROUND(I135*H135,2)</f>
        <v>0</v>
      </c>
      <c r="K135" s="203" t="s">
        <v>19</v>
      </c>
      <c r="L135" s="39"/>
      <c r="M135" s="208" t="s">
        <v>19</v>
      </c>
      <c r="N135" s="209" t="s">
        <v>40</v>
      </c>
      <c r="O135" s="64"/>
      <c r="P135" s="197">
        <f t="shared" ref="P135:P167" si="11">O135*H135</f>
        <v>0</v>
      </c>
      <c r="Q135" s="197">
        <v>0</v>
      </c>
      <c r="R135" s="197">
        <f t="shared" ref="R135:R167" si="12">Q135*H135</f>
        <v>0</v>
      </c>
      <c r="S135" s="197">
        <v>0</v>
      </c>
      <c r="T135" s="198">
        <f t="shared" ref="T135:T167" si="13">S135*H135</f>
        <v>0</v>
      </c>
      <c r="U135" s="34"/>
      <c r="V135" s="34"/>
      <c r="W135" s="34"/>
      <c r="X135" s="34"/>
      <c r="Y135" s="34"/>
      <c r="Z135" s="34"/>
      <c r="AA135" s="34"/>
      <c r="AB135" s="34"/>
      <c r="AC135" s="34"/>
      <c r="AD135" s="34"/>
      <c r="AE135" s="34"/>
      <c r="AR135" s="199" t="s">
        <v>77</v>
      </c>
      <c r="AT135" s="199" t="s">
        <v>168</v>
      </c>
      <c r="AU135" s="199" t="s">
        <v>79</v>
      </c>
      <c r="AY135" s="17" t="s">
        <v>122</v>
      </c>
      <c r="BE135" s="200">
        <f t="shared" ref="BE135:BE167" si="14">IF(N135="základní",J135,0)</f>
        <v>0</v>
      </c>
      <c r="BF135" s="200">
        <f t="shared" ref="BF135:BF167" si="15">IF(N135="snížená",J135,0)</f>
        <v>0</v>
      </c>
      <c r="BG135" s="200">
        <f t="shared" ref="BG135:BG167" si="16">IF(N135="zákl. přenesená",J135,0)</f>
        <v>0</v>
      </c>
      <c r="BH135" s="200">
        <f t="shared" ref="BH135:BH167" si="17">IF(N135="sníž. přenesená",J135,0)</f>
        <v>0</v>
      </c>
      <c r="BI135" s="200">
        <f t="shared" ref="BI135:BI167" si="18">IF(N135="nulová",J135,0)</f>
        <v>0</v>
      </c>
      <c r="BJ135" s="17" t="s">
        <v>77</v>
      </c>
      <c r="BK135" s="200">
        <f t="shared" ref="BK135:BK167" si="19">ROUND(I135*H135,2)</f>
        <v>0</v>
      </c>
      <c r="BL135" s="17" t="s">
        <v>77</v>
      </c>
      <c r="BM135" s="199" t="s">
        <v>396</v>
      </c>
    </row>
    <row r="136" spans="1:65" s="2" customFormat="1" ht="16.5" customHeight="1">
      <c r="A136" s="34"/>
      <c r="B136" s="35"/>
      <c r="C136" s="201" t="s">
        <v>397</v>
      </c>
      <c r="D136" s="201" t="s">
        <v>168</v>
      </c>
      <c r="E136" s="202" t="s">
        <v>398</v>
      </c>
      <c r="F136" s="203" t="s">
        <v>399</v>
      </c>
      <c r="G136" s="204" t="s">
        <v>236</v>
      </c>
      <c r="H136" s="205">
        <v>8</v>
      </c>
      <c r="I136" s="206"/>
      <c r="J136" s="207">
        <f t="shared" si="10"/>
        <v>0</v>
      </c>
      <c r="K136" s="203" t="s">
        <v>19</v>
      </c>
      <c r="L136" s="39"/>
      <c r="M136" s="208" t="s">
        <v>19</v>
      </c>
      <c r="N136" s="209" t="s">
        <v>40</v>
      </c>
      <c r="O136" s="64"/>
      <c r="P136" s="197">
        <f t="shared" si="11"/>
        <v>0</v>
      </c>
      <c r="Q136" s="197">
        <v>0</v>
      </c>
      <c r="R136" s="197">
        <f t="shared" si="12"/>
        <v>0</v>
      </c>
      <c r="S136" s="197">
        <v>0</v>
      </c>
      <c r="T136" s="198">
        <f t="shared" si="13"/>
        <v>0</v>
      </c>
      <c r="U136" s="34"/>
      <c r="V136" s="34"/>
      <c r="W136" s="34"/>
      <c r="X136" s="34"/>
      <c r="Y136" s="34"/>
      <c r="Z136" s="34"/>
      <c r="AA136" s="34"/>
      <c r="AB136" s="34"/>
      <c r="AC136" s="34"/>
      <c r="AD136" s="34"/>
      <c r="AE136" s="34"/>
      <c r="AR136" s="199" t="s">
        <v>77</v>
      </c>
      <c r="AT136" s="199" t="s">
        <v>168</v>
      </c>
      <c r="AU136" s="199" t="s">
        <v>79</v>
      </c>
      <c r="AY136" s="17" t="s">
        <v>122</v>
      </c>
      <c r="BE136" s="200">
        <f t="shared" si="14"/>
        <v>0</v>
      </c>
      <c r="BF136" s="200">
        <f t="shared" si="15"/>
        <v>0</v>
      </c>
      <c r="BG136" s="200">
        <f t="shared" si="16"/>
        <v>0</v>
      </c>
      <c r="BH136" s="200">
        <f t="shared" si="17"/>
        <v>0</v>
      </c>
      <c r="BI136" s="200">
        <f t="shared" si="18"/>
        <v>0</v>
      </c>
      <c r="BJ136" s="17" t="s">
        <v>77</v>
      </c>
      <c r="BK136" s="200">
        <f t="shared" si="19"/>
        <v>0</v>
      </c>
      <c r="BL136" s="17" t="s">
        <v>77</v>
      </c>
      <c r="BM136" s="199" t="s">
        <v>400</v>
      </c>
    </row>
    <row r="137" spans="1:65" s="2" customFormat="1" ht="36" customHeight="1">
      <c r="A137" s="34"/>
      <c r="B137" s="35"/>
      <c r="C137" s="201" t="s">
        <v>401</v>
      </c>
      <c r="D137" s="201" t="s">
        <v>168</v>
      </c>
      <c r="E137" s="202" t="s">
        <v>402</v>
      </c>
      <c r="F137" s="203" t="s">
        <v>403</v>
      </c>
      <c r="G137" s="204" t="s">
        <v>145</v>
      </c>
      <c r="H137" s="205">
        <v>225</v>
      </c>
      <c r="I137" s="206"/>
      <c r="J137" s="207">
        <f t="shared" si="10"/>
        <v>0</v>
      </c>
      <c r="K137" s="203" t="s">
        <v>217</v>
      </c>
      <c r="L137" s="39"/>
      <c r="M137" s="208" t="s">
        <v>19</v>
      </c>
      <c r="N137" s="209" t="s">
        <v>40</v>
      </c>
      <c r="O137" s="64"/>
      <c r="P137" s="197">
        <f t="shared" si="11"/>
        <v>0</v>
      </c>
      <c r="Q137" s="197">
        <v>0</v>
      </c>
      <c r="R137" s="197">
        <f t="shared" si="12"/>
        <v>0</v>
      </c>
      <c r="S137" s="197">
        <v>0</v>
      </c>
      <c r="T137" s="198">
        <f t="shared" si="13"/>
        <v>0</v>
      </c>
      <c r="U137" s="34"/>
      <c r="V137" s="34"/>
      <c r="W137" s="34"/>
      <c r="X137" s="34"/>
      <c r="Y137" s="34"/>
      <c r="Z137" s="34"/>
      <c r="AA137" s="34"/>
      <c r="AB137" s="34"/>
      <c r="AC137" s="34"/>
      <c r="AD137" s="34"/>
      <c r="AE137" s="34"/>
      <c r="AR137" s="199" t="s">
        <v>77</v>
      </c>
      <c r="AT137" s="199" t="s">
        <v>168</v>
      </c>
      <c r="AU137" s="199" t="s">
        <v>79</v>
      </c>
      <c r="AY137" s="17" t="s">
        <v>122</v>
      </c>
      <c r="BE137" s="200">
        <f t="shared" si="14"/>
        <v>0</v>
      </c>
      <c r="BF137" s="200">
        <f t="shared" si="15"/>
        <v>0</v>
      </c>
      <c r="BG137" s="200">
        <f t="shared" si="16"/>
        <v>0</v>
      </c>
      <c r="BH137" s="200">
        <f t="shared" si="17"/>
        <v>0</v>
      </c>
      <c r="BI137" s="200">
        <f t="shared" si="18"/>
        <v>0</v>
      </c>
      <c r="BJ137" s="17" t="s">
        <v>77</v>
      </c>
      <c r="BK137" s="200">
        <f t="shared" si="19"/>
        <v>0</v>
      </c>
      <c r="BL137" s="17" t="s">
        <v>77</v>
      </c>
      <c r="BM137" s="199" t="s">
        <v>404</v>
      </c>
    </row>
    <row r="138" spans="1:65" s="2" customFormat="1" ht="36" customHeight="1">
      <c r="A138" s="34"/>
      <c r="B138" s="35"/>
      <c r="C138" s="201" t="s">
        <v>405</v>
      </c>
      <c r="D138" s="201" t="s">
        <v>168</v>
      </c>
      <c r="E138" s="202" t="s">
        <v>406</v>
      </c>
      <c r="F138" s="203" t="s">
        <v>407</v>
      </c>
      <c r="G138" s="204" t="s">
        <v>145</v>
      </c>
      <c r="H138" s="205">
        <v>110</v>
      </c>
      <c r="I138" s="206"/>
      <c r="J138" s="207">
        <f t="shared" si="10"/>
        <v>0</v>
      </c>
      <c r="K138" s="203" t="s">
        <v>217</v>
      </c>
      <c r="L138" s="39"/>
      <c r="M138" s="208" t="s">
        <v>19</v>
      </c>
      <c r="N138" s="209" t="s">
        <v>40</v>
      </c>
      <c r="O138" s="64"/>
      <c r="P138" s="197">
        <f t="shared" si="11"/>
        <v>0</v>
      </c>
      <c r="Q138" s="197">
        <v>0</v>
      </c>
      <c r="R138" s="197">
        <f t="shared" si="12"/>
        <v>0</v>
      </c>
      <c r="S138" s="197">
        <v>0</v>
      </c>
      <c r="T138" s="198">
        <f t="shared" si="13"/>
        <v>0</v>
      </c>
      <c r="U138" s="34"/>
      <c r="V138" s="34"/>
      <c r="W138" s="34"/>
      <c r="X138" s="34"/>
      <c r="Y138" s="34"/>
      <c r="Z138" s="34"/>
      <c r="AA138" s="34"/>
      <c r="AB138" s="34"/>
      <c r="AC138" s="34"/>
      <c r="AD138" s="34"/>
      <c r="AE138" s="34"/>
      <c r="AR138" s="199" t="s">
        <v>77</v>
      </c>
      <c r="AT138" s="199" t="s">
        <v>168</v>
      </c>
      <c r="AU138" s="199" t="s">
        <v>79</v>
      </c>
      <c r="AY138" s="17" t="s">
        <v>122</v>
      </c>
      <c r="BE138" s="200">
        <f t="shared" si="14"/>
        <v>0</v>
      </c>
      <c r="BF138" s="200">
        <f t="shared" si="15"/>
        <v>0</v>
      </c>
      <c r="BG138" s="200">
        <f t="shared" si="16"/>
        <v>0</v>
      </c>
      <c r="BH138" s="200">
        <f t="shared" si="17"/>
        <v>0</v>
      </c>
      <c r="BI138" s="200">
        <f t="shared" si="18"/>
        <v>0</v>
      </c>
      <c r="BJ138" s="17" t="s">
        <v>77</v>
      </c>
      <c r="BK138" s="200">
        <f t="shared" si="19"/>
        <v>0</v>
      </c>
      <c r="BL138" s="17" t="s">
        <v>77</v>
      </c>
      <c r="BM138" s="199" t="s">
        <v>408</v>
      </c>
    </row>
    <row r="139" spans="1:65" s="2" customFormat="1" ht="16.5" customHeight="1">
      <c r="A139" s="34"/>
      <c r="B139" s="35"/>
      <c r="C139" s="201" t="s">
        <v>409</v>
      </c>
      <c r="D139" s="201" t="s">
        <v>168</v>
      </c>
      <c r="E139" s="202" t="s">
        <v>410</v>
      </c>
      <c r="F139" s="203" t="s">
        <v>411</v>
      </c>
      <c r="G139" s="204" t="s">
        <v>145</v>
      </c>
      <c r="H139" s="205">
        <v>304</v>
      </c>
      <c r="I139" s="206"/>
      <c r="J139" s="207">
        <f t="shared" si="10"/>
        <v>0</v>
      </c>
      <c r="K139" s="203" t="s">
        <v>249</v>
      </c>
      <c r="L139" s="39"/>
      <c r="M139" s="208" t="s">
        <v>19</v>
      </c>
      <c r="N139" s="209" t="s">
        <v>40</v>
      </c>
      <c r="O139" s="64"/>
      <c r="P139" s="197">
        <f t="shared" si="11"/>
        <v>0</v>
      </c>
      <c r="Q139" s="197">
        <v>0</v>
      </c>
      <c r="R139" s="197">
        <f t="shared" si="12"/>
        <v>0</v>
      </c>
      <c r="S139" s="197">
        <v>0</v>
      </c>
      <c r="T139" s="198">
        <f t="shared" si="13"/>
        <v>0</v>
      </c>
      <c r="U139" s="34"/>
      <c r="V139" s="34"/>
      <c r="W139" s="34"/>
      <c r="X139" s="34"/>
      <c r="Y139" s="34"/>
      <c r="Z139" s="34"/>
      <c r="AA139" s="34"/>
      <c r="AB139" s="34"/>
      <c r="AC139" s="34"/>
      <c r="AD139" s="34"/>
      <c r="AE139" s="34"/>
      <c r="AR139" s="199" t="s">
        <v>77</v>
      </c>
      <c r="AT139" s="199" t="s">
        <v>168</v>
      </c>
      <c r="AU139" s="199" t="s">
        <v>79</v>
      </c>
      <c r="AY139" s="17" t="s">
        <v>122</v>
      </c>
      <c r="BE139" s="200">
        <f t="shared" si="14"/>
        <v>0</v>
      </c>
      <c r="BF139" s="200">
        <f t="shared" si="15"/>
        <v>0</v>
      </c>
      <c r="BG139" s="200">
        <f t="shared" si="16"/>
        <v>0</v>
      </c>
      <c r="BH139" s="200">
        <f t="shared" si="17"/>
        <v>0</v>
      </c>
      <c r="BI139" s="200">
        <f t="shared" si="18"/>
        <v>0</v>
      </c>
      <c r="BJ139" s="17" t="s">
        <v>77</v>
      </c>
      <c r="BK139" s="200">
        <f t="shared" si="19"/>
        <v>0</v>
      </c>
      <c r="BL139" s="17" t="s">
        <v>77</v>
      </c>
      <c r="BM139" s="199" t="s">
        <v>412</v>
      </c>
    </row>
    <row r="140" spans="1:65" s="2" customFormat="1" ht="16.5" customHeight="1">
      <c r="A140" s="34"/>
      <c r="B140" s="35"/>
      <c r="C140" s="201" t="s">
        <v>413</v>
      </c>
      <c r="D140" s="201" t="s">
        <v>168</v>
      </c>
      <c r="E140" s="202" t="s">
        <v>414</v>
      </c>
      <c r="F140" s="203" t="s">
        <v>415</v>
      </c>
      <c r="G140" s="204" t="s">
        <v>19</v>
      </c>
      <c r="H140" s="205">
        <v>2</v>
      </c>
      <c r="I140" s="206"/>
      <c r="J140" s="207">
        <f t="shared" si="10"/>
        <v>0</v>
      </c>
      <c r="K140" s="203" t="s">
        <v>19</v>
      </c>
      <c r="L140" s="39"/>
      <c r="M140" s="208" t="s">
        <v>19</v>
      </c>
      <c r="N140" s="209" t="s">
        <v>40</v>
      </c>
      <c r="O140" s="64"/>
      <c r="P140" s="197">
        <f t="shared" si="11"/>
        <v>0</v>
      </c>
      <c r="Q140" s="197">
        <v>1.2999999999999999E-4</v>
      </c>
      <c r="R140" s="197">
        <f t="shared" si="12"/>
        <v>2.5999999999999998E-4</v>
      </c>
      <c r="S140" s="197">
        <v>0</v>
      </c>
      <c r="T140" s="198">
        <f t="shared" si="13"/>
        <v>0</v>
      </c>
      <c r="U140" s="34"/>
      <c r="V140" s="34"/>
      <c r="W140" s="34"/>
      <c r="X140" s="34"/>
      <c r="Y140" s="34"/>
      <c r="Z140" s="34"/>
      <c r="AA140" s="34"/>
      <c r="AB140" s="34"/>
      <c r="AC140" s="34"/>
      <c r="AD140" s="34"/>
      <c r="AE140" s="34"/>
      <c r="AR140" s="199" t="s">
        <v>77</v>
      </c>
      <c r="AT140" s="199" t="s">
        <v>168</v>
      </c>
      <c r="AU140" s="199" t="s">
        <v>79</v>
      </c>
      <c r="AY140" s="17" t="s">
        <v>122</v>
      </c>
      <c r="BE140" s="200">
        <f t="shared" si="14"/>
        <v>0</v>
      </c>
      <c r="BF140" s="200">
        <f t="shared" si="15"/>
        <v>0</v>
      </c>
      <c r="BG140" s="200">
        <f t="shared" si="16"/>
        <v>0</v>
      </c>
      <c r="BH140" s="200">
        <f t="shared" si="17"/>
        <v>0</v>
      </c>
      <c r="BI140" s="200">
        <f t="shared" si="18"/>
        <v>0</v>
      </c>
      <c r="BJ140" s="17" t="s">
        <v>77</v>
      </c>
      <c r="BK140" s="200">
        <f t="shared" si="19"/>
        <v>0</v>
      </c>
      <c r="BL140" s="17" t="s">
        <v>77</v>
      </c>
      <c r="BM140" s="199" t="s">
        <v>416</v>
      </c>
    </row>
    <row r="141" spans="1:65" s="2" customFormat="1" ht="16.5" customHeight="1">
      <c r="A141" s="34"/>
      <c r="B141" s="35"/>
      <c r="C141" s="201" t="s">
        <v>417</v>
      </c>
      <c r="D141" s="201" t="s">
        <v>168</v>
      </c>
      <c r="E141" s="202" t="s">
        <v>418</v>
      </c>
      <c r="F141" s="203" t="s">
        <v>419</v>
      </c>
      <c r="G141" s="204" t="s">
        <v>236</v>
      </c>
      <c r="H141" s="205">
        <v>2</v>
      </c>
      <c r="I141" s="206"/>
      <c r="J141" s="207">
        <f t="shared" si="10"/>
        <v>0</v>
      </c>
      <c r="K141" s="203" t="s">
        <v>19</v>
      </c>
      <c r="L141" s="39"/>
      <c r="M141" s="208" t="s">
        <v>19</v>
      </c>
      <c r="N141" s="209" t="s">
        <v>40</v>
      </c>
      <c r="O141" s="64"/>
      <c r="P141" s="197">
        <f t="shared" si="11"/>
        <v>0</v>
      </c>
      <c r="Q141" s="197">
        <v>2.2000000000000001E-4</v>
      </c>
      <c r="R141" s="197">
        <f t="shared" si="12"/>
        <v>4.4000000000000002E-4</v>
      </c>
      <c r="S141" s="197">
        <v>0</v>
      </c>
      <c r="T141" s="198">
        <f t="shared" si="13"/>
        <v>0</v>
      </c>
      <c r="U141" s="34"/>
      <c r="V141" s="34"/>
      <c r="W141" s="34"/>
      <c r="X141" s="34"/>
      <c r="Y141" s="34"/>
      <c r="Z141" s="34"/>
      <c r="AA141" s="34"/>
      <c r="AB141" s="34"/>
      <c r="AC141" s="34"/>
      <c r="AD141" s="34"/>
      <c r="AE141" s="34"/>
      <c r="AR141" s="199" t="s">
        <v>77</v>
      </c>
      <c r="AT141" s="199" t="s">
        <v>168</v>
      </c>
      <c r="AU141" s="199" t="s">
        <v>79</v>
      </c>
      <c r="AY141" s="17" t="s">
        <v>122</v>
      </c>
      <c r="BE141" s="200">
        <f t="shared" si="14"/>
        <v>0</v>
      </c>
      <c r="BF141" s="200">
        <f t="shared" si="15"/>
        <v>0</v>
      </c>
      <c r="BG141" s="200">
        <f t="shared" si="16"/>
        <v>0</v>
      </c>
      <c r="BH141" s="200">
        <f t="shared" si="17"/>
        <v>0</v>
      </c>
      <c r="BI141" s="200">
        <f t="shared" si="18"/>
        <v>0</v>
      </c>
      <c r="BJ141" s="17" t="s">
        <v>77</v>
      </c>
      <c r="BK141" s="200">
        <f t="shared" si="19"/>
        <v>0</v>
      </c>
      <c r="BL141" s="17" t="s">
        <v>77</v>
      </c>
      <c r="BM141" s="199" t="s">
        <v>420</v>
      </c>
    </row>
    <row r="142" spans="1:65" s="2" customFormat="1" ht="16.5" customHeight="1">
      <c r="A142" s="34"/>
      <c r="B142" s="35"/>
      <c r="C142" s="201" t="s">
        <v>421</v>
      </c>
      <c r="D142" s="201" t="s">
        <v>168</v>
      </c>
      <c r="E142" s="202" t="s">
        <v>422</v>
      </c>
      <c r="F142" s="203" t="s">
        <v>423</v>
      </c>
      <c r="G142" s="204" t="s">
        <v>236</v>
      </c>
      <c r="H142" s="205">
        <v>2</v>
      </c>
      <c r="I142" s="206"/>
      <c r="J142" s="207">
        <f t="shared" si="10"/>
        <v>0</v>
      </c>
      <c r="K142" s="203" t="s">
        <v>19</v>
      </c>
      <c r="L142" s="39"/>
      <c r="M142" s="208" t="s">
        <v>19</v>
      </c>
      <c r="N142" s="209" t="s">
        <v>40</v>
      </c>
      <c r="O142" s="64"/>
      <c r="P142" s="197">
        <f t="shared" si="11"/>
        <v>0</v>
      </c>
      <c r="Q142" s="197">
        <v>2.2000000000000001E-4</v>
      </c>
      <c r="R142" s="197">
        <f t="shared" si="12"/>
        <v>4.4000000000000002E-4</v>
      </c>
      <c r="S142" s="197">
        <v>0</v>
      </c>
      <c r="T142" s="198">
        <f t="shared" si="13"/>
        <v>0</v>
      </c>
      <c r="U142" s="34"/>
      <c r="V142" s="34"/>
      <c r="W142" s="34"/>
      <c r="X142" s="34"/>
      <c r="Y142" s="34"/>
      <c r="Z142" s="34"/>
      <c r="AA142" s="34"/>
      <c r="AB142" s="34"/>
      <c r="AC142" s="34"/>
      <c r="AD142" s="34"/>
      <c r="AE142" s="34"/>
      <c r="AR142" s="199" t="s">
        <v>77</v>
      </c>
      <c r="AT142" s="199" t="s">
        <v>168</v>
      </c>
      <c r="AU142" s="199" t="s">
        <v>79</v>
      </c>
      <c r="AY142" s="17" t="s">
        <v>122</v>
      </c>
      <c r="BE142" s="200">
        <f t="shared" si="14"/>
        <v>0</v>
      </c>
      <c r="BF142" s="200">
        <f t="shared" si="15"/>
        <v>0</v>
      </c>
      <c r="BG142" s="200">
        <f t="shared" si="16"/>
        <v>0</v>
      </c>
      <c r="BH142" s="200">
        <f t="shared" si="17"/>
        <v>0</v>
      </c>
      <c r="BI142" s="200">
        <f t="shared" si="18"/>
        <v>0</v>
      </c>
      <c r="BJ142" s="17" t="s">
        <v>77</v>
      </c>
      <c r="BK142" s="200">
        <f t="shared" si="19"/>
        <v>0</v>
      </c>
      <c r="BL142" s="17" t="s">
        <v>77</v>
      </c>
      <c r="BM142" s="199" t="s">
        <v>424</v>
      </c>
    </row>
    <row r="143" spans="1:65" s="2" customFormat="1" ht="16.5" customHeight="1">
      <c r="A143" s="34"/>
      <c r="B143" s="35"/>
      <c r="C143" s="201" t="s">
        <v>425</v>
      </c>
      <c r="D143" s="201" t="s">
        <v>168</v>
      </c>
      <c r="E143" s="202" t="s">
        <v>426</v>
      </c>
      <c r="F143" s="203" t="s">
        <v>427</v>
      </c>
      <c r="G143" s="204" t="s">
        <v>236</v>
      </c>
      <c r="H143" s="205">
        <v>3</v>
      </c>
      <c r="I143" s="206"/>
      <c r="J143" s="207">
        <f t="shared" si="10"/>
        <v>0</v>
      </c>
      <c r="K143" s="203" t="s">
        <v>249</v>
      </c>
      <c r="L143" s="39"/>
      <c r="M143" s="208" t="s">
        <v>19</v>
      </c>
      <c r="N143" s="209" t="s">
        <v>40</v>
      </c>
      <c r="O143" s="64"/>
      <c r="P143" s="197">
        <f t="shared" si="11"/>
        <v>0</v>
      </c>
      <c r="Q143" s="197">
        <v>0</v>
      </c>
      <c r="R143" s="197">
        <f t="shared" si="12"/>
        <v>0</v>
      </c>
      <c r="S143" s="197">
        <v>0</v>
      </c>
      <c r="T143" s="198">
        <f t="shared" si="13"/>
        <v>0</v>
      </c>
      <c r="U143" s="34"/>
      <c r="V143" s="34"/>
      <c r="W143" s="34"/>
      <c r="X143" s="34"/>
      <c r="Y143" s="34"/>
      <c r="Z143" s="34"/>
      <c r="AA143" s="34"/>
      <c r="AB143" s="34"/>
      <c r="AC143" s="34"/>
      <c r="AD143" s="34"/>
      <c r="AE143" s="34"/>
      <c r="AR143" s="199" t="s">
        <v>77</v>
      </c>
      <c r="AT143" s="199" t="s">
        <v>168</v>
      </c>
      <c r="AU143" s="199" t="s">
        <v>79</v>
      </c>
      <c r="AY143" s="17" t="s">
        <v>122</v>
      </c>
      <c r="BE143" s="200">
        <f t="shared" si="14"/>
        <v>0</v>
      </c>
      <c r="BF143" s="200">
        <f t="shared" si="15"/>
        <v>0</v>
      </c>
      <c r="BG143" s="200">
        <f t="shared" si="16"/>
        <v>0</v>
      </c>
      <c r="BH143" s="200">
        <f t="shared" si="17"/>
        <v>0</v>
      </c>
      <c r="BI143" s="200">
        <f t="shared" si="18"/>
        <v>0</v>
      </c>
      <c r="BJ143" s="17" t="s">
        <v>77</v>
      </c>
      <c r="BK143" s="200">
        <f t="shared" si="19"/>
        <v>0</v>
      </c>
      <c r="BL143" s="17" t="s">
        <v>77</v>
      </c>
      <c r="BM143" s="199" t="s">
        <v>428</v>
      </c>
    </row>
    <row r="144" spans="1:65" s="2" customFormat="1" ht="16.5" customHeight="1">
      <c r="A144" s="34"/>
      <c r="B144" s="35"/>
      <c r="C144" s="201" t="s">
        <v>429</v>
      </c>
      <c r="D144" s="201" t="s">
        <v>168</v>
      </c>
      <c r="E144" s="202" t="s">
        <v>430</v>
      </c>
      <c r="F144" s="203" t="s">
        <v>431</v>
      </c>
      <c r="G144" s="204" t="s">
        <v>236</v>
      </c>
      <c r="H144" s="205">
        <v>10</v>
      </c>
      <c r="I144" s="206"/>
      <c r="J144" s="207">
        <f t="shared" si="10"/>
        <v>0</v>
      </c>
      <c r="K144" s="203" t="s">
        <v>249</v>
      </c>
      <c r="L144" s="39"/>
      <c r="M144" s="208" t="s">
        <v>19</v>
      </c>
      <c r="N144" s="209" t="s">
        <v>40</v>
      </c>
      <c r="O144" s="64"/>
      <c r="P144" s="197">
        <f t="shared" si="11"/>
        <v>0</v>
      </c>
      <c r="Q144" s="197">
        <v>0</v>
      </c>
      <c r="R144" s="197">
        <f t="shared" si="12"/>
        <v>0</v>
      </c>
      <c r="S144" s="197">
        <v>0</v>
      </c>
      <c r="T144" s="198">
        <f t="shared" si="13"/>
        <v>0</v>
      </c>
      <c r="U144" s="34"/>
      <c r="V144" s="34"/>
      <c r="W144" s="34"/>
      <c r="X144" s="34"/>
      <c r="Y144" s="34"/>
      <c r="Z144" s="34"/>
      <c r="AA144" s="34"/>
      <c r="AB144" s="34"/>
      <c r="AC144" s="34"/>
      <c r="AD144" s="34"/>
      <c r="AE144" s="34"/>
      <c r="AR144" s="199" t="s">
        <v>77</v>
      </c>
      <c r="AT144" s="199" t="s">
        <v>168</v>
      </c>
      <c r="AU144" s="199" t="s">
        <v>79</v>
      </c>
      <c r="AY144" s="17" t="s">
        <v>122</v>
      </c>
      <c r="BE144" s="200">
        <f t="shared" si="14"/>
        <v>0</v>
      </c>
      <c r="BF144" s="200">
        <f t="shared" si="15"/>
        <v>0</v>
      </c>
      <c r="BG144" s="200">
        <f t="shared" si="16"/>
        <v>0</v>
      </c>
      <c r="BH144" s="200">
        <f t="shared" si="17"/>
        <v>0</v>
      </c>
      <c r="BI144" s="200">
        <f t="shared" si="18"/>
        <v>0</v>
      </c>
      <c r="BJ144" s="17" t="s">
        <v>77</v>
      </c>
      <c r="BK144" s="200">
        <f t="shared" si="19"/>
        <v>0</v>
      </c>
      <c r="BL144" s="17" t="s">
        <v>77</v>
      </c>
      <c r="BM144" s="199" t="s">
        <v>432</v>
      </c>
    </row>
    <row r="145" spans="1:65" s="2" customFormat="1" ht="16.5" customHeight="1">
      <c r="A145" s="34"/>
      <c r="B145" s="35"/>
      <c r="C145" s="201" t="s">
        <v>433</v>
      </c>
      <c r="D145" s="201" t="s">
        <v>168</v>
      </c>
      <c r="E145" s="202" t="s">
        <v>434</v>
      </c>
      <c r="F145" s="203" t="s">
        <v>435</v>
      </c>
      <c r="G145" s="204" t="s">
        <v>236</v>
      </c>
      <c r="H145" s="205">
        <v>4</v>
      </c>
      <c r="I145" s="206"/>
      <c r="J145" s="207">
        <f t="shared" si="10"/>
        <v>0</v>
      </c>
      <c r="K145" s="203" t="s">
        <v>19</v>
      </c>
      <c r="L145" s="39"/>
      <c r="M145" s="208" t="s">
        <v>19</v>
      </c>
      <c r="N145" s="209" t="s">
        <v>40</v>
      </c>
      <c r="O145" s="64"/>
      <c r="P145" s="197">
        <f t="shared" si="11"/>
        <v>0</v>
      </c>
      <c r="Q145" s="197">
        <v>0</v>
      </c>
      <c r="R145" s="197">
        <f t="shared" si="12"/>
        <v>0</v>
      </c>
      <c r="S145" s="197">
        <v>0</v>
      </c>
      <c r="T145" s="198">
        <f t="shared" si="13"/>
        <v>0</v>
      </c>
      <c r="U145" s="34"/>
      <c r="V145" s="34"/>
      <c r="W145" s="34"/>
      <c r="X145" s="34"/>
      <c r="Y145" s="34"/>
      <c r="Z145" s="34"/>
      <c r="AA145" s="34"/>
      <c r="AB145" s="34"/>
      <c r="AC145" s="34"/>
      <c r="AD145" s="34"/>
      <c r="AE145" s="34"/>
      <c r="AR145" s="199" t="s">
        <v>77</v>
      </c>
      <c r="AT145" s="199" t="s">
        <v>168</v>
      </c>
      <c r="AU145" s="199" t="s">
        <v>79</v>
      </c>
      <c r="AY145" s="17" t="s">
        <v>122</v>
      </c>
      <c r="BE145" s="200">
        <f t="shared" si="14"/>
        <v>0</v>
      </c>
      <c r="BF145" s="200">
        <f t="shared" si="15"/>
        <v>0</v>
      </c>
      <c r="BG145" s="200">
        <f t="shared" si="16"/>
        <v>0</v>
      </c>
      <c r="BH145" s="200">
        <f t="shared" si="17"/>
        <v>0</v>
      </c>
      <c r="BI145" s="200">
        <f t="shared" si="18"/>
        <v>0</v>
      </c>
      <c r="BJ145" s="17" t="s">
        <v>77</v>
      </c>
      <c r="BK145" s="200">
        <f t="shared" si="19"/>
        <v>0</v>
      </c>
      <c r="BL145" s="17" t="s">
        <v>77</v>
      </c>
      <c r="BM145" s="199" t="s">
        <v>436</v>
      </c>
    </row>
    <row r="146" spans="1:65" s="2" customFormat="1" ht="16.5" customHeight="1">
      <c r="A146" s="34"/>
      <c r="B146" s="35"/>
      <c r="C146" s="201" t="s">
        <v>437</v>
      </c>
      <c r="D146" s="201" t="s">
        <v>168</v>
      </c>
      <c r="E146" s="202" t="s">
        <v>438</v>
      </c>
      <c r="F146" s="203" t="s">
        <v>439</v>
      </c>
      <c r="G146" s="204" t="s">
        <v>236</v>
      </c>
      <c r="H146" s="205">
        <v>81</v>
      </c>
      <c r="I146" s="206"/>
      <c r="J146" s="207">
        <f t="shared" si="10"/>
        <v>0</v>
      </c>
      <c r="K146" s="203" t="s">
        <v>249</v>
      </c>
      <c r="L146" s="39"/>
      <c r="M146" s="208" t="s">
        <v>19</v>
      </c>
      <c r="N146" s="209" t="s">
        <v>40</v>
      </c>
      <c r="O146" s="64"/>
      <c r="P146" s="197">
        <f t="shared" si="11"/>
        <v>0</v>
      </c>
      <c r="Q146" s="197">
        <v>0</v>
      </c>
      <c r="R146" s="197">
        <f t="shared" si="12"/>
        <v>0</v>
      </c>
      <c r="S146" s="197">
        <v>0</v>
      </c>
      <c r="T146" s="198">
        <f t="shared" si="13"/>
        <v>0</v>
      </c>
      <c r="U146" s="34"/>
      <c r="V146" s="34"/>
      <c r="W146" s="34"/>
      <c r="X146" s="34"/>
      <c r="Y146" s="34"/>
      <c r="Z146" s="34"/>
      <c r="AA146" s="34"/>
      <c r="AB146" s="34"/>
      <c r="AC146" s="34"/>
      <c r="AD146" s="34"/>
      <c r="AE146" s="34"/>
      <c r="AR146" s="199" t="s">
        <v>77</v>
      </c>
      <c r="AT146" s="199" t="s">
        <v>168</v>
      </c>
      <c r="AU146" s="199" t="s">
        <v>79</v>
      </c>
      <c r="AY146" s="17" t="s">
        <v>122</v>
      </c>
      <c r="BE146" s="200">
        <f t="shared" si="14"/>
        <v>0</v>
      </c>
      <c r="BF146" s="200">
        <f t="shared" si="15"/>
        <v>0</v>
      </c>
      <c r="BG146" s="200">
        <f t="shared" si="16"/>
        <v>0</v>
      </c>
      <c r="BH146" s="200">
        <f t="shared" si="17"/>
        <v>0</v>
      </c>
      <c r="BI146" s="200">
        <f t="shared" si="18"/>
        <v>0</v>
      </c>
      <c r="BJ146" s="17" t="s">
        <v>77</v>
      </c>
      <c r="BK146" s="200">
        <f t="shared" si="19"/>
        <v>0</v>
      </c>
      <c r="BL146" s="17" t="s">
        <v>77</v>
      </c>
      <c r="BM146" s="199" t="s">
        <v>440</v>
      </c>
    </row>
    <row r="147" spans="1:65" s="2" customFormat="1" ht="16.5" customHeight="1">
      <c r="A147" s="34"/>
      <c r="B147" s="35"/>
      <c r="C147" s="201" t="s">
        <v>441</v>
      </c>
      <c r="D147" s="201" t="s">
        <v>168</v>
      </c>
      <c r="E147" s="202" t="s">
        <v>442</v>
      </c>
      <c r="F147" s="203" t="s">
        <v>443</v>
      </c>
      <c r="G147" s="204" t="s">
        <v>236</v>
      </c>
      <c r="H147" s="205">
        <v>22</v>
      </c>
      <c r="I147" s="206"/>
      <c r="J147" s="207">
        <f t="shared" si="10"/>
        <v>0</v>
      </c>
      <c r="K147" s="203" t="s">
        <v>19</v>
      </c>
      <c r="L147" s="39"/>
      <c r="M147" s="208" t="s">
        <v>19</v>
      </c>
      <c r="N147" s="209" t="s">
        <v>40</v>
      </c>
      <c r="O147" s="64"/>
      <c r="P147" s="197">
        <f t="shared" si="11"/>
        <v>0</v>
      </c>
      <c r="Q147" s="197">
        <v>0</v>
      </c>
      <c r="R147" s="197">
        <f t="shared" si="12"/>
        <v>0</v>
      </c>
      <c r="S147" s="197">
        <v>0</v>
      </c>
      <c r="T147" s="198">
        <f t="shared" si="13"/>
        <v>0</v>
      </c>
      <c r="U147" s="34"/>
      <c r="V147" s="34"/>
      <c r="W147" s="34"/>
      <c r="X147" s="34"/>
      <c r="Y147" s="34"/>
      <c r="Z147" s="34"/>
      <c r="AA147" s="34"/>
      <c r="AB147" s="34"/>
      <c r="AC147" s="34"/>
      <c r="AD147" s="34"/>
      <c r="AE147" s="34"/>
      <c r="AR147" s="199" t="s">
        <v>77</v>
      </c>
      <c r="AT147" s="199" t="s">
        <v>168</v>
      </c>
      <c r="AU147" s="199" t="s">
        <v>79</v>
      </c>
      <c r="AY147" s="17" t="s">
        <v>122</v>
      </c>
      <c r="BE147" s="200">
        <f t="shared" si="14"/>
        <v>0</v>
      </c>
      <c r="BF147" s="200">
        <f t="shared" si="15"/>
        <v>0</v>
      </c>
      <c r="BG147" s="200">
        <f t="shared" si="16"/>
        <v>0</v>
      </c>
      <c r="BH147" s="200">
        <f t="shared" si="17"/>
        <v>0</v>
      </c>
      <c r="BI147" s="200">
        <f t="shared" si="18"/>
        <v>0</v>
      </c>
      <c r="BJ147" s="17" t="s">
        <v>77</v>
      </c>
      <c r="BK147" s="200">
        <f t="shared" si="19"/>
        <v>0</v>
      </c>
      <c r="BL147" s="17" t="s">
        <v>77</v>
      </c>
      <c r="BM147" s="199" t="s">
        <v>444</v>
      </c>
    </row>
    <row r="148" spans="1:65" s="2" customFormat="1" ht="16.5" customHeight="1">
      <c r="A148" s="34"/>
      <c r="B148" s="35"/>
      <c r="C148" s="201" t="s">
        <v>445</v>
      </c>
      <c r="D148" s="201" t="s">
        <v>168</v>
      </c>
      <c r="E148" s="202" t="s">
        <v>446</v>
      </c>
      <c r="F148" s="203" t="s">
        <v>447</v>
      </c>
      <c r="G148" s="204" t="s">
        <v>236</v>
      </c>
      <c r="H148" s="205">
        <v>6</v>
      </c>
      <c r="I148" s="206"/>
      <c r="J148" s="207">
        <f t="shared" si="10"/>
        <v>0</v>
      </c>
      <c r="K148" s="203" t="s">
        <v>249</v>
      </c>
      <c r="L148" s="39"/>
      <c r="M148" s="208" t="s">
        <v>19</v>
      </c>
      <c r="N148" s="209" t="s">
        <v>40</v>
      </c>
      <c r="O148" s="64"/>
      <c r="P148" s="197">
        <f t="shared" si="11"/>
        <v>0</v>
      </c>
      <c r="Q148" s="197">
        <v>0</v>
      </c>
      <c r="R148" s="197">
        <f t="shared" si="12"/>
        <v>0</v>
      </c>
      <c r="S148" s="197">
        <v>0</v>
      </c>
      <c r="T148" s="198">
        <f t="shared" si="13"/>
        <v>0</v>
      </c>
      <c r="U148" s="34"/>
      <c r="V148" s="34"/>
      <c r="W148" s="34"/>
      <c r="X148" s="34"/>
      <c r="Y148" s="34"/>
      <c r="Z148" s="34"/>
      <c r="AA148" s="34"/>
      <c r="AB148" s="34"/>
      <c r="AC148" s="34"/>
      <c r="AD148" s="34"/>
      <c r="AE148" s="34"/>
      <c r="AR148" s="199" t="s">
        <v>77</v>
      </c>
      <c r="AT148" s="199" t="s">
        <v>168</v>
      </c>
      <c r="AU148" s="199" t="s">
        <v>79</v>
      </c>
      <c r="AY148" s="17" t="s">
        <v>122</v>
      </c>
      <c r="BE148" s="200">
        <f t="shared" si="14"/>
        <v>0</v>
      </c>
      <c r="BF148" s="200">
        <f t="shared" si="15"/>
        <v>0</v>
      </c>
      <c r="BG148" s="200">
        <f t="shared" si="16"/>
        <v>0</v>
      </c>
      <c r="BH148" s="200">
        <f t="shared" si="17"/>
        <v>0</v>
      </c>
      <c r="BI148" s="200">
        <f t="shared" si="18"/>
        <v>0</v>
      </c>
      <c r="BJ148" s="17" t="s">
        <v>77</v>
      </c>
      <c r="BK148" s="200">
        <f t="shared" si="19"/>
        <v>0</v>
      </c>
      <c r="BL148" s="17" t="s">
        <v>77</v>
      </c>
      <c r="BM148" s="199" t="s">
        <v>448</v>
      </c>
    </row>
    <row r="149" spans="1:65" s="2" customFormat="1" ht="16.5" customHeight="1">
      <c r="A149" s="34"/>
      <c r="B149" s="35"/>
      <c r="C149" s="201" t="s">
        <v>449</v>
      </c>
      <c r="D149" s="201" t="s">
        <v>168</v>
      </c>
      <c r="E149" s="202" t="s">
        <v>450</v>
      </c>
      <c r="F149" s="203" t="s">
        <v>451</v>
      </c>
      <c r="G149" s="204" t="s">
        <v>236</v>
      </c>
      <c r="H149" s="205">
        <v>1</v>
      </c>
      <c r="I149" s="206"/>
      <c r="J149" s="207">
        <f t="shared" si="10"/>
        <v>0</v>
      </c>
      <c r="K149" s="203" t="s">
        <v>249</v>
      </c>
      <c r="L149" s="39"/>
      <c r="M149" s="208" t="s">
        <v>19</v>
      </c>
      <c r="N149" s="209" t="s">
        <v>40</v>
      </c>
      <c r="O149" s="64"/>
      <c r="P149" s="197">
        <f t="shared" si="11"/>
        <v>0</v>
      </c>
      <c r="Q149" s="197">
        <v>0</v>
      </c>
      <c r="R149" s="197">
        <f t="shared" si="12"/>
        <v>0</v>
      </c>
      <c r="S149" s="197">
        <v>0</v>
      </c>
      <c r="T149" s="198">
        <f t="shared" si="13"/>
        <v>0</v>
      </c>
      <c r="U149" s="34"/>
      <c r="V149" s="34"/>
      <c r="W149" s="34"/>
      <c r="X149" s="34"/>
      <c r="Y149" s="34"/>
      <c r="Z149" s="34"/>
      <c r="AA149" s="34"/>
      <c r="AB149" s="34"/>
      <c r="AC149" s="34"/>
      <c r="AD149" s="34"/>
      <c r="AE149" s="34"/>
      <c r="AR149" s="199" t="s">
        <v>77</v>
      </c>
      <c r="AT149" s="199" t="s">
        <v>168</v>
      </c>
      <c r="AU149" s="199" t="s">
        <v>79</v>
      </c>
      <c r="AY149" s="17" t="s">
        <v>122</v>
      </c>
      <c r="BE149" s="200">
        <f t="shared" si="14"/>
        <v>0</v>
      </c>
      <c r="BF149" s="200">
        <f t="shared" si="15"/>
        <v>0</v>
      </c>
      <c r="BG149" s="200">
        <f t="shared" si="16"/>
        <v>0</v>
      </c>
      <c r="BH149" s="200">
        <f t="shared" si="17"/>
        <v>0</v>
      </c>
      <c r="BI149" s="200">
        <f t="shared" si="18"/>
        <v>0</v>
      </c>
      <c r="BJ149" s="17" t="s">
        <v>77</v>
      </c>
      <c r="BK149" s="200">
        <f t="shared" si="19"/>
        <v>0</v>
      </c>
      <c r="BL149" s="17" t="s">
        <v>77</v>
      </c>
      <c r="BM149" s="199" t="s">
        <v>452</v>
      </c>
    </row>
    <row r="150" spans="1:65" s="2" customFormat="1" ht="16.5" customHeight="1">
      <c r="A150" s="34"/>
      <c r="B150" s="35"/>
      <c r="C150" s="201" t="s">
        <v>453</v>
      </c>
      <c r="D150" s="201" t="s">
        <v>168</v>
      </c>
      <c r="E150" s="202" t="s">
        <v>454</v>
      </c>
      <c r="F150" s="203" t="s">
        <v>455</v>
      </c>
      <c r="G150" s="204" t="s">
        <v>236</v>
      </c>
      <c r="H150" s="205">
        <v>1</v>
      </c>
      <c r="I150" s="206"/>
      <c r="J150" s="207">
        <f t="shared" si="10"/>
        <v>0</v>
      </c>
      <c r="K150" s="203" t="s">
        <v>19</v>
      </c>
      <c r="L150" s="39"/>
      <c r="M150" s="208" t="s">
        <v>19</v>
      </c>
      <c r="N150" s="209" t="s">
        <v>40</v>
      </c>
      <c r="O150" s="64"/>
      <c r="P150" s="197">
        <f t="shared" si="11"/>
        <v>0</v>
      </c>
      <c r="Q150" s="197">
        <v>0</v>
      </c>
      <c r="R150" s="197">
        <f t="shared" si="12"/>
        <v>0</v>
      </c>
      <c r="S150" s="197">
        <v>0</v>
      </c>
      <c r="T150" s="198">
        <f t="shared" si="13"/>
        <v>0</v>
      </c>
      <c r="U150" s="34"/>
      <c r="V150" s="34"/>
      <c r="W150" s="34"/>
      <c r="X150" s="34"/>
      <c r="Y150" s="34"/>
      <c r="Z150" s="34"/>
      <c r="AA150" s="34"/>
      <c r="AB150" s="34"/>
      <c r="AC150" s="34"/>
      <c r="AD150" s="34"/>
      <c r="AE150" s="34"/>
      <c r="AR150" s="199" t="s">
        <v>77</v>
      </c>
      <c r="AT150" s="199" t="s">
        <v>168</v>
      </c>
      <c r="AU150" s="199" t="s">
        <v>79</v>
      </c>
      <c r="AY150" s="17" t="s">
        <v>122</v>
      </c>
      <c r="BE150" s="200">
        <f t="shared" si="14"/>
        <v>0</v>
      </c>
      <c r="BF150" s="200">
        <f t="shared" si="15"/>
        <v>0</v>
      </c>
      <c r="BG150" s="200">
        <f t="shared" si="16"/>
        <v>0</v>
      </c>
      <c r="BH150" s="200">
        <f t="shared" si="17"/>
        <v>0</v>
      </c>
      <c r="BI150" s="200">
        <f t="shared" si="18"/>
        <v>0</v>
      </c>
      <c r="BJ150" s="17" t="s">
        <v>77</v>
      </c>
      <c r="BK150" s="200">
        <f t="shared" si="19"/>
        <v>0</v>
      </c>
      <c r="BL150" s="17" t="s">
        <v>77</v>
      </c>
      <c r="BM150" s="199" t="s">
        <v>456</v>
      </c>
    </row>
    <row r="151" spans="1:65" s="2" customFormat="1" ht="16.5" customHeight="1">
      <c r="A151" s="34"/>
      <c r="B151" s="35"/>
      <c r="C151" s="201" t="s">
        <v>457</v>
      </c>
      <c r="D151" s="201" t="s">
        <v>168</v>
      </c>
      <c r="E151" s="202" t="s">
        <v>458</v>
      </c>
      <c r="F151" s="203" t="s">
        <v>459</v>
      </c>
      <c r="G151" s="204" t="s">
        <v>236</v>
      </c>
      <c r="H151" s="205">
        <v>1</v>
      </c>
      <c r="I151" s="206"/>
      <c r="J151" s="207">
        <f t="shared" si="10"/>
        <v>0</v>
      </c>
      <c r="K151" s="203" t="s">
        <v>249</v>
      </c>
      <c r="L151" s="39"/>
      <c r="M151" s="208" t="s">
        <v>19</v>
      </c>
      <c r="N151" s="209" t="s">
        <v>40</v>
      </c>
      <c r="O151" s="64"/>
      <c r="P151" s="197">
        <f t="shared" si="11"/>
        <v>0</v>
      </c>
      <c r="Q151" s="197">
        <v>0</v>
      </c>
      <c r="R151" s="197">
        <f t="shared" si="12"/>
        <v>0</v>
      </c>
      <c r="S151" s="197">
        <v>0</v>
      </c>
      <c r="T151" s="198">
        <f t="shared" si="13"/>
        <v>0</v>
      </c>
      <c r="U151" s="34"/>
      <c r="V151" s="34"/>
      <c r="W151" s="34"/>
      <c r="X151" s="34"/>
      <c r="Y151" s="34"/>
      <c r="Z151" s="34"/>
      <c r="AA151" s="34"/>
      <c r="AB151" s="34"/>
      <c r="AC151" s="34"/>
      <c r="AD151" s="34"/>
      <c r="AE151" s="34"/>
      <c r="AR151" s="199" t="s">
        <v>77</v>
      </c>
      <c r="AT151" s="199" t="s">
        <v>168</v>
      </c>
      <c r="AU151" s="199" t="s">
        <v>79</v>
      </c>
      <c r="AY151" s="17" t="s">
        <v>122</v>
      </c>
      <c r="BE151" s="200">
        <f t="shared" si="14"/>
        <v>0</v>
      </c>
      <c r="BF151" s="200">
        <f t="shared" si="15"/>
        <v>0</v>
      </c>
      <c r="BG151" s="200">
        <f t="shared" si="16"/>
        <v>0</v>
      </c>
      <c r="BH151" s="200">
        <f t="shared" si="17"/>
        <v>0</v>
      </c>
      <c r="BI151" s="200">
        <f t="shared" si="18"/>
        <v>0</v>
      </c>
      <c r="BJ151" s="17" t="s">
        <v>77</v>
      </c>
      <c r="BK151" s="200">
        <f t="shared" si="19"/>
        <v>0</v>
      </c>
      <c r="BL151" s="17" t="s">
        <v>77</v>
      </c>
      <c r="BM151" s="199" t="s">
        <v>460</v>
      </c>
    </row>
    <row r="152" spans="1:65" s="2" customFormat="1" ht="16.5" customHeight="1">
      <c r="A152" s="34"/>
      <c r="B152" s="35"/>
      <c r="C152" s="201" t="s">
        <v>461</v>
      </c>
      <c r="D152" s="201" t="s">
        <v>168</v>
      </c>
      <c r="E152" s="202" t="s">
        <v>462</v>
      </c>
      <c r="F152" s="203" t="s">
        <v>463</v>
      </c>
      <c r="G152" s="204" t="s">
        <v>236</v>
      </c>
      <c r="H152" s="205">
        <v>4</v>
      </c>
      <c r="I152" s="206"/>
      <c r="J152" s="207">
        <f t="shared" si="10"/>
        <v>0</v>
      </c>
      <c r="K152" s="203" t="s">
        <v>249</v>
      </c>
      <c r="L152" s="39"/>
      <c r="M152" s="208" t="s">
        <v>19</v>
      </c>
      <c r="N152" s="209" t="s">
        <v>40</v>
      </c>
      <c r="O152" s="64"/>
      <c r="P152" s="197">
        <f t="shared" si="11"/>
        <v>0</v>
      </c>
      <c r="Q152" s="197">
        <v>0</v>
      </c>
      <c r="R152" s="197">
        <f t="shared" si="12"/>
        <v>0</v>
      </c>
      <c r="S152" s="197">
        <v>0</v>
      </c>
      <c r="T152" s="198">
        <f t="shared" si="13"/>
        <v>0</v>
      </c>
      <c r="U152" s="34"/>
      <c r="V152" s="34"/>
      <c r="W152" s="34"/>
      <c r="X152" s="34"/>
      <c r="Y152" s="34"/>
      <c r="Z152" s="34"/>
      <c r="AA152" s="34"/>
      <c r="AB152" s="34"/>
      <c r="AC152" s="34"/>
      <c r="AD152" s="34"/>
      <c r="AE152" s="34"/>
      <c r="AR152" s="199" t="s">
        <v>77</v>
      </c>
      <c r="AT152" s="199" t="s">
        <v>168</v>
      </c>
      <c r="AU152" s="199" t="s">
        <v>79</v>
      </c>
      <c r="AY152" s="17" t="s">
        <v>122</v>
      </c>
      <c r="BE152" s="200">
        <f t="shared" si="14"/>
        <v>0</v>
      </c>
      <c r="BF152" s="200">
        <f t="shared" si="15"/>
        <v>0</v>
      </c>
      <c r="BG152" s="200">
        <f t="shared" si="16"/>
        <v>0</v>
      </c>
      <c r="BH152" s="200">
        <f t="shared" si="17"/>
        <v>0</v>
      </c>
      <c r="BI152" s="200">
        <f t="shared" si="18"/>
        <v>0</v>
      </c>
      <c r="BJ152" s="17" t="s">
        <v>77</v>
      </c>
      <c r="BK152" s="200">
        <f t="shared" si="19"/>
        <v>0</v>
      </c>
      <c r="BL152" s="17" t="s">
        <v>77</v>
      </c>
      <c r="BM152" s="199" t="s">
        <v>464</v>
      </c>
    </row>
    <row r="153" spans="1:65" s="2" customFormat="1" ht="16.5" customHeight="1">
      <c r="A153" s="34"/>
      <c r="B153" s="35"/>
      <c r="C153" s="201" t="s">
        <v>465</v>
      </c>
      <c r="D153" s="201" t="s">
        <v>168</v>
      </c>
      <c r="E153" s="202" t="s">
        <v>466</v>
      </c>
      <c r="F153" s="203" t="s">
        <v>467</v>
      </c>
      <c r="G153" s="204" t="s">
        <v>236</v>
      </c>
      <c r="H153" s="205">
        <v>1</v>
      </c>
      <c r="I153" s="206"/>
      <c r="J153" s="207">
        <f t="shared" si="10"/>
        <v>0</v>
      </c>
      <c r="K153" s="203" t="s">
        <v>19</v>
      </c>
      <c r="L153" s="39"/>
      <c r="M153" s="208" t="s">
        <v>19</v>
      </c>
      <c r="N153" s="209" t="s">
        <v>40</v>
      </c>
      <c r="O153" s="64"/>
      <c r="P153" s="197">
        <f t="shared" si="11"/>
        <v>0</v>
      </c>
      <c r="Q153" s="197">
        <v>0</v>
      </c>
      <c r="R153" s="197">
        <f t="shared" si="12"/>
        <v>0</v>
      </c>
      <c r="S153" s="197">
        <v>0</v>
      </c>
      <c r="T153" s="198">
        <f t="shared" si="13"/>
        <v>0</v>
      </c>
      <c r="U153" s="34"/>
      <c r="V153" s="34"/>
      <c r="W153" s="34"/>
      <c r="X153" s="34"/>
      <c r="Y153" s="34"/>
      <c r="Z153" s="34"/>
      <c r="AA153" s="34"/>
      <c r="AB153" s="34"/>
      <c r="AC153" s="34"/>
      <c r="AD153" s="34"/>
      <c r="AE153" s="34"/>
      <c r="AR153" s="199" t="s">
        <v>77</v>
      </c>
      <c r="AT153" s="199" t="s">
        <v>168</v>
      </c>
      <c r="AU153" s="199" t="s">
        <v>79</v>
      </c>
      <c r="AY153" s="17" t="s">
        <v>122</v>
      </c>
      <c r="BE153" s="200">
        <f t="shared" si="14"/>
        <v>0</v>
      </c>
      <c r="BF153" s="200">
        <f t="shared" si="15"/>
        <v>0</v>
      </c>
      <c r="BG153" s="200">
        <f t="shared" si="16"/>
        <v>0</v>
      </c>
      <c r="BH153" s="200">
        <f t="shared" si="17"/>
        <v>0</v>
      </c>
      <c r="BI153" s="200">
        <f t="shared" si="18"/>
        <v>0</v>
      </c>
      <c r="BJ153" s="17" t="s">
        <v>77</v>
      </c>
      <c r="BK153" s="200">
        <f t="shared" si="19"/>
        <v>0</v>
      </c>
      <c r="BL153" s="17" t="s">
        <v>77</v>
      </c>
      <c r="BM153" s="199" t="s">
        <v>468</v>
      </c>
    </row>
    <row r="154" spans="1:65" s="2" customFormat="1" ht="16.5" customHeight="1">
      <c r="A154" s="34"/>
      <c r="B154" s="35"/>
      <c r="C154" s="201" t="s">
        <v>469</v>
      </c>
      <c r="D154" s="201" t="s">
        <v>168</v>
      </c>
      <c r="E154" s="202" t="s">
        <v>470</v>
      </c>
      <c r="F154" s="203" t="s">
        <v>471</v>
      </c>
      <c r="G154" s="204" t="s">
        <v>236</v>
      </c>
      <c r="H154" s="205">
        <v>8</v>
      </c>
      <c r="I154" s="206"/>
      <c r="J154" s="207">
        <f t="shared" si="10"/>
        <v>0</v>
      </c>
      <c r="K154" s="203" t="s">
        <v>217</v>
      </c>
      <c r="L154" s="39"/>
      <c r="M154" s="208" t="s">
        <v>19</v>
      </c>
      <c r="N154" s="209" t="s">
        <v>40</v>
      </c>
      <c r="O154" s="64"/>
      <c r="P154" s="197">
        <f t="shared" si="11"/>
        <v>0</v>
      </c>
      <c r="Q154" s="197">
        <v>0</v>
      </c>
      <c r="R154" s="197">
        <f t="shared" si="12"/>
        <v>0</v>
      </c>
      <c r="S154" s="197">
        <v>0</v>
      </c>
      <c r="T154" s="198">
        <f t="shared" si="13"/>
        <v>0</v>
      </c>
      <c r="U154" s="34"/>
      <c r="V154" s="34"/>
      <c r="W154" s="34"/>
      <c r="X154" s="34"/>
      <c r="Y154" s="34"/>
      <c r="Z154" s="34"/>
      <c r="AA154" s="34"/>
      <c r="AB154" s="34"/>
      <c r="AC154" s="34"/>
      <c r="AD154" s="34"/>
      <c r="AE154" s="34"/>
      <c r="AR154" s="199" t="s">
        <v>77</v>
      </c>
      <c r="AT154" s="199" t="s">
        <v>168</v>
      </c>
      <c r="AU154" s="199" t="s">
        <v>79</v>
      </c>
      <c r="AY154" s="17" t="s">
        <v>122</v>
      </c>
      <c r="BE154" s="200">
        <f t="shared" si="14"/>
        <v>0</v>
      </c>
      <c r="BF154" s="200">
        <f t="shared" si="15"/>
        <v>0</v>
      </c>
      <c r="BG154" s="200">
        <f t="shared" si="16"/>
        <v>0</v>
      </c>
      <c r="BH154" s="200">
        <f t="shared" si="17"/>
        <v>0</v>
      </c>
      <c r="BI154" s="200">
        <f t="shared" si="18"/>
        <v>0</v>
      </c>
      <c r="BJ154" s="17" t="s">
        <v>77</v>
      </c>
      <c r="BK154" s="200">
        <f t="shared" si="19"/>
        <v>0</v>
      </c>
      <c r="BL154" s="17" t="s">
        <v>77</v>
      </c>
      <c r="BM154" s="199" t="s">
        <v>472</v>
      </c>
    </row>
    <row r="155" spans="1:65" s="2" customFormat="1" ht="16.5" customHeight="1">
      <c r="A155" s="34"/>
      <c r="B155" s="35"/>
      <c r="C155" s="201" t="s">
        <v>473</v>
      </c>
      <c r="D155" s="201" t="s">
        <v>168</v>
      </c>
      <c r="E155" s="202" t="s">
        <v>474</v>
      </c>
      <c r="F155" s="203" t="s">
        <v>475</v>
      </c>
      <c r="G155" s="204" t="s">
        <v>236</v>
      </c>
      <c r="H155" s="205">
        <v>6</v>
      </c>
      <c r="I155" s="206"/>
      <c r="J155" s="207">
        <f t="shared" si="10"/>
        <v>0</v>
      </c>
      <c r="K155" s="203" t="s">
        <v>217</v>
      </c>
      <c r="L155" s="39"/>
      <c r="M155" s="208" t="s">
        <v>19</v>
      </c>
      <c r="N155" s="209" t="s">
        <v>40</v>
      </c>
      <c r="O155" s="64"/>
      <c r="P155" s="197">
        <f t="shared" si="11"/>
        <v>0</v>
      </c>
      <c r="Q155" s="197">
        <v>0</v>
      </c>
      <c r="R155" s="197">
        <f t="shared" si="12"/>
        <v>0</v>
      </c>
      <c r="S155" s="197">
        <v>0</v>
      </c>
      <c r="T155" s="198">
        <f t="shared" si="13"/>
        <v>0</v>
      </c>
      <c r="U155" s="34"/>
      <c r="V155" s="34"/>
      <c r="W155" s="34"/>
      <c r="X155" s="34"/>
      <c r="Y155" s="34"/>
      <c r="Z155" s="34"/>
      <c r="AA155" s="34"/>
      <c r="AB155" s="34"/>
      <c r="AC155" s="34"/>
      <c r="AD155" s="34"/>
      <c r="AE155" s="34"/>
      <c r="AR155" s="199" t="s">
        <v>77</v>
      </c>
      <c r="AT155" s="199" t="s">
        <v>168</v>
      </c>
      <c r="AU155" s="199" t="s">
        <v>79</v>
      </c>
      <c r="AY155" s="17" t="s">
        <v>122</v>
      </c>
      <c r="BE155" s="200">
        <f t="shared" si="14"/>
        <v>0</v>
      </c>
      <c r="BF155" s="200">
        <f t="shared" si="15"/>
        <v>0</v>
      </c>
      <c r="BG155" s="200">
        <f t="shared" si="16"/>
        <v>0</v>
      </c>
      <c r="BH155" s="200">
        <f t="shared" si="17"/>
        <v>0</v>
      </c>
      <c r="BI155" s="200">
        <f t="shared" si="18"/>
        <v>0</v>
      </c>
      <c r="BJ155" s="17" t="s">
        <v>77</v>
      </c>
      <c r="BK155" s="200">
        <f t="shared" si="19"/>
        <v>0</v>
      </c>
      <c r="BL155" s="17" t="s">
        <v>77</v>
      </c>
      <c r="BM155" s="199" t="s">
        <v>476</v>
      </c>
    </row>
    <row r="156" spans="1:65" s="2" customFormat="1" ht="16.5" customHeight="1">
      <c r="A156" s="34"/>
      <c r="B156" s="35"/>
      <c r="C156" s="201" t="s">
        <v>477</v>
      </c>
      <c r="D156" s="201" t="s">
        <v>168</v>
      </c>
      <c r="E156" s="202" t="s">
        <v>478</v>
      </c>
      <c r="F156" s="203" t="s">
        <v>479</v>
      </c>
      <c r="G156" s="204" t="s">
        <v>236</v>
      </c>
      <c r="H156" s="205">
        <v>12</v>
      </c>
      <c r="I156" s="206"/>
      <c r="J156" s="207">
        <f t="shared" si="10"/>
        <v>0</v>
      </c>
      <c r="K156" s="203" t="s">
        <v>217</v>
      </c>
      <c r="L156" s="39"/>
      <c r="M156" s="208" t="s">
        <v>19</v>
      </c>
      <c r="N156" s="209" t="s">
        <v>40</v>
      </c>
      <c r="O156" s="64"/>
      <c r="P156" s="197">
        <f t="shared" si="11"/>
        <v>0</v>
      </c>
      <c r="Q156" s="197">
        <v>0</v>
      </c>
      <c r="R156" s="197">
        <f t="shared" si="12"/>
        <v>0</v>
      </c>
      <c r="S156" s="197">
        <v>0</v>
      </c>
      <c r="T156" s="198">
        <f t="shared" si="13"/>
        <v>0</v>
      </c>
      <c r="U156" s="34"/>
      <c r="V156" s="34"/>
      <c r="W156" s="34"/>
      <c r="X156" s="34"/>
      <c r="Y156" s="34"/>
      <c r="Z156" s="34"/>
      <c r="AA156" s="34"/>
      <c r="AB156" s="34"/>
      <c r="AC156" s="34"/>
      <c r="AD156" s="34"/>
      <c r="AE156" s="34"/>
      <c r="AR156" s="199" t="s">
        <v>77</v>
      </c>
      <c r="AT156" s="199" t="s">
        <v>168</v>
      </c>
      <c r="AU156" s="199" t="s">
        <v>79</v>
      </c>
      <c r="AY156" s="17" t="s">
        <v>122</v>
      </c>
      <c r="BE156" s="200">
        <f t="shared" si="14"/>
        <v>0</v>
      </c>
      <c r="BF156" s="200">
        <f t="shared" si="15"/>
        <v>0</v>
      </c>
      <c r="BG156" s="200">
        <f t="shared" si="16"/>
        <v>0</v>
      </c>
      <c r="BH156" s="200">
        <f t="shared" si="17"/>
        <v>0</v>
      </c>
      <c r="BI156" s="200">
        <f t="shared" si="18"/>
        <v>0</v>
      </c>
      <c r="BJ156" s="17" t="s">
        <v>77</v>
      </c>
      <c r="BK156" s="200">
        <f t="shared" si="19"/>
        <v>0</v>
      </c>
      <c r="BL156" s="17" t="s">
        <v>77</v>
      </c>
      <c r="BM156" s="199" t="s">
        <v>480</v>
      </c>
    </row>
    <row r="157" spans="1:65" s="2" customFormat="1" ht="16.5" customHeight="1">
      <c r="A157" s="34"/>
      <c r="B157" s="35"/>
      <c r="C157" s="201" t="s">
        <v>481</v>
      </c>
      <c r="D157" s="201" t="s">
        <v>168</v>
      </c>
      <c r="E157" s="202" t="s">
        <v>482</v>
      </c>
      <c r="F157" s="203" t="s">
        <v>483</v>
      </c>
      <c r="G157" s="204" t="s">
        <v>236</v>
      </c>
      <c r="H157" s="205">
        <v>188</v>
      </c>
      <c r="I157" s="206"/>
      <c r="J157" s="207">
        <f t="shared" si="10"/>
        <v>0</v>
      </c>
      <c r="K157" s="203" t="s">
        <v>217</v>
      </c>
      <c r="L157" s="39"/>
      <c r="M157" s="208" t="s">
        <v>19</v>
      </c>
      <c r="N157" s="209" t="s">
        <v>40</v>
      </c>
      <c r="O157" s="64"/>
      <c r="P157" s="197">
        <f t="shared" si="11"/>
        <v>0</v>
      </c>
      <c r="Q157" s="197">
        <v>0</v>
      </c>
      <c r="R157" s="197">
        <f t="shared" si="12"/>
        <v>0</v>
      </c>
      <c r="S157" s="197">
        <v>0</v>
      </c>
      <c r="T157" s="198">
        <f t="shared" si="13"/>
        <v>0</v>
      </c>
      <c r="U157" s="34"/>
      <c r="V157" s="34"/>
      <c r="W157" s="34"/>
      <c r="X157" s="34"/>
      <c r="Y157" s="34"/>
      <c r="Z157" s="34"/>
      <c r="AA157" s="34"/>
      <c r="AB157" s="34"/>
      <c r="AC157" s="34"/>
      <c r="AD157" s="34"/>
      <c r="AE157" s="34"/>
      <c r="AR157" s="199" t="s">
        <v>77</v>
      </c>
      <c r="AT157" s="199" t="s">
        <v>168</v>
      </c>
      <c r="AU157" s="199" t="s">
        <v>79</v>
      </c>
      <c r="AY157" s="17" t="s">
        <v>122</v>
      </c>
      <c r="BE157" s="200">
        <f t="shared" si="14"/>
        <v>0</v>
      </c>
      <c r="BF157" s="200">
        <f t="shared" si="15"/>
        <v>0</v>
      </c>
      <c r="BG157" s="200">
        <f t="shared" si="16"/>
        <v>0</v>
      </c>
      <c r="BH157" s="200">
        <f t="shared" si="17"/>
        <v>0</v>
      </c>
      <c r="BI157" s="200">
        <f t="shared" si="18"/>
        <v>0</v>
      </c>
      <c r="BJ157" s="17" t="s">
        <v>77</v>
      </c>
      <c r="BK157" s="200">
        <f t="shared" si="19"/>
        <v>0</v>
      </c>
      <c r="BL157" s="17" t="s">
        <v>77</v>
      </c>
      <c r="BM157" s="199" t="s">
        <v>484</v>
      </c>
    </row>
    <row r="158" spans="1:65" s="2" customFormat="1" ht="16.5" customHeight="1">
      <c r="A158" s="34"/>
      <c r="B158" s="35"/>
      <c r="C158" s="201" t="s">
        <v>485</v>
      </c>
      <c r="D158" s="201" t="s">
        <v>168</v>
      </c>
      <c r="E158" s="202" t="s">
        <v>486</v>
      </c>
      <c r="F158" s="203" t="s">
        <v>487</v>
      </c>
      <c r="G158" s="204" t="s">
        <v>236</v>
      </c>
      <c r="H158" s="205">
        <v>1</v>
      </c>
      <c r="I158" s="206"/>
      <c r="J158" s="207">
        <f t="shared" si="10"/>
        <v>0</v>
      </c>
      <c r="K158" s="203" t="s">
        <v>217</v>
      </c>
      <c r="L158" s="39"/>
      <c r="M158" s="208" t="s">
        <v>19</v>
      </c>
      <c r="N158" s="209" t="s">
        <v>40</v>
      </c>
      <c r="O158" s="64"/>
      <c r="P158" s="197">
        <f t="shared" si="11"/>
        <v>0</v>
      </c>
      <c r="Q158" s="197">
        <v>0</v>
      </c>
      <c r="R158" s="197">
        <f t="shared" si="12"/>
        <v>0</v>
      </c>
      <c r="S158" s="197">
        <v>0</v>
      </c>
      <c r="T158" s="198">
        <f t="shared" si="13"/>
        <v>0</v>
      </c>
      <c r="U158" s="34"/>
      <c r="V158" s="34"/>
      <c r="W158" s="34"/>
      <c r="X158" s="34"/>
      <c r="Y158" s="34"/>
      <c r="Z158" s="34"/>
      <c r="AA158" s="34"/>
      <c r="AB158" s="34"/>
      <c r="AC158" s="34"/>
      <c r="AD158" s="34"/>
      <c r="AE158" s="34"/>
      <c r="AR158" s="199" t="s">
        <v>77</v>
      </c>
      <c r="AT158" s="199" t="s">
        <v>168</v>
      </c>
      <c r="AU158" s="199" t="s">
        <v>79</v>
      </c>
      <c r="AY158" s="17" t="s">
        <v>122</v>
      </c>
      <c r="BE158" s="200">
        <f t="shared" si="14"/>
        <v>0</v>
      </c>
      <c r="BF158" s="200">
        <f t="shared" si="15"/>
        <v>0</v>
      </c>
      <c r="BG158" s="200">
        <f t="shared" si="16"/>
        <v>0</v>
      </c>
      <c r="BH158" s="200">
        <f t="shared" si="17"/>
        <v>0</v>
      </c>
      <c r="BI158" s="200">
        <f t="shared" si="18"/>
        <v>0</v>
      </c>
      <c r="BJ158" s="17" t="s">
        <v>77</v>
      </c>
      <c r="BK158" s="200">
        <f t="shared" si="19"/>
        <v>0</v>
      </c>
      <c r="BL158" s="17" t="s">
        <v>77</v>
      </c>
      <c r="BM158" s="199" t="s">
        <v>488</v>
      </c>
    </row>
    <row r="159" spans="1:65" s="2" customFormat="1" ht="16.5" customHeight="1">
      <c r="A159" s="34"/>
      <c r="B159" s="35"/>
      <c r="C159" s="201" t="s">
        <v>489</v>
      </c>
      <c r="D159" s="201" t="s">
        <v>168</v>
      </c>
      <c r="E159" s="202" t="s">
        <v>490</v>
      </c>
      <c r="F159" s="203" t="s">
        <v>491</v>
      </c>
      <c r="G159" s="204" t="s">
        <v>236</v>
      </c>
      <c r="H159" s="205">
        <v>36</v>
      </c>
      <c r="I159" s="206"/>
      <c r="J159" s="207">
        <f t="shared" si="10"/>
        <v>0</v>
      </c>
      <c r="K159" s="203" t="s">
        <v>217</v>
      </c>
      <c r="L159" s="39"/>
      <c r="M159" s="208" t="s">
        <v>19</v>
      </c>
      <c r="N159" s="209" t="s">
        <v>40</v>
      </c>
      <c r="O159" s="64"/>
      <c r="P159" s="197">
        <f t="shared" si="11"/>
        <v>0</v>
      </c>
      <c r="Q159" s="197">
        <v>0</v>
      </c>
      <c r="R159" s="197">
        <f t="shared" si="12"/>
        <v>0</v>
      </c>
      <c r="S159" s="197">
        <v>0</v>
      </c>
      <c r="T159" s="198">
        <f t="shared" si="13"/>
        <v>0</v>
      </c>
      <c r="U159" s="34"/>
      <c r="V159" s="34"/>
      <c r="W159" s="34"/>
      <c r="X159" s="34"/>
      <c r="Y159" s="34"/>
      <c r="Z159" s="34"/>
      <c r="AA159" s="34"/>
      <c r="AB159" s="34"/>
      <c r="AC159" s="34"/>
      <c r="AD159" s="34"/>
      <c r="AE159" s="34"/>
      <c r="AR159" s="199" t="s">
        <v>77</v>
      </c>
      <c r="AT159" s="199" t="s">
        <v>168</v>
      </c>
      <c r="AU159" s="199" t="s">
        <v>79</v>
      </c>
      <c r="AY159" s="17" t="s">
        <v>122</v>
      </c>
      <c r="BE159" s="200">
        <f t="shared" si="14"/>
        <v>0</v>
      </c>
      <c r="BF159" s="200">
        <f t="shared" si="15"/>
        <v>0</v>
      </c>
      <c r="BG159" s="200">
        <f t="shared" si="16"/>
        <v>0</v>
      </c>
      <c r="BH159" s="200">
        <f t="shared" si="17"/>
        <v>0</v>
      </c>
      <c r="BI159" s="200">
        <f t="shared" si="18"/>
        <v>0</v>
      </c>
      <c r="BJ159" s="17" t="s">
        <v>77</v>
      </c>
      <c r="BK159" s="200">
        <f t="shared" si="19"/>
        <v>0</v>
      </c>
      <c r="BL159" s="17" t="s">
        <v>77</v>
      </c>
      <c r="BM159" s="199" t="s">
        <v>492</v>
      </c>
    </row>
    <row r="160" spans="1:65" s="2" customFormat="1" ht="16.5" customHeight="1">
      <c r="A160" s="34"/>
      <c r="B160" s="35"/>
      <c r="C160" s="201" t="s">
        <v>493</v>
      </c>
      <c r="D160" s="201" t="s">
        <v>168</v>
      </c>
      <c r="E160" s="202" t="s">
        <v>494</v>
      </c>
      <c r="F160" s="203" t="s">
        <v>495</v>
      </c>
      <c r="G160" s="204" t="s">
        <v>19</v>
      </c>
      <c r="H160" s="205">
        <v>3</v>
      </c>
      <c r="I160" s="206"/>
      <c r="J160" s="207">
        <f t="shared" si="10"/>
        <v>0</v>
      </c>
      <c r="K160" s="203" t="s">
        <v>19</v>
      </c>
      <c r="L160" s="39"/>
      <c r="M160" s="208" t="s">
        <v>19</v>
      </c>
      <c r="N160" s="209" t="s">
        <v>40</v>
      </c>
      <c r="O160" s="64"/>
      <c r="P160" s="197">
        <f t="shared" si="11"/>
        <v>0</v>
      </c>
      <c r="Q160" s="197">
        <v>0</v>
      </c>
      <c r="R160" s="197">
        <f t="shared" si="12"/>
        <v>0</v>
      </c>
      <c r="S160" s="197">
        <v>0</v>
      </c>
      <c r="T160" s="198">
        <f t="shared" si="13"/>
        <v>0</v>
      </c>
      <c r="U160" s="34"/>
      <c r="V160" s="34"/>
      <c r="W160" s="34"/>
      <c r="X160" s="34"/>
      <c r="Y160" s="34"/>
      <c r="Z160" s="34"/>
      <c r="AA160" s="34"/>
      <c r="AB160" s="34"/>
      <c r="AC160" s="34"/>
      <c r="AD160" s="34"/>
      <c r="AE160" s="34"/>
      <c r="AR160" s="199" t="s">
        <v>77</v>
      </c>
      <c r="AT160" s="199" t="s">
        <v>168</v>
      </c>
      <c r="AU160" s="199" t="s">
        <v>79</v>
      </c>
      <c r="AY160" s="17" t="s">
        <v>122</v>
      </c>
      <c r="BE160" s="200">
        <f t="shared" si="14"/>
        <v>0</v>
      </c>
      <c r="BF160" s="200">
        <f t="shared" si="15"/>
        <v>0</v>
      </c>
      <c r="BG160" s="200">
        <f t="shared" si="16"/>
        <v>0</v>
      </c>
      <c r="BH160" s="200">
        <f t="shared" si="17"/>
        <v>0</v>
      </c>
      <c r="BI160" s="200">
        <f t="shared" si="18"/>
        <v>0</v>
      </c>
      <c r="BJ160" s="17" t="s">
        <v>77</v>
      </c>
      <c r="BK160" s="200">
        <f t="shared" si="19"/>
        <v>0</v>
      </c>
      <c r="BL160" s="17" t="s">
        <v>77</v>
      </c>
      <c r="BM160" s="199" t="s">
        <v>496</v>
      </c>
    </row>
    <row r="161" spans="1:65" s="2" customFormat="1" ht="16.5" customHeight="1">
      <c r="A161" s="34"/>
      <c r="B161" s="35"/>
      <c r="C161" s="201" t="s">
        <v>497</v>
      </c>
      <c r="D161" s="201" t="s">
        <v>168</v>
      </c>
      <c r="E161" s="202" t="s">
        <v>498</v>
      </c>
      <c r="F161" s="203" t="s">
        <v>499</v>
      </c>
      <c r="G161" s="204" t="s">
        <v>19</v>
      </c>
      <c r="H161" s="205">
        <v>1</v>
      </c>
      <c r="I161" s="206"/>
      <c r="J161" s="207">
        <f t="shared" si="10"/>
        <v>0</v>
      </c>
      <c r="K161" s="203" t="s">
        <v>19</v>
      </c>
      <c r="L161" s="39"/>
      <c r="M161" s="208" t="s">
        <v>19</v>
      </c>
      <c r="N161" s="209" t="s">
        <v>40</v>
      </c>
      <c r="O161" s="64"/>
      <c r="P161" s="197">
        <f t="shared" si="11"/>
        <v>0</v>
      </c>
      <c r="Q161" s="197">
        <v>0</v>
      </c>
      <c r="R161" s="197">
        <f t="shared" si="12"/>
        <v>0</v>
      </c>
      <c r="S161" s="197">
        <v>0</v>
      </c>
      <c r="T161" s="198">
        <f t="shared" si="13"/>
        <v>0</v>
      </c>
      <c r="U161" s="34"/>
      <c r="V161" s="34"/>
      <c r="W161" s="34"/>
      <c r="X161" s="34"/>
      <c r="Y161" s="34"/>
      <c r="Z161" s="34"/>
      <c r="AA161" s="34"/>
      <c r="AB161" s="34"/>
      <c r="AC161" s="34"/>
      <c r="AD161" s="34"/>
      <c r="AE161" s="34"/>
      <c r="AR161" s="199" t="s">
        <v>77</v>
      </c>
      <c r="AT161" s="199" t="s">
        <v>168</v>
      </c>
      <c r="AU161" s="199" t="s">
        <v>79</v>
      </c>
      <c r="AY161" s="17" t="s">
        <v>122</v>
      </c>
      <c r="BE161" s="200">
        <f t="shared" si="14"/>
        <v>0</v>
      </c>
      <c r="BF161" s="200">
        <f t="shared" si="15"/>
        <v>0</v>
      </c>
      <c r="BG161" s="200">
        <f t="shared" si="16"/>
        <v>0</v>
      </c>
      <c r="BH161" s="200">
        <f t="shared" si="17"/>
        <v>0</v>
      </c>
      <c r="BI161" s="200">
        <f t="shared" si="18"/>
        <v>0</v>
      </c>
      <c r="BJ161" s="17" t="s">
        <v>77</v>
      </c>
      <c r="BK161" s="200">
        <f t="shared" si="19"/>
        <v>0</v>
      </c>
      <c r="BL161" s="17" t="s">
        <v>77</v>
      </c>
      <c r="BM161" s="199" t="s">
        <v>500</v>
      </c>
    </row>
    <row r="162" spans="1:65" s="2" customFormat="1" ht="16.5" customHeight="1">
      <c r="A162" s="34"/>
      <c r="B162" s="35"/>
      <c r="C162" s="201" t="s">
        <v>501</v>
      </c>
      <c r="D162" s="201" t="s">
        <v>168</v>
      </c>
      <c r="E162" s="202" t="s">
        <v>502</v>
      </c>
      <c r="F162" s="203" t="s">
        <v>503</v>
      </c>
      <c r="G162" s="204" t="s">
        <v>19</v>
      </c>
      <c r="H162" s="205">
        <v>3</v>
      </c>
      <c r="I162" s="206"/>
      <c r="J162" s="207">
        <f t="shared" si="10"/>
        <v>0</v>
      </c>
      <c r="K162" s="203" t="s">
        <v>19</v>
      </c>
      <c r="L162" s="39"/>
      <c r="M162" s="208" t="s">
        <v>19</v>
      </c>
      <c r="N162" s="209" t="s">
        <v>40</v>
      </c>
      <c r="O162" s="64"/>
      <c r="P162" s="197">
        <f t="shared" si="11"/>
        <v>0</v>
      </c>
      <c r="Q162" s="197">
        <v>0</v>
      </c>
      <c r="R162" s="197">
        <f t="shared" si="12"/>
        <v>0</v>
      </c>
      <c r="S162" s="197">
        <v>0</v>
      </c>
      <c r="T162" s="198">
        <f t="shared" si="13"/>
        <v>0</v>
      </c>
      <c r="U162" s="34"/>
      <c r="V162" s="34"/>
      <c r="W162" s="34"/>
      <c r="X162" s="34"/>
      <c r="Y162" s="34"/>
      <c r="Z162" s="34"/>
      <c r="AA162" s="34"/>
      <c r="AB162" s="34"/>
      <c r="AC162" s="34"/>
      <c r="AD162" s="34"/>
      <c r="AE162" s="34"/>
      <c r="AR162" s="199" t="s">
        <v>77</v>
      </c>
      <c r="AT162" s="199" t="s">
        <v>168</v>
      </c>
      <c r="AU162" s="199" t="s">
        <v>79</v>
      </c>
      <c r="AY162" s="17" t="s">
        <v>122</v>
      </c>
      <c r="BE162" s="200">
        <f t="shared" si="14"/>
        <v>0</v>
      </c>
      <c r="BF162" s="200">
        <f t="shared" si="15"/>
        <v>0</v>
      </c>
      <c r="BG162" s="200">
        <f t="shared" si="16"/>
        <v>0</v>
      </c>
      <c r="BH162" s="200">
        <f t="shared" si="17"/>
        <v>0</v>
      </c>
      <c r="BI162" s="200">
        <f t="shared" si="18"/>
        <v>0</v>
      </c>
      <c r="BJ162" s="17" t="s">
        <v>77</v>
      </c>
      <c r="BK162" s="200">
        <f t="shared" si="19"/>
        <v>0</v>
      </c>
      <c r="BL162" s="17" t="s">
        <v>77</v>
      </c>
      <c r="BM162" s="199" t="s">
        <v>504</v>
      </c>
    </row>
    <row r="163" spans="1:65" s="2" customFormat="1" ht="16.5" customHeight="1">
      <c r="A163" s="34"/>
      <c r="B163" s="35"/>
      <c r="C163" s="201" t="s">
        <v>505</v>
      </c>
      <c r="D163" s="201" t="s">
        <v>168</v>
      </c>
      <c r="E163" s="202" t="s">
        <v>506</v>
      </c>
      <c r="F163" s="203" t="s">
        <v>358</v>
      </c>
      <c r="G163" s="204" t="s">
        <v>19</v>
      </c>
      <c r="H163" s="205">
        <v>1</v>
      </c>
      <c r="I163" s="206"/>
      <c r="J163" s="207">
        <f t="shared" si="10"/>
        <v>0</v>
      </c>
      <c r="K163" s="203" t="s">
        <v>19</v>
      </c>
      <c r="L163" s="39"/>
      <c r="M163" s="208" t="s">
        <v>19</v>
      </c>
      <c r="N163" s="209" t="s">
        <v>40</v>
      </c>
      <c r="O163" s="64"/>
      <c r="P163" s="197">
        <f t="shared" si="11"/>
        <v>0</v>
      </c>
      <c r="Q163" s="197">
        <v>0</v>
      </c>
      <c r="R163" s="197">
        <f t="shared" si="12"/>
        <v>0</v>
      </c>
      <c r="S163" s="197">
        <v>0</v>
      </c>
      <c r="T163" s="198">
        <f t="shared" si="13"/>
        <v>0</v>
      </c>
      <c r="U163" s="34"/>
      <c r="V163" s="34"/>
      <c r="W163" s="34"/>
      <c r="X163" s="34"/>
      <c r="Y163" s="34"/>
      <c r="Z163" s="34"/>
      <c r="AA163" s="34"/>
      <c r="AB163" s="34"/>
      <c r="AC163" s="34"/>
      <c r="AD163" s="34"/>
      <c r="AE163" s="34"/>
      <c r="AR163" s="199" t="s">
        <v>77</v>
      </c>
      <c r="AT163" s="199" t="s">
        <v>168</v>
      </c>
      <c r="AU163" s="199" t="s">
        <v>79</v>
      </c>
      <c r="AY163" s="17" t="s">
        <v>122</v>
      </c>
      <c r="BE163" s="200">
        <f t="shared" si="14"/>
        <v>0</v>
      </c>
      <c r="BF163" s="200">
        <f t="shared" si="15"/>
        <v>0</v>
      </c>
      <c r="BG163" s="200">
        <f t="shared" si="16"/>
        <v>0</v>
      </c>
      <c r="BH163" s="200">
        <f t="shared" si="17"/>
        <v>0</v>
      </c>
      <c r="BI163" s="200">
        <f t="shared" si="18"/>
        <v>0</v>
      </c>
      <c r="BJ163" s="17" t="s">
        <v>77</v>
      </c>
      <c r="BK163" s="200">
        <f t="shared" si="19"/>
        <v>0</v>
      </c>
      <c r="BL163" s="17" t="s">
        <v>77</v>
      </c>
      <c r="BM163" s="199" t="s">
        <v>507</v>
      </c>
    </row>
    <row r="164" spans="1:65" s="2" customFormat="1" ht="16.5" customHeight="1">
      <c r="A164" s="34"/>
      <c r="B164" s="35"/>
      <c r="C164" s="201" t="s">
        <v>508</v>
      </c>
      <c r="D164" s="201" t="s">
        <v>168</v>
      </c>
      <c r="E164" s="202" t="s">
        <v>509</v>
      </c>
      <c r="F164" s="203" t="s">
        <v>510</v>
      </c>
      <c r="G164" s="204" t="s">
        <v>177</v>
      </c>
      <c r="H164" s="205">
        <v>100</v>
      </c>
      <c r="I164" s="206"/>
      <c r="J164" s="207">
        <f t="shared" si="10"/>
        <v>0</v>
      </c>
      <c r="K164" s="203" t="s">
        <v>19</v>
      </c>
      <c r="L164" s="39"/>
      <c r="M164" s="208" t="s">
        <v>19</v>
      </c>
      <c r="N164" s="209" t="s">
        <v>40</v>
      </c>
      <c r="O164" s="64"/>
      <c r="P164" s="197">
        <f t="shared" si="11"/>
        <v>0</v>
      </c>
      <c r="Q164" s="197">
        <v>0</v>
      </c>
      <c r="R164" s="197">
        <f t="shared" si="12"/>
        <v>0</v>
      </c>
      <c r="S164" s="197">
        <v>0</v>
      </c>
      <c r="T164" s="198">
        <f t="shared" si="13"/>
        <v>0</v>
      </c>
      <c r="U164" s="34"/>
      <c r="V164" s="34"/>
      <c r="W164" s="34"/>
      <c r="X164" s="34"/>
      <c r="Y164" s="34"/>
      <c r="Z164" s="34"/>
      <c r="AA164" s="34"/>
      <c r="AB164" s="34"/>
      <c r="AC164" s="34"/>
      <c r="AD164" s="34"/>
      <c r="AE164" s="34"/>
      <c r="AR164" s="199" t="s">
        <v>77</v>
      </c>
      <c r="AT164" s="199" t="s">
        <v>168</v>
      </c>
      <c r="AU164" s="199" t="s">
        <v>79</v>
      </c>
      <c r="AY164" s="17" t="s">
        <v>122</v>
      </c>
      <c r="BE164" s="200">
        <f t="shared" si="14"/>
        <v>0</v>
      </c>
      <c r="BF164" s="200">
        <f t="shared" si="15"/>
        <v>0</v>
      </c>
      <c r="BG164" s="200">
        <f t="shared" si="16"/>
        <v>0</v>
      </c>
      <c r="BH164" s="200">
        <f t="shared" si="17"/>
        <v>0</v>
      </c>
      <c r="BI164" s="200">
        <f t="shared" si="18"/>
        <v>0</v>
      </c>
      <c r="BJ164" s="17" t="s">
        <v>77</v>
      </c>
      <c r="BK164" s="200">
        <f t="shared" si="19"/>
        <v>0</v>
      </c>
      <c r="BL164" s="17" t="s">
        <v>77</v>
      </c>
      <c r="BM164" s="199" t="s">
        <v>511</v>
      </c>
    </row>
    <row r="165" spans="1:65" s="2" customFormat="1" ht="16.5" customHeight="1">
      <c r="A165" s="34"/>
      <c r="B165" s="35"/>
      <c r="C165" s="201" t="s">
        <v>512</v>
      </c>
      <c r="D165" s="201" t="s">
        <v>168</v>
      </c>
      <c r="E165" s="202" t="s">
        <v>513</v>
      </c>
      <c r="F165" s="203" t="s">
        <v>514</v>
      </c>
      <c r="G165" s="204" t="s">
        <v>177</v>
      </c>
      <c r="H165" s="205">
        <v>100</v>
      </c>
      <c r="I165" s="206"/>
      <c r="J165" s="207">
        <f t="shared" si="10"/>
        <v>0</v>
      </c>
      <c r="K165" s="203" t="s">
        <v>19</v>
      </c>
      <c r="L165" s="39"/>
      <c r="M165" s="208" t="s">
        <v>19</v>
      </c>
      <c r="N165" s="209" t="s">
        <v>40</v>
      </c>
      <c r="O165" s="64"/>
      <c r="P165" s="197">
        <f t="shared" si="11"/>
        <v>0</v>
      </c>
      <c r="Q165" s="197">
        <v>0</v>
      </c>
      <c r="R165" s="197">
        <f t="shared" si="12"/>
        <v>0</v>
      </c>
      <c r="S165" s="197">
        <v>0</v>
      </c>
      <c r="T165" s="198">
        <f t="shared" si="13"/>
        <v>0</v>
      </c>
      <c r="U165" s="34"/>
      <c r="V165" s="34"/>
      <c r="W165" s="34"/>
      <c r="X165" s="34"/>
      <c r="Y165" s="34"/>
      <c r="Z165" s="34"/>
      <c r="AA165" s="34"/>
      <c r="AB165" s="34"/>
      <c r="AC165" s="34"/>
      <c r="AD165" s="34"/>
      <c r="AE165" s="34"/>
      <c r="AR165" s="199" t="s">
        <v>77</v>
      </c>
      <c r="AT165" s="199" t="s">
        <v>168</v>
      </c>
      <c r="AU165" s="199" t="s">
        <v>79</v>
      </c>
      <c r="AY165" s="17" t="s">
        <v>122</v>
      </c>
      <c r="BE165" s="200">
        <f t="shared" si="14"/>
        <v>0</v>
      </c>
      <c r="BF165" s="200">
        <f t="shared" si="15"/>
        <v>0</v>
      </c>
      <c r="BG165" s="200">
        <f t="shared" si="16"/>
        <v>0</v>
      </c>
      <c r="BH165" s="200">
        <f t="shared" si="17"/>
        <v>0</v>
      </c>
      <c r="BI165" s="200">
        <f t="shared" si="18"/>
        <v>0</v>
      </c>
      <c r="BJ165" s="17" t="s">
        <v>77</v>
      </c>
      <c r="BK165" s="200">
        <f t="shared" si="19"/>
        <v>0</v>
      </c>
      <c r="BL165" s="17" t="s">
        <v>77</v>
      </c>
      <c r="BM165" s="199" t="s">
        <v>515</v>
      </c>
    </row>
    <row r="166" spans="1:65" s="2" customFormat="1" ht="16.5" customHeight="1">
      <c r="A166" s="34"/>
      <c r="B166" s="35"/>
      <c r="C166" s="201" t="s">
        <v>516</v>
      </c>
      <c r="D166" s="201" t="s">
        <v>168</v>
      </c>
      <c r="E166" s="202" t="s">
        <v>517</v>
      </c>
      <c r="F166" s="203" t="s">
        <v>518</v>
      </c>
      <c r="G166" s="204" t="s">
        <v>236</v>
      </c>
      <c r="H166" s="205">
        <v>56</v>
      </c>
      <c r="I166" s="206"/>
      <c r="J166" s="207">
        <f t="shared" si="10"/>
        <v>0</v>
      </c>
      <c r="K166" s="203" t="s">
        <v>19</v>
      </c>
      <c r="L166" s="39"/>
      <c r="M166" s="208" t="s">
        <v>19</v>
      </c>
      <c r="N166" s="209" t="s">
        <v>40</v>
      </c>
      <c r="O166" s="64"/>
      <c r="P166" s="197">
        <f t="shared" si="11"/>
        <v>0</v>
      </c>
      <c r="Q166" s="197">
        <v>0</v>
      </c>
      <c r="R166" s="197">
        <f t="shared" si="12"/>
        <v>0</v>
      </c>
      <c r="S166" s="197">
        <v>0</v>
      </c>
      <c r="T166" s="198">
        <f t="shared" si="13"/>
        <v>0</v>
      </c>
      <c r="U166" s="34"/>
      <c r="V166" s="34"/>
      <c r="W166" s="34"/>
      <c r="X166" s="34"/>
      <c r="Y166" s="34"/>
      <c r="Z166" s="34"/>
      <c r="AA166" s="34"/>
      <c r="AB166" s="34"/>
      <c r="AC166" s="34"/>
      <c r="AD166" s="34"/>
      <c r="AE166" s="34"/>
      <c r="AR166" s="199" t="s">
        <v>77</v>
      </c>
      <c r="AT166" s="199" t="s">
        <v>168</v>
      </c>
      <c r="AU166" s="199" t="s">
        <v>79</v>
      </c>
      <c r="AY166" s="17" t="s">
        <v>122</v>
      </c>
      <c r="BE166" s="200">
        <f t="shared" si="14"/>
        <v>0</v>
      </c>
      <c r="BF166" s="200">
        <f t="shared" si="15"/>
        <v>0</v>
      </c>
      <c r="BG166" s="200">
        <f t="shared" si="16"/>
        <v>0</v>
      </c>
      <c r="BH166" s="200">
        <f t="shared" si="17"/>
        <v>0</v>
      </c>
      <c r="BI166" s="200">
        <f t="shared" si="18"/>
        <v>0</v>
      </c>
      <c r="BJ166" s="17" t="s">
        <v>77</v>
      </c>
      <c r="BK166" s="200">
        <f t="shared" si="19"/>
        <v>0</v>
      </c>
      <c r="BL166" s="17" t="s">
        <v>77</v>
      </c>
      <c r="BM166" s="199" t="s">
        <v>519</v>
      </c>
    </row>
    <row r="167" spans="1:65" s="2" customFormat="1" ht="16.5" customHeight="1">
      <c r="A167" s="34"/>
      <c r="B167" s="35"/>
      <c r="C167" s="201" t="s">
        <v>520</v>
      </c>
      <c r="D167" s="201" t="s">
        <v>168</v>
      </c>
      <c r="E167" s="202" t="s">
        <v>521</v>
      </c>
      <c r="F167" s="203" t="s">
        <v>522</v>
      </c>
      <c r="G167" s="204" t="s">
        <v>236</v>
      </c>
      <c r="H167" s="205">
        <v>2</v>
      </c>
      <c r="I167" s="206"/>
      <c r="J167" s="207">
        <f t="shared" si="10"/>
        <v>0</v>
      </c>
      <c r="K167" s="203" t="s">
        <v>19</v>
      </c>
      <c r="L167" s="39"/>
      <c r="M167" s="208" t="s">
        <v>19</v>
      </c>
      <c r="N167" s="209" t="s">
        <v>40</v>
      </c>
      <c r="O167" s="64"/>
      <c r="P167" s="197">
        <f t="shared" si="11"/>
        <v>0</v>
      </c>
      <c r="Q167" s="197">
        <v>0</v>
      </c>
      <c r="R167" s="197">
        <f t="shared" si="12"/>
        <v>0</v>
      </c>
      <c r="S167" s="197">
        <v>0</v>
      </c>
      <c r="T167" s="198">
        <f t="shared" si="13"/>
        <v>0</v>
      </c>
      <c r="U167" s="34"/>
      <c r="V167" s="34"/>
      <c r="W167" s="34"/>
      <c r="X167" s="34"/>
      <c r="Y167" s="34"/>
      <c r="Z167" s="34"/>
      <c r="AA167" s="34"/>
      <c r="AB167" s="34"/>
      <c r="AC167" s="34"/>
      <c r="AD167" s="34"/>
      <c r="AE167" s="34"/>
      <c r="AR167" s="199" t="s">
        <v>77</v>
      </c>
      <c r="AT167" s="199" t="s">
        <v>168</v>
      </c>
      <c r="AU167" s="199" t="s">
        <v>79</v>
      </c>
      <c r="AY167" s="17" t="s">
        <v>122</v>
      </c>
      <c r="BE167" s="200">
        <f t="shared" si="14"/>
        <v>0</v>
      </c>
      <c r="BF167" s="200">
        <f t="shared" si="15"/>
        <v>0</v>
      </c>
      <c r="BG167" s="200">
        <f t="shared" si="16"/>
        <v>0</v>
      </c>
      <c r="BH167" s="200">
        <f t="shared" si="17"/>
        <v>0</v>
      </c>
      <c r="BI167" s="200">
        <f t="shared" si="18"/>
        <v>0</v>
      </c>
      <c r="BJ167" s="17" t="s">
        <v>77</v>
      </c>
      <c r="BK167" s="200">
        <f t="shared" si="19"/>
        <v>0</v>
      </c>
      <c r="BL167" s="17" t="s">
        <v>77</v>
      </c>
      <c r="BM167" s="199" t="s">
        <v>523</v>
      </c>
    </row>
    <row r="168" spans="1:65" s="12" customFormat="1" ht="25.9" customHeight="1">
      <c r="B168" s="171"/>
      <c r="C168" s="172"/>
      <c r="D168" s="173" t="s">
        <v>68</v>
      </c>
      <c r="E168" s="174" t="s">
        <v>524</v>
      </c>
      <c r="F168" s="174" t="s">
        <v>525</v>
      </c>
      <c r="G168" s="172"/>
      <c r="H168" s="172"/>
      <c r="I168" s="175"/>
      <c r="J168" s="176">
        <f>BK168</f>
        <v>0</v>
      </c>
      <c r="K168" s="172"/>
      <c r="L168" s="177"/>
      <c r="M168" s="178"/>
      <c r="N168" s="179"/>
      <c r="O168" s="179"/>
      <c r="P168" s="180">
        <f>SUM(P169:P180)</f>
        <v>0</v>
      </c>
      <c r="Q168" s="179"/>
      <c r="R168" s="180">
        <f>SUM(R169:R180)</f>
        <v>0</v>
      </c>
      <c r="S168" s="179"/>
      <c r="T168" s="181">
        <f>SUM(T169:T180)</f>
        <v>0</v>
      </c>
      <c r="AR168" s="182" t="s">
        <v>174</v>
      </c>
      <c r="AT168" s="183" t="s">
        <v>68</v>
      </c>
      <c r="AU168" s="183" t="s">
        <v>69</v>
      </c>
      <c r="AY168" s="182" t="s">
        <v>122</v>
      </c>
      <c r="BK168" s="184">
        <f>SUM(BK169:BK180)</f>
        <v>0</v>
      </c>
    </row>
    <row r="169" spans="1:65" s="2" customFormat="1" ht="16.5" customHeight="1">
      <c r="A169" s="34"/>
      <c r="B169" s="35"/>
      <c r="C169" s="201" t="s">
        <v>526</v>
      </c>
      <c r="D169" s="201" t="s">
        <v>168</v>
      </c>
      <c r="E169" s="202" t="s">
        <v>527</v>
      </c>
      <c r="F169" s="203" t="s">
        <v>528</v>
      </c>
      <c r="G169" s="204" t="s">
        <v>529</v>
      </c>
      <c r="H169" s="205">
        <v>1</v>
      </c>
      <c r="I169" s="206"/>
      <c r="J169" s="207">
        <f>ROUND(I169*H169,2)</f>
        <v>0</v>
      </c>
      <c r="K169" s="203" t="s">
        <v>217</v>
      </c>
      <c r="L169" s="39"/>
      <c r="M169" s="208" t="s">
        <v>19</v>
      </c>
      <c r="N169" s="209" t="s">
        <v>40</v>
      </c>
      <c r="O169" s="64"/>
      <c r="P169" s="197">
        <f>O169*H169</f>
        <v>0</v>
      </c>
      <c r="Q169" s="197">
        <v>0</v>
      </c>
      <c r="R169" s="197">
        <f>Q169*H169</f>
        <v>0</v>
      </c>
      <c r="S169" s="197">
        <v>0</v>
      </c>
      <c r="T169" s="198">
        <f>S169*H169</f>
        <v>0</v>
      </c>
      <c r="U169" s="34"/>
      <c r="V169" s="34"/>
      <c r="W169" s="34"/>
      <c r="X169" s="34"/>
      <c r="Y169" s="34"/>
      <c r="Z169" s="34"/>
      <c r="AA169" s="34"/>
      <c r="AB169" s="34"/>
      <c r="AC169" s="34"/>
      <c r="AD169" s="34"/>
      <c r="AE169" s="34"/>
      <c r="AR169" s="199" t="s">
        <v>210</v>
      </c>
      <c r="AT169" s="199" t="s">
        <v>168</v>
      </c>
      <c r="AU169" s="199" t="s">
        <v>77</v>
      </c>
      <c r="AY169" s="17" t="s">
        <v>122</v>
      </c>
      <c r="BE169" s="200">
        <f>IF(N169="základní",J169,0)</f>
        <v>0</v>
      </c>
      <c r="BF169" s="200">
        <f>IF(N169="snížená",J169,0)</f>
        <v>0</v>
      </c>
      <c r="BG169" s="200">
        <f>IF(N169="zákl. přenesená",J169,0)</f>
        <v>0</v>
      </c>
      <c r="BH169" s="200">
        <f>IF(N169="sníž. přenesená",J169,0)</f>
        <v>0</v>
      </c>
      <c r="BI169" s="200">
        <f>IF(N169="nulová",J169,0)</f>
        <v>0</v>
      </c>
      <c r="BJ169" s="17" t="s">
        <v>77</v>
      </c>
      <c r="BK169" s="200">
        <f>ROUND(I169*H169,2)</f>
        <v>0</v>
      </c>
      <c r="BL169" s="17" t="s">
        <v>210</v>
      </c>
      <c r="BM169" s="199" t="s">
        <v>530</v>
      </c>
    </row>
    <row r="170" spans="1:65" s="2" customFormat="1" ht="16.5" customHeight="1">
      <c r="A170" s="34"/>
      <c r="B170" s="35"/>
      <c r="C170" s="201" t="s">
        <v>155</v>
      </c>
      <c r="D170" s="201" t="s">
        <v>168</v>
      </c>
      <c r="E170" s="202" t="s">
        <v>531</v>
      </c>
      <c r="F170" s="203" t="s">
        <v>532</v>
      </c>
      <c r="G170" s="204" t="s">
        <v>209</v>
      </c>
      <c r="H170" s="205">
        <v>1</v>
      </c>
      <c r="I170" s="206"/>
      <c r="J170" s="207">
        <f>ROUND(I170*H170,2)</f>
        <v>0</v>
      </c>
      <c r="K170" s="203" t="s">
        <v>19</v>
      </c>
      <c r="L170" s="39"/>
      <c r="M170" s="208" t="s">
        <v>19</v>
      </c>
      <c r="N170" s="209" t="s">
        <v>40</v>
      </c>
      <c r="O170" s="64"/>
      <c r="P170" s="197">
        <f>O170*H170</f>
        <v>0</v>
      </c>
      <c r="Q170" s="197">
        <v>0</v>
      </c>
      <c r="R170" s="197">
        <f>Q170*H170</f>
        <v>0</v>
      </c>
      <c r="S170" s="197">
        <v>0</v>
      </c>
      <c r="T170" s="198">
        <f>S170*H170</f>
        <v>0</v>
      </c>
      <c r="U170" s="34"/>
      <c r="V170" s="34"/>
      <c r="W170" s="34"/>
      <c r="X170" s="34"/>
      <c r="Y170" s="34"/>
      <c r="Z170" s="34"/>
      <c r="AA170" s="34"/>
      <c r="AB170" s="34"/>
      <c r="AC170" s="34"/>
      <c r="AD170" s="34"/>
      <c r="AE170" s="34"/>
      <c r="AR170" s="199" t="s">
        <v>77</v>
      </c>
      <c r="AT170" s="199" t="s">
        <v>168</v>
      </c>
      <c r="AU170" s="199" t="s">
        <v>77</v>
      </c>
      <c r="AY170" s="17" t="s">
        <v>122</v>
      </c>
      <c r="BE170" s="200">
        <f>IF(N170="základní",J170,0)</f>
        <v>0</v>
      </c>
      <c r="BF170" s="200">
        <f>IF(N170="snížená",J170,0)</f>
        <v>0</v>
      </c>
      <c r="BG170" s="200">
        <f>IF(N170="zákl. přenesená",J170,0)</f>
        <v>0</v>
      </c>
      <c r="BH170" s="200">
        <f>IF(N170="sníž. přenesená",J170,0)</f>
        <v>0</v>
      </c>
      <c r="BI170" s="200">
        <f>IF(N170="nulová",J170,0)</f>
        <v>0</v>
      </c>
      <c r="BJ170" s="17" t="s">
        <v>77</v>
      </c>
      <c r="BK170" s="200">
        <f>ROUND(I170*H170,2)</f>
        <v>0</v>
      </c>
      <c r="BL170" s="17" t="s">
        <v>77</v>
      </c>
      <c r="BM170" s="199" t="s">
        <v>533</v>
      </c>
    </row>
    <row r="171" spans="1:65" s="2" customFormat="1" ht="16.5" customHeight="1">
      <c r="A171" s="34"/>
      <c r="B171" s="35"/>
      <c r="C171" s="201" t="s">
        <v>159</v>
      </c>
      <c r="D171" s="201" t="s">
        <v>168</v>
      </c>
      <c r="E171" s="202" t="s">
        <v>534</v>
      </c>
      <c r="F171" s="203" t="s">
        <v>535</v>
      </c>
      <c r="G171" s="204" t="s">
        <v>209</v>
      </c>
      <c r="H171" s="205">
        <v>1</v>
      </c>
      <c r="I171" s="206"/>
      <c r="J171" s="207">
        <f>ROUND(I171*H171,2)</f>
        <v>0</v>
      </c>
      <c r="K171" s="203" t="s">
        <v>19</v>
      </c>
      <c r="L171" s="39"/>
      <c r="M171" s="208" t="s">
        <v>19</v>
      </c>
      <c r="N171" s="209" t="s">
        <v>40</v>
      </c>
      <c r="O171" s="64"/>
      <c r="P171" s="197">
        <f>O171*H171</f>
        <v>0</v>
      </c>
      <c r="Q171" s="197">
        <v>0</v>
      </c>
      <c r="R171" s="197">
        <f>Q171*H171</f>
        <v>0</v>
      </c>
      <c r="S171" s="197">
        <v>0</v>
      </c>
      <c r="T171" s="198">
        <f>S171*H171</f>
        <v>0</v>
      </c>
      <c r="U171" s="34"/>
      <c r="V171" s="34"/>
      <c r="W171" s="34"/>
      <c r="X171" s="34"/>
      <c r="Y171" s="34"/>
      <c r="Z171" s="34"/>
      <c r="AA171" s="34"/>
      <c r="AB171" s="34"/>
      <c r="AC171" s="34"/>
      <c r="AD171" s="34"/>
      <c r="AE171" s="34"/>
      <c r="AR171" s="199" t="s">
        <v>77</v>
      </c>
      <c r="AT171" s="199" t="s">
        <v>168</v>
      </c>
      <c r="AU171" s="199" t="s">
        <v>77</v>
      </c>
      <c r="AY171" s="17" t="s">
        <v>122</v>
      </c>
      <c r="BE171" s="200">
        <f>IF(N171="základní",J171,0)</f>
        <v>0</v>
      </c>
      <c r="BF171" s="200">
        <f>IF(N171="snížená",J171,0)</f>
        <v>0</v>
      </c>
      <c r="BG171" s="200">
        <f>IF(N171="zákl. přenesená",J171,0)</f>
        <v>0</v>
      </c>
      <c r="BH171" s="200">
        <f>IF(N171="sníž. přenesená",J171,0)</f>
        <v>0</v>
      </c>
      <c r="BI171" s="200">
        <f>IF(N171="nulová",J171,0)</f>
        <v>0</v>
      </c>
      <c r="BJ171" s="17" t="s">
        <v>77</v>
      </c>
      <c r="BK171" s="200">
        <f>ROUND(I171*H171,2)</f>
        <v>0</v>
      </c>
      <c r="BL171" s="17" t="s">
        <v>77</v>
      </c>
      <c r="BM171" s="199" t="s">
        <v>536</v>
      </c>
    </row>
    <row r="172" spans="1:65" s="2" customFormat="1" ht="16.5" customHeight="1">
      <c r="A172" s="34"/>
      <c r="B172" s="35"/>
      <c r="C172" s="201" t="s">
        <v>163</v>
      </c>
      <c r="D172" s="201" t="s">
        <v>168</v>
      </c>
      <c r="E172" s="202" t="s">
        <v>537</v>
      </c>
      <c r="F172" s="203" t="s">
        <v>538</v>
      </c>
      <c r="G172" s="204" t="s">
        <v>19</v>
      </c>
      <c r="H172" s="205">
        <v>1</v>
      </c>
      <c r="I172" s="206"/>
      <c r="J172" s="207">
        <f>ROUND(I172*H172,2)</f>
        <v>0</v>
      </c>
      <c r="K172" s="203" t="s">
        <v>19</v>
      </c>
      <c r="L172" s="39"/>
      <c r="M172" s="208" t="s">
        <v>19</v>
      </c>
      <c r="N172" s="209" t="s">
        <v>40</v>
      </c>
      <c r="O172" s="64"/>
      <c r="P172" s="197">
        <f>O172*H172</f>
        <v>0</v>
      </c>
      <c r="Q172" s="197">
        <v>0</v>
      </c>
      <c r="R172" s="197">
        <f>Q172*H172</f>
        <v>0</v>
      </c>
      <c r="S172" s="197">
        <v>0</v>
      </c>
      <c r="T172" s="198">
        <f>S172*H172</f>
        <v>0</v>
      </c>
      <c r="U172" s="34"/>
      <c r="V172" s="34"/>
      <c r="W172" s="34"/>
      <c r="X172" s="34"/>
      <c r="Y172" s="34"/>
      <c r="Z172" s="34"/>
      <c r="AA172" s="34"/>
      <c r="AB172" s="34"/>
      <c r="AC172" s="34"/>
      <c r="AD172" s="34"/>
      <c r="AE172" s="34"/>
      <c r="AR172" s="199" t="s">
        <v>77</v>
      </c>
      <c r="AT172" s="199" t="s">
        <v>168</v>
      </c>
      <c r="AU172" s="199" t="s">
        <v>77</v>
      </c>
      <c r="AY172" s="17" t="s">
        <v>122</v>
      </c>
      <c r="BE172" s="200">
        <f>IF(N172="základní",J172,0)</f>
        <v>0</v>
      </c>
      <c r="BF172" s="200">
        <f>IF(N172="snížená",J172,0)</f>
        <v>0</v>
      </c>
      <c r="BG172" s="200">
        <f>IF(N172="zákl. přenesená",J172,0)</f>
        <v>0</v>
      </c>
      <c r="BH172" s="200">
        <f>IF(N172="sníž. přenesená",J172,0)</f>
        <v>0</v>
      </c>
      <c r="BI172" s="200">
        <f>IF(N172="nulová",J172,0)</f>
        <v>0</v>
      </c>
      <c r="BJ172" s="17" t="s">
        <v>77</v>
      </c>
      <c r="BK172" s="200">
        <f>ROUND(I172*H172,2)</f>
        <v>0</v>
      </c>
      <c r="BL172" s="17" t="s">
        <v>77</v>
      </c>
      <c r="BM172" s="199" t="s">
        <v>539</v>
      </c>
    </row>
    <row r="173" spans="1:65" s="2" customFormat="1" ht="39">
      <c r="A173" s="34"/>
      <c r="B173" s="35"/>
      <c r="C173" s="36"/>
      <c r="D173" s="215" t="s">
        <v>383</v>
      </c>
      <c r="E173" s="36"/>
      <c r="F173" s="216" t="s">
        <v>540</v>
      </c>
      <c r="G173" s="36"/>
      <c r="H173" s="36"/>
      <c r="I173" s="108"/>
      <c r="J173" s="36"/>
      <c r="K173" s="36"/>
      <c r="L173" s="39"/>
      <c r="M173" s="217"/>
      <c r="N173" s="218"/>
      <c r="O173" s="64"/>
      <c r="P173" s="64"/>
      <c r="Q173" s="64"/>
      <c r="R173" s="64"/>
      <c r="S173" s="64"/>
      <c r="T173" s="65"/>
      <c r="U173" s="34"/>
      <c r="V173" s="34"/>
      <c r="W173" s="34"/>
      <c r="X173" s="34"/>
      <c r="Y173" s="34"/>
      <c r="Z173" s="34"/>
      <c r="AA173" s="34"/>
      <c r="AB173" s="34"/>
      <c r="AC173" s="34"/>
      <c r="AD173" s="34"/>
      <c r="AE173" s="34"/>
      <c r="AT173" s="17" t="s">
        <v>383</v>
      </c>
      <c r="AU173" s="17" t="s">
        <v>77</v>
      </c>
    </row>
    <row r="174" spans="1:65" s="2" customFormat="1" ht="16.5" customHeight="1">
      <c r="A174" s="34"/>
      <c r="B174" s="35"/>
      <c r="C174" s="201" t="s">
        <v>7</v>
      </c>
      <c r="D174" s="201" t="s">
        <v>168</v>
      </c>
      <c r="E174" s="202" t="s">
        <v>541</v>
      </c>
      <c r="F174" s="203" t="s">
        <v>542</v>
      </c>
      <c r="G174" s="204" t="s">
        <v>209</v>
      </c>
      <c r="H174" s="205">
        <v>1</v>
      </c>
      <c r="I174" s="206"/>
      <c r="J174" s="207">
        <f>ROUND(I174*H174,2)</f>
        <v>0</v>
      </c>
      <c r="K174" s="203" t="s">
        <v>19</v>
      </c>
      <c r="L174" s="39"/>
      <c r="M174" s="208" t="s">
        <v>19</v>
      </c>
      <c r="N174" s="209" t="s">
        <v>40</v>
      </c>
      <c r="O174" s="64"/>
      <c r="P174" s="197">
        <f>O174*H174</f>
        <v>0</v>
      </c>
      <c r="Q174" s="197">
        <v>0</v>
      </c>
      <c r="R174" s="197">
        <f>Q174*H174</f>
        <v>0</v>
      </c>
      <c r="S174" s="197">
        <v>0</v>
      </c>
      <c r="T174" s="198">
        <f>S174*H174</f>
        <v>0</v>
      </c>
      <c r="U174" s="34"/>
      <c r="V174" s="34"/>
      <c r="W174" s="34"/>
      <c r="X174" s="34"/>
      <c r="Y174" s="34"/>
      <c r="Z174" s="34"/>
      <c r="AA174" s="34"/>
      <c r="AB174" s="34"/>
      <c r="AC174" s="34"/>
      <c r="AD174" s="34"/>
      <c r="AE174" s="34"/>
      <c r="AR174" s="199" t="s">
        <v>77</v>
      </c>
      <c r="AT174" s="199" t="s">
        <v>168</v>
      </c>
      <c r="AU174" s="199" t="s">
        <v>77</v>
      </c>
      <c r="AY174" s="17" t="s">
        <v>122</v>
      </c>
      <c r="BE174" s="200">
        <f>IF(N174="základní",J174,0)</f>
        <v>0</v>
      </c>
      <c r="BF174" s="200">
        <f>IF(N174="snížená",J174,0)</f>
        <v>0</v>
      </c>
      <c r="BG174" s="200">
        <f>IF(N174="zákl. přenesená",J174,0)</f>
        <v>0</v>
      </c>
      <c r="BH174" s="200">
        <f>IF(N174="sníž. přenesená",J174,0)</f>
        <v>0</v>
      </c>
      <c r="BI174" s="200">
        <f>IF(N174="nulová",J174,0)</f>
        <v>0</v>
      </c>
      <c r="BJ174" s="17" t="s">
        <v>77</v>
      </c>
      <c r="BK174" s="200">
        <f>ROUND(I174*H174,2)</f>
        <v>0</v>
      </c>
      <c r="BL174" s="17" t="s">
        <v>77</v>
      </c>
      <c r="BM174" s="199" t="s">
        <v>543</v>
      </c>
    </row>
    <row r="175" spans="1:65" s="2" customFormat="1" ht="16.5" customHeight="1">
      <c r="A175" s="34"/>
      <c r="B175" s="35"/>
      <c r="C175" s="201" t="s">
        <v>544</v>
      </c>
      <c r="D175" s="201" t="s">
        <v>168</v>
      </c>
      <c r="E175" s="202" t="s">
        <v>545</v>
      </c>
      <c r="F175" s="203" t="s">
        <v>546</v>
      </c>
      <c r="G175" s="204" t="s">
        <v>209</v>
      </c>
      <c r="H175" s="205">
        <v>1</v>
      </c>
      <c r="I175" s="206"/>
      <c r="J175" s="207">
        <f>ROUND(I175*H175,2)</f>
        <v>0</v>
      </c>
      <c r="K175" s="203" t="s">
        <v>217</v>
      </c>
      <c r="L175" s="39"/>
      <c r="M175" s="208" t="s">
        <v>19</v>
      </c>
      <c r="N175" s="209" t="s">
        <v>40</v>
      </c>
      <c r="O175" s="64"/>
      <c r="P175" s="197">
        <f>O175*H175</f>
        <v>0</v>
      </c>
      <c r="Q175" s="197">
        <v>0</v>
      </c>
      <c r="R175" s="197">
        <f>Q175*H175</f>
        <v>0</v>
      </c>
      <c r="S175" s="197">
        <v>0</v>
      </c>
      <c r="T175" s="198">
        <f>S175*H175</f>
        <v>0</v>
      </c>
      <c r="U175" s="34"/>
      <c r="V175" s="34"/>
      <c r="W175" s="34"/>
      <c r="X175" s="34"/>
      <c r="Y175" s="34"/>
      <c r="Z175" s="34"/>
      <c r="AA175" s="34"/>
      <c r="AB175" s="34"/>
      <c r="AC175" s="34"/>
      <c r="AD175" s="34"/>
      <c r="AE175" s="34"/>
      <c r="AR175" s="199" t="s">
        <v>77</v>
      </c>
      <c r="AT175" s="199" t="s">
        <v>168</v>
      </c>
      <c r="AU175" s="199" t="s">
        <v>77</v>
      </c>
      <c r="AY175" s="17" t="s">
        <v>122</v>
      </c>
      <c r="BE175" s="200">
        <f>IF(N175="základní",J175,0)</f>
        <v>0</v>
      </c>
      <c r="BF175" s="200">
        <f>IF(N175="snížená",J175,0)</f>
        <v>0</v>
      </c>
      <c r="BG175" s="200">
        <f>IF(N175="zákl. přenesená",J175,0)</f>
        <v>0</v>
      </c>
      <c r="BH175" s="200">
        <f>IF(N175="sníž. přenesená",J175,0)</f>
        <v>0</v>
      </c>
      <c r="BI175" s="200">
        <f>IF(N175="nulová",J175,0)</f>
        <v>0</v>
      </c>
      <c r="BJ175" s="17" t="s">
        <v>77</v>
      </c>
      <c r="BK175" s="200">
        <f>ROUND(I175*H175,2)</f>
        <v>0</v>
      </c>
      <c r="BL175" s="17" t="s">
        <v>77</v>
      </c>
      <c r="BM175" s="199" t="s">
        <v>547</v>
      </c>
    </row>
    <row r="176" spans="1:65" s="2" customFormat="1" ht="16.5" customHeight="1">
      <c r="A176" s="34"/>
      <c r="B176" s="35"/>
      <c r="C176" s="201" t="s">
        <v>548</v>
      </c>
      <c r="D176" s="201" t="s">
        <v>168</v>
      </c>
      <c r="E176" s="202" t="s">
        <v>549</v>
      </c>
      <c r="F176" s="203" t="s">
        <v>550</v>
      </c>
      <c r="G176" s="204" t="s">
        <v>209</v>
      </c>
      <c r="H176" s="205">
        <v>1</v>
      </c>
      <c r="I176" s="206"/>
      <c r="J176" s="207">
        <f>ROUND(I176*H176,2)</f>
        <v>0</v>
      </c>
      <c r="K176" s="203" t="s">
        <v>19</v>
      </c>
      <c r="L176" s="39"/>
      <c r="M176" s="208" t="s">
        <v>19</v>
      </c>
      <c r="N176" s="209" t="s">
        <v>40</v>
      </c>
      <c r="O176" s="64"/>
      <c r="P176" s="197">
        <f>O176*H176</f>
        <v>0</v>
      </c>
      <c r="Q176" s="197">
        <v>0</v>
      </c>
      <c r="R176" s="197">
        <f>Q176*H176</f>
        <v>0</v>
      </c>
      <c r="S176" s="197">
        <v>0</v>
      </c>
      <c r="T176" s="198">
        <f>S176*H176</f>
        <v>0</v>
      </c>
      <c r="U176" s="34"/>
      <c r="V176" s="34"/>
      <c r="W176" s="34"/>
      <c r="X176" s="34"/>
      <c r="Y176" s="34"/>
      <c r="Z176" s="34"/>
      <c r="AA176" s="34"/>
      <c r="AB176" s="34"/>
      <c r="AC176" s="34"/>
      <c r="AD176" s="34"/>
      <c r="AE176" s="34"/>
      <c r="AR176" s="199" t="s">
        <v>77</v>
      </c>
      <c r="AT176" s="199" t="s">
        <v>168</v>
      </c>
      <c r="AU176" s="199" t="s">
        <v>77</v>
      </c>
      <c r="AY176" s="17" t="s">
        <v>122</v>
      </c>
      <c r="BE176" s="200">
        <f>IF(N176="základní",J176,0)</f>
        <v>0</v>
      </c>
      <c r="BF176" s="200">
        <f>IF(N176="snížená",J176,0)</f>
        <v>0</v>
      </c>
      <c r="BG176" s="200">
        <f>IF(N176="zákl. přenesená",J176,0)</f>
        <v>0</v>
      </c>
      <c r="BH176" s="200">
        <f>IF(N176="sníž. přenesená",J176,0)</f>
        <v>0</v>
      </c>
      <c r="BI176" s="200">
        <f>IF(N176="nulová",J176,0)</f>
        <v>0</v>
      </c>
      <c r="BJ176" s="17" t="s">
        <v>77</v>
      </c>
      <c r="BK176" s="200">
        <f>ROUND(I176*H176,2)</f>
        <v>0</v>
      </c>
      <c r="BL176" s="17" t="s">
        <v>77</v>
      </c>
      <c r="BM176" s="199" t="s">
        <v>551</v>
      </c>
    </row>
    <row r="177" spans="1:65" s="2" customFormat="1" ht="16.5" customHeight="1">
      <c r="A177" s="34"/>
      <c r="B177" s="35"/>
      <c r="C177" s="201" t="s">
        <v>552</v>
      </c>
      <c r="D177" s="201" t="s">
        <v>168</v>
      </c>
      <c r="E177" s="202" t="s">
        <v>553</v>
      </c>
      <c r="F177" s="203" t="s">
        <v>554</v>
      </c>
      <c r="G177" s="204" t="s">
        <v>236</v>
      </c>
      <c r="H177" s="205">
        <v>1</v>
      </c>
      <c r="I177" s="206"/>
      <c r="J177" s="207">
        <f>ROUND(I177*H177,2)</f>
        <v>0</v>
      </c>
      <c r="K177" s="203" t="s">
        <v>19</v>
      </c>
      <c r="L177" s="39"/>
      <c r="M177" s="208" t="s">
        <v>19</v>
      </c>
      <c r="N177" s="209" t="s">
        <v>40</v>
      </c>
      <c r="O177" s="64"/>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77</v>
      </c>
      <c r="AT177" s="199" t="s">
        <v>168</v>
      </c>
      <c r="AU177" s="199" t="s">
        <v>77</v>
      </c>
      <c r="AY177" s="17" t="s">
        <v>122</v>
      </c>
      <c r="BE177" s="200">
        <f>IF(N177="základní",J177,0)</f>
        <v>0</v>
      </c>
      <c r="BF177" s="200">
        <f>IF(N177="snížená",J177,0)</f>
        <v>0</v>
      </c>
      <c r="BG177" s="200">
        <f>IF(N177="zákl. přenesená",J177,0)</f>
        <v>0</v>
      </c>
      <c r="BH177" s="200">
        <f>IF(N177="sníž. přenesená",J177,0)</f>
        <v>0</v>
      </c>
      <c r="BI177" s="200">
        <f>IF(N177="nulová",J177,0)</f>
        <v>0</v>
      </c>
      <c r="BJ177" s="17" t="s">
        <v>77</v>
      </c>
      <c r="BK177" s="200">
        <f>ROUND(I177*H177,2)</f>
        <v>0</v>
      </c>
      <c r="BL177" s="17" t="s">
        <v>77</v>
      </c>
      <c r="BM177" s="199" t="s">
        <v>555</v>
      </c>
    </row>
    <row r="178" spans="1:65" s="2" customFormat="1" ht="29.25">
      <c r="A178" s="34"/>
      <c r="B178" s="35"/>
      <c r="C178" s="36"/>
      <c r="D178" s="215" t="s">
        <v>383</v>
      </c>
      <c r="E178" s="36"/>
      <c r="F178" s="216" t="s">
        <v>556</v>
      </c>
      <c r="G178" s="36"/>
      <c r="H178" s="36"/>
      <c r="I178" s="108"/>
      <c r="J178" s="36"/>
      <c r="K178" s="36"/>
      <c r="L178" s="39"/>
      <c r="M178" s="217"/>
      <c r="N178" s="218"/>
      <c r="O178" s="64"/>
      <c r="P178" s="64"/>
      <c r="Q178" s="64"/>
      <c r="R178" s="64"/>
      <c r="S178" s="64"/>
      <c r="T178" s="65"/>
      <c r="U178" s="34"/>
      <c r="V178" s="34"/>
      <c r="W178" s="34"/>
      <c r="X178" s="34"/>
      <c r="Y178" s="34"/>
      <c r="Z178" s="34"/>
      <c r="AA178" s="34"/>
      <c r="AB178" s="34"/>
      <c r="AC178" s="34"/>
      <c r="AD178" s="34"/>
      <c r="AE178" s="34"/>
      <c r="AT178" s="17" t="s">
        <v>383</v>
      </c>
      <c r="AU178" s="17" t="s">
        <v>77</v>
      </c>
    </row>
    <row r="179" spans="1:65" s="2" customFormat="1" ht="16.5" customHeight="1">
      <c r="A179" s="34"/>
      <c r="B179" s="35"/>
      <c r="C179" s="201" t="s">
        <v>557</v>
      </c>
      <c r="D179" s="201" t="s">
        <v>168</v>
      </c>
      <c r="E179" s="202" t="s">
        <v>558</v>
      </c>
      <c r="F179" s="203" t="s">
        <v>559</v>
      </c>
      <c r="G179" s="204" t="s">
        <v>209</v>
      </c>
      <c r="H179" s="205">
        <v>1</v>
      </c>
      <c r="I179" s="206"/>
      <c r="J179" s="207">
        <f>ROUND(I179*H179,2)</f>
        <v>0</v>
      </c>
      <c r="K179" s="203" t="s">
        <v>217</v>
      </c>
      <c r="L179" s="39"/>
      <c r="M179" s="208" t="s">
        <v>19</v>
      </c>
      <c r="N179" s="209" t="s">
        <v>40</v>
      </c>
      <c r="O179" s="64"/>
      <c r="P179" s="197">
        <f>O179*H179</f>
        <v>0</v>
      </c>
      <c r="Q179" s="197">
        <v>0</v>
      </c>
      <c r="R179" s="197">
        <f>Q179*H179</f>
        <v>0</v>
      </c>
      <c r="S179" s="197">
        <v>0</v>
      </c>
      <c r="T179" s="198">
        <f>S179*H179</f>
        <v>0</v>
      </c>
      <c r="U179" s="34"/>
      <c r="V179" s="34"/>
      <c r="W179" s="34"/>
      <c r="X179" s="34"/>
      <c r="Y179" s="34"/>
      <c r="Z179" s="34"/>
      <c r="AA179" s="34"/>
      <c r="AB179" s="34"/>
      <c r="AC179" s="34"/>
      <c r="AD179" s="34"/>
      <c r="AE179" s="34"/>
      <c r="AR179" s="199" t="s">
        <v>77</v>
      </c>
      <c r="AT179" s="199" t="s">
        <v>168</v>
      </c>
      <c r="AU179" s="199" t="s">
        <v>77</v>
      </c>
      <c r="AY179" s="17" t="s">
        <v>122</v>
      </c>
      <c r="BE179" s="200">
        <f>IF(N179="základní",J179,0)</f>
        <v>0</v>
      </c>
      <c r="BF179" s="200">
        <f>IF(N179="snížená",J179,0)</f>
        <v>0</v>
      </c>
      <c r="BG179" s="200">
        <f>IF(N179="zákl. přenesená",J179,0)</f>
        <v>0</v>
      </c>
      <c r="BH179" s="200">
        <f>IF(N179="sníž. přenesená",J179,0)</f>
        <v>0</v>
      </c>
      <c r="BI179" s="200">
        <f>IF(N179="nulová",J179,0)</f>
        <v>0</v>
      </c>
      <c r="BJ179" s="17" t="s">
        <v>77</v>
      </c>
      <c r="BK179" s="200">
        <f>ROUND(I179*H179,2)</f>
        <v>0</v>
      </c>
      <c r="BL179" s="17" t="s">
        <v>77</v>
      </c>
      <c r="BM179" s="199" t="s">
        <v>560</v>
      </c>
    </row>
    <row r="180" spans="1:65" s="2" customFormat="1" ht="16.5" customHeight="1">
      <c r="A180" s="34"/>
      <c r="B180" s="35"/>
      <c r="C180" s="201" t="s">
        <v>561</v>
      </c>
      <c r="D180" s="201" t="s">
        <v>168</v>
      </c>
      <c r="E180" s="202" t="s">
        <v>562</v>
      </c>
      <c r="F180" s="203" t="s">
        <v>563</v>
      </c>
      <c r="G180" s="204" t="s">
        <v>564</v>
      </c>
      <c r="H180" s="205">
        <v>1</v>
      </c>
      <c r="I180" s="206"/>
      <c r="J180" s="207">
        <f>ROUND(I180*H180,2)</f>
        <v>0</v>
      </c>
      <c r="K180" s="203" t="s">
        <v>217</v>
      </c>
      <c r="L180" s="39"/>
      <c r="M180" s="210" t="s">
        <v>19</v>
      </c>
      <c r="N180" s="211" t="s">
        <v>40</v>
      </c>
      <c r="O180" s="212"/>
      <c r="P180" s="213">
        <f>O180*H180</f>
        <v>0</v>
      </c>
      <c r="Q180" s="213">
        <v>0</v>
      </c>
      <c r="R180" s="213">
        <f>Q180*H180</f>
        <v>0</v>
      </c>
      <c r="S180" s="213">
        <v>0</v>
      </c>
      <c r="T180" s="214">
        <f>S180*H180</f>
        <v>0</v>
      </c>
      <c r="U180" s="34"/>
      <c r="V180" s="34"/>
      <c r="W180" s="34"/>
      <c r="X180" s="34"/>
      <c r="Y180" s="34"/>
      <c r="Z180" s="34"/>
      <c r="AA180" s="34"/>
      <c r="AB180" s="34"/>
      <c r="AC180" s="34"/>
      <c r="AD180" s="34"/>
      <c r="AE180" s="34"/>
      <c r="AR180" s="199" t="s">
        <v>210</v>
      </c>
      <c r="AT180" s="199" t="s">
        <v>168</v>
      </c>
      <c r="AU180" s="199" t="s">
        <v>77</v>
      </c>
      <c r="AY180" s="17" t="s">
        <v>122</v>
      </c>
      <c r="BE180" s="200">
        <f>IF(N180="základní",J180,0)</f>
        <v>0</v>
      </c>
      <c r="BF180" s="200">
        <f>IF(N180="snížená",J180,0)</f>
        <v>0</v>
      </c>
      <c r="BG180" s="200">
        <f>IF(N180="zákl. přenesená",J180,0)</f>
        <v>0</v>
      </c>
      <c r="BH180" s="200">
        <f>IF(N180="sníž. přenesená",J180,0)</f>
        <v>0</v>
      </c>
      <c r="BI180" s="200">
        <f>IF(N180="nulová",J180,0)</f>
        <v>0</v>
      </c>
      <c r="BJ180" s="17" t="s">
        <v>77</v>
      </c>
      <c r="BK180" s="200">
        <f>ROUND(I180*H180,2)</f>
        <v>0</v>
      </c>
      <c r="BL180" s="17" t="s">
        <v>210</v>
      </c>
      <c r="BM180" s="199" t="s">
        <v>565</v>
      </c>
    </row>
    <row r="181" spans="1:65" s="2" customFormat="1" ht="6.95" customHeight="1">
      <c r="A181" s="34"/>
      <c r="B181" s="47"/>
      <c r="C181" s="48"/>
      <c r="D181" s="48"/>
      <c r="E181" s="48"/>
      <c r="F181" s="48"/>
      <c r="G181" s="48"/>
      <c r="H181" s="48"/>
      <c r="I181" s="136"/>
      <c r="J181" s="48"/>
      <c r="K181" s="48"/>
      <c r="L181" s="39"/>
      <c r="M181" s="34"/>
      <c r="O181" s="34"/>
      <c r="P181" s="34"/>
      <c r="Q181" s="34"/>
      <c r="R181" s="34"/>
      <c r="S181" s="34"/>
      <c r="T181" s="34"/>
      <c r="U181" s="34"/>
      <c r="V181" s="34"/>
      <c r="W181" s="34"/>
      <c r="X181" s="34"/>
      <c r="Y181" s="34"/>
      <c r="Z181" s="34"/>
      <c r="AA181" s="34"/>
      <c r="AB181" s="34"/>
      <c r="AC181" s="34"/>
      <c r="AD181" s="34"/>
      <c r="AE181" s="34"/>
    </row>
  </sheetData>
  <sheetProtection algorithmName="SHA-512" hashValue="EwUEzCa2zBNGAtawIP67LjgvpVgU3+aEtsAaxPvWbTGQ5DefgJH3Nqc2tG274byK9qldtg1h+lpncqh0n5rOMA==" saltValue="mtjHqYT9bBbYcXgBorZmas9Pn2XDUCslnnDUXg+ydxIzwFYXCF0NwvmygZFCPwe3dKy8+nk754Kc5k64mr3Ajw==" spinCount="100000" sheet="1" objects="1" scenarios="1" formatColumns="0" formatRows="0" autoFilter="0"/>
  <autoFilter ref="C83:K18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8"/>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261"/>
      <c r="M2" s="261"/>
      <c r="N2" s="261"/>
      <c r="O2" s="261"/>
      <c r="P2" s="261"/>
      <c r="Q2" s="261"/>
      <c r="R2" s="261"/>
      <c r="S2" s="261"/>
      <c r="T2" s="261"/>
      <c r="U2" s="261"/>
      <c r="V2" s="261"/>
      <c r="AT2" s="17" t="s">
        <v>86</v>
      </c>
    </row>
    <row r="3" spans="1:46" s="1" customFormat="1" ht="6.95" customHeight="1">
      <c r="B3" s="102"/>
      <c r="C3" s="103"/>
      <c r="D3" s="103"/>
      <c r="E3" s="103"/>
      <c r="F3" s="103"/>
      <c r="G3" s="103"/>
      <c r="H3" s="103"/>
      <c r="I3" s="104"/>
      <c r="J3" s="103"/>
      <c r="K3" s="103"/>
      <c r="L3" s="20"/>
      <c r="AT3" s="17" t="s">
        <v>79</v>
      </c>
    </row>
    <row r="4" spans="1:46" s="1" customFormat="1" ht="24.95" customHeight="1">
      <c r="B4" s="20"/>
      <c r="D4" s="105" t="s">
        <v>93</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295" t="str">
        <f>'Rekapitulace stavby'!K6</f>
        <v>Kanály pro diagnostiku Hranečník</v>
      </c>
      <c r="F7" s="296"/>
      <c r="G7" s="296"/>
      <c r="H7" s="296"/>
      <c r="I7" s="101"/>
      <c r="L7" s="20"/>
    </row>
    <row r="8" spans="1:46" s="2" customFormat="1" ht="12" customHeight="1">
      <c r="A8" s="34"/>
      <c r="B8" s="39"/>
      <c r="C8" s="34"/>
      <c r="D8" s="107" t="s">
        <v>94</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297" t="s">
        <v>566</v>
      </c>
      <c r="F9" s="298"/>
      <c r="G9" s="298"/>
      <c r="H9" s="298"/>
      <c r="I9" s="108"/>
      <c r="J9" s="34"/>
      <c r="K9" s="34"/>
      <c r="L9" s="109"/>
      <c r="S9" s="34"/>
      <c r="T9" s="34"/>
      <c r="U9" s="34"/>
      <c r="V9" s="34"/>
      <c r="W9" s="34"/>
      <c r="X9" s="34"/>
      <c r="Y9" s="34"/>
      <c r="Z9" s="34"/>
      <c r="AA9" s="34"/>
      <c r="AB9" s="34"/>
      <c r="AC9" s="34"/>
      <c r="AD9" s="34"/>
      <c r="AE9" s="34"/>
    </row>
    <row r="10" spans="1:46" s="2" customFormat="1">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19</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21</v>
      </c>
      <c r="E12" s="34"/>
      <c r="F12" s="110" t="s">
        <v>22</v>
      </c>
      <c r="G12" s="34"/>
      <c r="H12" s="34"/>
      <c r="I12" s="111" t="s">
        <v>23</v>
      </c>
      <c r="J12" s="112" t="str">
        <f>'Rekapitulace stavby'!AN8</f>
        <v>7. 1. 2020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25</v>
      </c>
      <c r="E14" s="34"/>
      <c r="F14" s="34"/>
      <c r="G14" s="34"/>
      <c r="H14" s="34"/>
      <c r="I14" s="111" t="s">
        <v>26</v>
      </c>
      <c r="J14" s="110" t="str">
        <f>IF('Rekapitulace stavby'!AN10="","",'Rekapitulace stavby'!AN10)</f>
        <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1" t="s">
        <v>27</v>
      </c>
      <c r="J15" s="110" t="str">
        <f>IF('Rekapitulace stavby'!AN11="","",'Rekapitulace stavby'!AN11)</f>
        <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28</v>
      </c>
      <c r="E17" s="34"/>
      <c r="F17" s="34"/>
      <c r="G17" s="34"/>
      <c r="H17" s="34"/>
      <c r="I17" s="111" t="s">
        <v>26</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11" t="s">
        <v>27</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30</v>
      </c>
      <c r="E20" s="34"/>
      <c r="F20" s="34"/>
      <c r="G20" s="34"/>
      <c r="H20" s="34"/>
      <c r="I20" s="111" t="s">
        <v>26</v>
      </c>
      <c r="J20" s="110" t="str">
        <f>IF('Rekapitulace stavby'!AN16="","",'Rekapitulace stavby'!AN16)</f>
        <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1" t="s">
        <v>27</v>
      </c>
      <c r="J21" s="110" t="str">
        <f>IF('Rekapitulace stavby'!AN17="","",'Rekapitulace stavby'!AN17)</f>
        <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32</v>
      </c>
      <c r="E23" s="34"/>
      <c r="F23" s="34"/>
      <c r="G23" s="34"/>
      <c r="H23" s="34"/>
      <c r="I23" s="111" t="s">
        <v>26</v>
      </c>
      <c r="J23" s="110" t="str">
        <f>IF('Rekapitulace stavby'!AN19="","",'Rekapitulace stavby'!AN19)</f>
        <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1" t="s">
        <v>27</v>
      </c>
      <c r="J24" s="110" t="str">
        <f>IF('Rekapitulace stavby'!AN20="","",'Rekapitulace stavby'!AN20)</f>
        <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33</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01" t="s">
        <v>19</v>
      </c>
      <c r="F27" s="301"/>
      <c r="G27" s="301"/>
      <c r="H27" s="301"/>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35</v>
      </c>
      <c r="E30" s="34"/>
      <c r="F30" s="34"/>
      <c r="G30" s="34"/>
      <c r="H30" s="34"/>
      <c r="I30" s="108"/>
      <c r="J30" s="120">
        <f>ROUND(J89,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37</v>
      </c>
      <c r="G32" s="34"/>
      <c r="H32" s="34"/>
      <c r="I32" s="122" t="s">
        <v>36</v>
      </c>
      <c r="J32" s="121" t="s">
        <v>38</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39</v>
      </c>
      <c r="E33" s="107" t="s">
        <v>40</v>
      </c>
      <c r="F33" s="124">
        <f>ROUND((SUM(BE89:BE157)),  2)</f>
        <v>0</v>
      </c>
      <c r="G33" s="34"/>
      <c r="H33" s="34"/>
      <c r="I33" s="125">
        <v>0.21</v>
      </c>
      <c r="J33" s="124">
        <f>ROUND(((SUM(BE89:BE157))*I33),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41</v>
      </c>
      <c r="F34" s="124">
        <f>ROUND((SUM(BF89:BF157)),  2)</f>
        <v>0</v>
      </c>
      <c r="G34" s="34"/>
      <c r="H34" s="34"/>
      <c r="I34" s="125">
        <v>0.15</v>
      </c>
      <c r="J34" s="124">
        <f>ROUND(((SUM(BF89:BF157))*I34),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42</v>
      </c>
      <c r="F35" s="124">
        <f>ROUND((SUM(BG89:BG157)),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43</v>
      </c>
      <c r="F36" s="124">
        <f>ROUND((SUM(BH89:BH157)),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44</v>
      </c>
      <c r="F37" s="124">
        <f>ROUND((SUM(BI89:BI157)),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45</v>
      </c>
      <c r="E39" s="128"/>
      <c r="F39" s="128"/>
      <c r="G39" s="129" t="s">
        <v>46</v>
      </c>
      <c r="H39" s="130" t="s">
        <v>47</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96</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293" t="str">
        <f>E7</f>
        <v>Kanály pro diagnostiku Hranečník</v>
      </c>
      <c r="F48" s="294"/>
      <c r="G48" s="294"/>
      <c r="H48" s="294"/>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94</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276" t="str">
        <f>E9</f>
        <v>04 - PS03 Demontáže a přeložky</v>
      </c>
      <c r="F50" s="292"/>
      <c r="G50" s="292"/>
      <c r="H50" s="292"/>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111" t="s">
        <v>23</v>
      </c>
      <c r="J52" s="59" t="str">
        <f>IF(J12="","",J12)</f>
        <v>7. 1. 2020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 xml:space="preserve"> </v>
      </c>
      <c r="G54" s="36"/>
      <c r="H54" s="36"/>
      <c r="I54" s="111" t="s">
        <v>30</v>
      </c>
      <c r="J54" s="32" t="str">
        <f>E21</f>
        <v xml:space="preserve"> </v>
      </c>
      <c r="K54" s="36"/>
      <c r="L54" s="109"/>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111" t="s">
        <v>32</v>
      </c>
      <c r="J55" s="32" t="str">
        <f>E24</f>
        <v xml:space="preserve"> </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97</v>
      </c>
      <c r="D57" s="141"/>
      <c r="E57" s="141"/>
      <c r="F57" s="141"/>
      <c r="G57" s="141"/>
      <c r="H57" s="141"/>
      <c r="I57" s="142"/>
      <c r="J57" s="143" t="s">
        <v>98</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67</v>
      </c>
      <c r="D59" s="36"/>
      <c r="E59" s="36"/>
      <c r="F59" s="36"/>
      <c r="G59" s="36"/>
      <c r="H59" s="36"/>
      <c r="I59" s="108"/>
      <c r="J59" s="77">
        <f>J89</f>
        <v>0</v>
      </c>
      <c r="K59" s="36"/>
      <c r="L59" s="109"/>
      <c r="S59" s="34"/>
      <c r="T59" s="34"/>
      <c r="U59" s="34"/>
      <c r="V59" s="34"/>
      <c r="W59" s="34"/>
      <c r="X59" s="34"/>
      <c r="Y59" s="34"/>
      <c r="Z59" s="34"/>
      <c r="AA59" s="34"/>
      <c r="AB59" s="34"/>
      <c r="AC59" s="34"/>
      <c r="AD59" s="34"/>
      <c r="AE59" s="34"/>
      <c r="AU59" s="17" t="s">
        <v>99</v>
      </c>
    </row>
    <row r="60" spans="1:47" s="9" customFormat="1" ht="24.95" customHeight="1">
      <c r="B60" s="145"/>
      <c r="C60" s="146"/>
      <c r="D60" s="147" t="s">
        <v>220</v>
      </c>
      <c r="E60" s="148"/>
      <c r="F60" s="148"/>
      <c r="G60" s="148"/>
      <c r="H60" s="148"/>
      <c r="I60" s="149"/>
      <c r="J60" s="150">
        <f>J90</f>
        <v>0</v>
      </c>
      <c r="K60" s="146"/>
      <c r="L60" s="151"/>
    </row>
    <row r="61" spans="1:47" s="10" customFormat="1" ht="19.899999999999999" customHeight="1">
      <c r="B61" s="152"/>
      <c r="C61" s="153"/>
      <c r="D61" s="154" t="s">
        <v>567</v>
      </c>
      <c r="E61" s="155"/>
      <c r="F61" s="155"/>
      <c r="G61" s="155"/>
      <c r="H61" s="155"/>
      <c r="I61" s="156"/>
      <c r="J61" s="157">
        <f>J91</f>
        <v>0</v>
      </c>
      <c r="K61" s="153"/>
      <c r="L61" s="158"/>
    </row>
    <row r="62" spans="1:47" s="9" customFormat="1" ht="24.95" customHeight="1">
      <c r="B62" s="145"/>
      <c r="C62" s="146"/>
      <c r="D62" s="147" t="s">
        <v>568</v>
      </c>
      <c r="E62" s="148"/>
      <c r="F62" s="148"/>
      <c r="G62" s="148"/>
      <c r="H62" s="148"/>
      <c r="I62" s="149"/>
      <c r="J62" s="150">
        <f>J93</f>
        <v>0</v>
      </c>
      <c r="K62" s="146"/>
      <c r="L62" s="151"/>
    </row>
    <row r="63" spans="1:47" s="10" customFormat="1" ht="19.899999999999999" customHeight="1">
      <c r="B63" s="152"/>
      <c r="C63" s="153"/>
      <c r="D63" s="154" t="s">
        <v>569</v>
      </c>
      <c r="E63" s="155"/>
      <c r="F63" s="155"/>
      <c r="G63" s="155"/>
      <c r="H63" s="155"/>
      <c r="I63" s="156"/>
      <c r="J63" s="157">
        <f>J94</f>
        <v>0</v>
      </c>
      <c r="K63" s="153"/>
      <c r="L63" s="158"/>
    </row>
    <row r="64" spans="1:47" s="10" customFormat="1" ht="19.899999999999999" customHeight="1">
      <c r="B64" s="152"/>
      <c r="C64" s="153"/>
      <c r="D64" s="154" t="s">
        <v>570</v>
      </c>
      <c r="E64" s="155"/>
      <c r="F64" s="155"/>
      <c r="G64" s="155"/>
      <c r="H64" s="155"/>
      <c r="I64" s="156"/>
      <c r="J64" s="157">
        <f>J112</f>
        <v>0</v>
      </c>
      <c r="K64" s="153"/>
      <c r="L64" s="158"/>
    </row>
    <row r="65" spans="1:31" s="10" customFormat="1" ht="14.85" customHeight="1">
      <c r="B65" s="152"/>
      <c r="C65" s="153"/>
      <c r="D65" s="154" t="s">
        <v>571</v>
      </c>
      <c r="E65" s="155"/>
      <c r="F65" s="155"/>
      <c r="G65" s="155"/>
      <c r="H65" s="155"/>
      <c r="I65" s="156"/>
      <c r="J65" s="157">
        <f>J113</f>
        <v>0</v>
      </c>
      <c r="K65" s="153"/>
      <c r="L65" s="158"/>
    </row>
    <row r="66" spans="1:31" s="10" customFormat="1" ht="14.85" customHeight="1">
      <c r="B66" s="152"/>
      <c r="C66" s="153"/>
      <c r="D66" s="154" t="s">
        <v>572</v>
      </c>
      <c r="E66" s="155"/>
      <c r="F66" s="155"/>
      <c r="G66" s="155"/>
      <c r="H66" s="155"/>
      <c r="I66" s="156"/>
      <c r="J66" s="157">
        <f>J128</f>
        <v>0</v>
      </c>
      <c r="K66" s="153"/>
      <c r="L66" s="158"/>
    </row>
    <row r="67" spans="1:31" s="10" customFormat="1" ht="14.85" customHeight="1">
      <c r="B67" s="152"/>
      <c r="C67" s="153"/>
      <c r="D67" s="154" t="s">
        <v>573</v>
      </c>
      <c r="E67" s="155"/>
      <c r="F67" s="155"/>
      <c r="G67" s="155"/>
      <c r="H67" s="155"/>
      <c r="I67" s="156"/>
      <c r="J67" s="157">
        <f>J142</f>
        <v>0</v>
      </c>
      <c r="K67" s="153"/>
      <c r="L67" s="158"/>
    </row>
    <row r="68" spans="1:31" s="10" customFormat="1" ht="14.85" customHeight="1">
      <c r="B68" s="152"/>
      <c r="C68" s="153"/>
      <c r="D68" s="154" t="s">
        <v>574</v>
      </c>
      <c r="E68" s="155"/>
      <c r="F68" s="155"/>
      <c r="G68" s="155"/>
      <c r="H68" s="155"/>
      <c r="I68" s="156"/>
      <c r="J68" s="157">
        <f>J147</f>
        <v>0</v>
      </c>
      <c r="K68" s="153"/>
      <c r="L68" s="158"/>
    </row>
    <row r="69" spans="1:31" s="10" customFormat="1" ht="14.85" customHeight="1">
      <c r="B69" s="152"/>
      <c r="C69" s="153"/>
      <c r="D69" s="154" t="s">
        <v>575</v>
      </c>
      <c r="E69" s="155"/>
      <c r="F69" s="155"/>
      <c r="G69" s="155"/>
      <c r="H69" s="155"/>
      <c r="I69" s="156"/>
      <c r="J69" s="157">
        <f>J150</f>
        <v>0</v>
      </c>
      <c r="K69" s="153"/>
      <c r="L69" s="158"/>
    </row>
    <row r="70" spans="1:31" s="2" customFormat="1" ht="21.75" customHeight="1">
      <c r="A70" s="34"/>
      <c r="B70" s="35"/>
      <c r="C70" s="36"/>
      <c r="D70" s="36"/>
      <c r="E70" s="36"/>
      <c r="F70" s="36"/>
      <c r="G70" s="36"/>
      <c r="H70" s="36"/>
      <c r="I70" s="108"/>
      <c r="J70" s="36"/>
      <c r="K70" s="36"/>
      <c r="L70" s="109"/>
      <c r="S70" s="34"/>
      <c r="T70" s="34"/>
      <c r="U70" s="34"/>
      <c r="V70" s="34"/>
      <c r="W70" s="34"/>
      <c r="X70" s="34"/>
      <c r="Y70" s="34"/>
      <c r="Z70" s="34"/>
      <c r="AA70" s="34"/>
      <c r="AB70" s="34"/>
      <c r="AC70" s="34"/>
      <c r="AD70" s="34"/>
      <c r="AE70" s="34"/>
    </row>
    <row r="71" spans="1:31" s="2" customFormat="1" ht="6.95" customHeight="1">
      <c r="A71" s="34"/>
      <c r="B71" s="47"/>
      <c r="C71" s="48"/>
      <c r="D71" s="48"/>
      <c r="E71" s="48"/>
      <c r="F71" s="48"/>
      <c r="G71" s="48"/>
      <c r="H71" s="48"/>
      <c r="I71" s="136"/>
      <c r="J71" s="48"/>
      <c r="K71" s="48"/>
      <c r="L71" s="109"/>
      <c r="S71" s="34"/>
      <c r="T71" s="34"/>
      <c r="U71" s="34"/>
      <c r="V71" s="34"/>
      <c r="W71" s="34"/>
      <c r="X71" s="34"/>
      <c r="Y71" s="34"/>
      <c r="Z71" s="34"/>
      <c r="AA71" s="34"/>
      <c r="AB71" s="34"/>
      <c r="AC71" s="34"/>
      <c r="AD71" s="34"/>
      <c r="AE71" s="34"/>
    </row>
    <row r="75" spans="1:31" s="2" customFormat="1" ht="6.95" customHeight="1">
      <c r="A75" s="34"/>
      <c r="B75" s="49"/>
      <c r="C75" s="50"/>
      <c r="D75" s="50"/>
      <c r="E75" s="50"/>
      <c r="F75" s="50"/>
      <c r="G75" s="50"/>
      <c r="H75" s="50"/>
      <c r="I75" s="139"/>
      <c r="J75" s="50"/>
      <c r="K75" s="50"/>
      <c r="L75" s="109"/>
      <c r="S75" s="34"/>
      <c r="T75" s="34"/>
      <c r="U75" s="34"/>
      <c r="V75" s="34"/>
      <c r="W75" s="34"/>
      <c r="X75" s="34"/>
      <c r="Y75" s="34"/>
      <c r="Z75" s="34"/>
      <c r="AA75" s="34"/>
      <c r="AB75" s="34"/>
      <c r="AC75" s="34"/>
      <c r="AD75" s="34"/>
      <c r="AE75" s="34"/>
    </row>
    <row r="76" spans="1:31" s="2" customFormat="1" ht="24.95" customHeight="1">
      <c r="A76" s="34"/>
      <c r="B76" s="35"/>
      <c r="C76" s="23" t="s">
        <v>106</v>
      </c>
      <c r="D76" s="36"/>
      <c r="E76" s="36"/>
      <c r="F76" s="36"/>
      <c r="G76" s="36"/>
      <c r="H76" s="36"/>
      <c r="I76" s="108"/>
      <c r="J76" s="36"/>
      <c r="K76" s="36"/>
      <c r="L76" s="109"/>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2" customHeight="1">
      <c r="A78" s="34"/>
      <c r="B78" s="35"/>
      <c r="C78" s="29" t="s">
        <v>16</v>
      </c>
      <c r="D78" s="36"/>
      <c r="E78" s="36"/>
      <c r="F78" s="36"/>
      <c r="G78" s="36"/>
      <c r="H78" s="36"/>
      <c r="I78" s="108"/>
      <c r="J78" s="36"/>
      <c r="K78" s="36"/>
      <c r="L78" s="109"/>
      <c r="S78" s="34"/>
      <c r="T78" s="34"/>
      <c r="U78" s="34"/>
      <c r="V78" s="34"/>
      <c r="W78" s="34"/>
      <c r="X78" s="34"/>
      <c r="Y78" s="34"/>
      <c r="Z78" s="34"/>
      <c r="AA78" s="34"/>
      <c r="AB78" s="34"/>
      <c r="AC78" s="34"/>
      <c r="AD78" s="34"/>
      <c r="AE78" s="34"/>
    </row>
    <row r="79" spans="1:31" s="2" customFormat="1" ht="16.5" customHeight="1">
      <c r="A79" s="34"/>
      <c r="B79" s="35"/>
      <c r="C79" s="36"/>
      <c r="D79" s="36"/>
      <c r="E79" s="293" t="str">
        <f>E7</f>
        <v>Kanály pro diagnostiku Hranečník</v>
      </c>
      <c r="F79" s="294"/>
      <c r="G79" s="294"/>
      <c r="H79" s="294"/>
      <c r="I79" s="108"/>
      <c r="J79" s="36"/>
      <c r="K79" s="36"/>
      <c r="L79" s="109"/>
      <c r="S79" s="34"/>
      <c r="T79" s="34"/>
      <c r="U79" s="34"/>
      <c r="V79" s="34"/>
      <c r="W79" s="34"/>
      <c r="X79" s="34"/>
      <c r="Y79" s="34"/>
      <c r="Z79" s="34"/>
      <c r="AA79" s="34"/>
      <c r="AB79" s="34"/>
      <c r="AC79" s="34"/>
      <c r="AD79" s="34"/>
      <c r="AE79" s="34"/>
    </row>
    <row r="80" spans="1:31" s="2" customFormat="1" ht="12" customHeight="1">
      <c r="A80" s="34"/>
      <c r="B80" s="35"/>
      <c r="C80" s="29" t="s">
        <v>94</v>
      </c>
      <c r="D80" s="36"/>
      <c r="E80" s="36"/>
      <c r="F80" s="36"/>
      <c r="G80" s="36"/>
      <c r="H80" s="36"/>
      <c r="I80" s="108"/>
      <c r="J80" s="36"/>
      <c r="K80" s="36"/>
      <c r="L80" s="109"/>
      <c r="S80" s="34"/>
      <c r="T80" s="34"/>
      <c r="U80" s="34"/>
      <c r="V80" s="34"/>
      <c r="W80" s="34"/>
      <c r="X80" s="34"/>
      <c r="Y80" s="34"/>
      <c r="Z80" s="34"/>
      <c r="AA80" s="34"/>
      <c r="AB80" s="34"/>
      <c r="AC80" s="34"/>
      <c r="AD80" s="34"/>
      <c r="AE80" s="34"/>
    </row>
    <row r="81" spans="1:65" s="2" customFormat="1" ht="16.5" customHeight="1">
      <c r="A81" s="34"/>
      <c r="B81" s="35"/>
      <c r="C81" s="36"/>
      <c r="D81" s="36"/>
      <c r="E81" s="276" t="str">
        <f>E9</f>
        <v>04 - PS03 Demontáže a přeložky</v>
      </c>
      <c r="F81" s="292"/>
      <c r="G81" s="292"/>
      <c r="H81" s="292"/>
      <c r="I81" s="108"/>
      <c r="J81" s="36"/>
      <c r="K81" s="36"/>
      <c r="L81" s="109"/>
      <c r="S81" s="34"/>
      <c r="T81" s="34"/>
      <c r="U81" s="34"/>
      <c r="V81" s="34"/>
      <c r="W81" s="34"/>
      <c r="X81" s="34"/>
      <c r="Y81" s="34"/>
      <c r="Z81" s="34"/>
      <c r="AA81" s="34"/>
      <c r="AB81" s="34"/>
      <c r="AC81" s="34"/>
      <c r="AD81" s="34"/>
      <c r="AE81" s="34"/>
    </row>
    <row r="82" spans="1:65" s="2" customFormat="1" ht="6.95" customHeight="1">
      <c r="A82" s="34"/>
      <c r="B82" s="35"/>
      <c r="C82" s="36"/>
      <c r="D82" s="36"/>
      <c r="E82" s="36"/>
      <c r="F82" s="36"/>
      <c r="G82" s="36"/>
      <c r="H82" s="36"/>
      <c r="I82" s="108"/>
      <c r="J82" s="36"/>
      <c r="K82" s="36"/>
      <c r="L82" s="109"/>
      <c r="S82" s="34"/>
      <c r="T82" s="34"/>
      <c r="U82" s="34"/>
      <c r="V82" s="34"/>
      <c r="W82" s="34"/>
      <c r="X82" s="34"/>
      <c r="Y82" s="34"/>
      <c r="Z82" s="34"/>
      <c r="AA82" s="34"/>
      <c r="AB82" s="34"/>
      <c r="AC82" s="34"/>
      <c r="AD82" s="34"/>
      <c r="AE82" s="34"/>
    </row>
    <row r="83" spans="1:65" s="2" customFormat="1" ht="12" customHeight="1">
      <c r="A83" s="34"/>
      <c r="B83" s="35"/>
      <c r="C83" s="29" t="s">
        <v>21</v>
      </c>
      <c r="D83" s="36"/>
      <c r="E83" s="36"/>
      <c r="F83" s="27" t="str">
        <f>F12</f>
        <v xml:space="preserve"> </v>
      </c>
      <c r="G83" s="36"/>
      <c r="H83" s="36"/>
      <c r="I83" s="111" t="s">
        <v>23</v>
      </c>
      <c r="J83" s="59" t="str">
        <f>IF(J12="","",J12)</f>
        <v>7. 1. 2020</v>
      </c>
      <c r="K83" s="36"/>
      <c r="L83" s="109"/>
      <c r="S83" s="34"/>
      <c r="T83" s="34"/>
      <c r="U83" s="34"/>
      <c r="V83" s="34"/>
      <c r="W83" s="34"/>
      <c r="X83" s="34"/>
      <c r="Y83" s="34"/>
      <c r="Z83" s="34"/>
      <c r="AA83" s="34"/>
      <c r="AB83" s="34"/>
      <c r="AC83" s="34"/>
      <c r="AD83" s="34"/>
      <c r="AE83" s="34"/>
    </row>
    <row r="84" spans="1:65" s="2" customFormat="1" ht="6.95" customHeight="1">
      <c r="A84" s="34"/>
      <c r="B84" s="35"/>
      <c r="C84" s="36"/>
      <c r="D84" s="36"/>
      <c r="E84" s="36"/>
      <c r="F84" s="36"/>
      <c r="G84" s="36"/>
      <c r="H84" s="36"/>
      <c r="I84" s="108"/>
      <c r="J84" s="36"/>
      <c r="K84" s="36"/>
      <c r="L84" s="109"/>
      <c r="S84" s="34"/>
      <c r="T84" s="34"/>
      <c r="U84" s="34"/>
      <c r="V84" s="34"/>
      <c r="W84" s="34"/>
      <c r="X84" s="34"/>
      <c r="Y84" s="34"/>
      <c r="Z84" s="34"/>
      <c r="AA84" s="34"/>
      <c r="AB84" s="34"/>
      <c r="AC84" s="34"/>
      <c r="AD84" s="34"/>
      <c r="AE84" s="34"/>
    </row>
    <row r="85" spans="1:65" s="2" customFormat="1" ht="15.2" customHeight="1">
      <c r="A85" s="34"/>
      <c r="B85" s="35"/>
      <c r="C85" s="29" t="s">
        <v>25</v>
      </c>
      <c r="D85" s="36"/>
      <c r="E85" s="36"/>
      <c r="F85" s="27" t="str">
        <f>E15</f>
        <v xml:space="preserve"> </v>
      </c>
      <c r="G85" s="36"/>
      <c r="H85" s="36"/>
      <c r="I85" s="111" t="s">
        <v>30</v>
      </c>
      <c r="J85" s="32" t="str">
        <f>E21</f>
        <v xml:space="preserve"> </v>
      </c>
      <c r="K85" s="36"/>
      <c r="L85" s="109"/>
      <c r="S85" s="34"/>
      <c r="T85" s="34"/>
      <c r="U85" s="34"/>
      <c r="V85" s="34"/>
      <c r="W85" s="34"/>
      <c r="X85" s="34"/>
      <c r="Y85" s="34"/>
      <c r="Z85" s="34"/>
      <c r="AA85" s="34"/>
      <c r="AB85" s="34"/>
      <c r="AC85" s="34"/>
      <c r="AD85" s="34"/>
      <c r="AE85" s="34"/>
    </row>
    <row r="86" spans="1:65" s="2" customFormat="1" ht="15.2" customHeight="1">
      <c r="A86" s="34"/>
      <c r="B86" s="35"/>
      <c r="C86" s="29" t="s">
        <v>28</v>
      </c>
      <c r="D86" s="36"/>
      <c r="E86" s="36"/>
      <c r="F86" s="27" t="str">
        <f>IF(E18="","",E18)</f>
        <v>Vyplň údaj</v>
      </c>
      <c r="G86" s="36"/>
      <c r="H86" s="36"/>
      <c r="I86" s="111" t="s">
        <v>32</v>
      </c>
      <c r="J86" s="32" t="str">
        <f>E24</f>
        <v xml:space="preserve"> </v>
      </c>
      <c r="K86" s="36"/>
      <c r="L86" s="109"/>
      <c r="S86" s="34"/>
      <c r="T86" s="34"/>
      <c r="U86" s="34"/>
      <c r="V86" s="34"/>
      <c r="W86" s="34"/>
      <c r="X86" s="34"/>
      <c r="Y86" s="34"/>
      <c r="Z86" s="34"/>
      <c r="AA86" s="34"/>
      <c r="AB86" s="34"/>
      <c r="AC86" s="34"/>
      <c r="AD86" s="34"/>
      <c r="AE86" s="34"/>
    </row>
    <row r="87" spans="1:65" s="2" customFormat="1" ht="10.35" customHeight="1">
      <c r="A87" s="34"/>
      <c r="B87" s="35"/>
      <c r="C87" s="36"/>
      <c r="D87" s="36"/>
      <c r="E87" s="36"/>
      <c r="F87" s="36"/>
      <c r="G87" s="36"/>
      <c r="H87" s="36"/>
      <c r="I87" s="108"/>
      <c r="J87" s="36"/>
      <c r="K87" s="36"/>
      <c r="L87" s="109"/>
      <c r="S87" s="34"/>
      <c r="T87" s="34"/>
      <c r="U87" s="34"/>
      <c r="V87" s="34"/>
      <c r="W87" s="34"/>
      <c r="X87" s="34"/>
      <c r="Y87" s="34"/>
      <c r="Z87" s="34"/>
      <c r="AA87" s="34"/>
      <c r="AB87" s="34"/>
      <c r="AC87" s="34"/>
      <c r="AD87" s="34"/>
      <c r="AE87" s="34"/>
    </row>
    <row r="88" spans="1:65" s="11" customFormat="1" ht="29.25" customHeight="1">
      <c r="A88" s="159"/>
      <c r="B88" s="160"/>
      <c r="C88" s="161" t="s">
        <v>107</v>
      </c>
      <c r="D88" s="162" t="s">
        <v>54</v>
      </c>
      <c r="E88" s="162" t="s">
        <v>50</v>
      </c>
      <c r="F88" s="162" t="s">
        <v>51</v>
      </c>
      <c r="G88" s="162" t="s">
        <v>108</v>
      </c>
      <c r="H88" s="162" t="s">
        <v>109</v>
      </c>
      <c r="I88" s="163" t="s">
        <v>110</v>
      </c>
      <c r="J88" s="162" t="s">
        <v>98</v>
      </c>
      <c r="K88" s="164" t="s">
        <v>111</v>
      </c>
      <c r="L88" s="165"/>
      <c r="M88" s="68" t="s">
        <v>19</v>
      </c>
      <c r="N88" s="69" t="s">
        <v>39</v>
      </c>
      <c r="O88" s="69" t="s">
        <v>112</v>
      </c>
      <c r="P88" s="69" t="s">
        <v>113</v>
      </c>
      <c r="Q88" s="69" t="s">
        <v>114</v>
      </c>
      <c r="R88" s="69" t="s">
        <v>115</v>
      </c>
      <c r="S88" s="69" t="s">
        <v>116</v>
      </c>
      <c r="T88" s="70" t="s">
        <v>117</v>
      </c>
      <c r="U88" s="159"/>
      <c r="V88" s="159"/>
      <c r="W88" s="159"/>
      <c r="X88" s="159"/>
      <c r="Y88" s="159"/>
      <c r="Z88" s="159"/>
      <c r="AA88" s="159"/>
      <c r="AB88" s="159"/>
      <c r="AC88" s="159"/>
      <c r="AD88" s="159"/>
      <c r="AE88" s="159"/>
    </row>
    <row r="89" spans="1:65" s="2" customFormat="1" ht="22.9" customHeight="1">
      <c r="A89" s="34"/>
      <c r="B89" s="35"/>
      <c r="C89" s="75" t="s">
        <v>118</v>
      </c>
      <c r="D89" s="36"/>
      <c r="E89" s="36"/>
      <c r="F89" s="36"/>
      <c r="G89" s="36"/>
      <c r="H89" s="36"/>
      <c r="I89" s="108"/>
      <c r="J89" s="166">
        <f>BK89</f>
        <v>0</v>
      </c>
      <c r="K89" s="36"/>
      <c r="L89" s="39"/>
      <c r="M89" s="71"/>
      <c r="N89" s="167"/>
      <c r="O89" s="72"/>
      <c r="P89" s="168">
        <f>P90+P93</f>
        <v>0</v>
      </c>
      <c r="Q89" s="72"/>
      <c r="R89" s="168">
        <f>R90+R93</f>
        <v>0.24056200000000003</v>
      </c>
      <c r="S89" s="72"/>
      <c r="T89" s="169">
        <f>T90+T93</f>
        <v>0</v>
      </c>
      <c r="U89" s="34"/>
      <c r="V89" s="34"/>
      <c r="W89" s="34"/>
      <c r="X89" s="34"/>
      <c r="Y89" s="34"/>
      <c r="Z89" s="34"/>
      <c r="AA89" s="34"/>
      <c r="AB89" s="34"/>
      <c r="AC89" s="34"/>
      <c r="AD89" s="34"/>
      <c r="AE89" s="34"/>
      <c r="AT89" s="17" t="s">
        <v>68</v>
      </c>
      <c r="AU89" s="17" t="s">
        <v>99</v>
      </c>
      <c r="BK89" s="170">
        <f>BK90+BK93</f>
        <v>0</v>
      </c>
    </row>
    <row r="90" spans="1:65" s="12" customFormat="1" ht="25.9" customHeight="1">
      <c r="B90" s="171"/>
      <c r="C90" s="172"/>
      <c r="D90" s="173" t="s">
        <v>68</v>
      </c>
      <c r="E90" s="174" t="s">
        <v>224</v>
      </c>
      <c r="F90" s="174" t="s">
        <v>225</v>
      </c>
      <c r="G90" s="172"/>
      <c r="H90" s="172"/>
      <c r="I90" s="175"/>
      <c r="J90" s="176">
        <f>BK90</f>
        <v>0</v>
      </c>
      <c r="K90" s="172"/>
      <c r="L90" s="177"/>
      <c r="M90" s="178"/>
      <c r="N90" s="179"/>
      <c r="O90" s="179"/>
      <c r="P90" s="180">
        <f>P91</f>
        <v>0</v>
      </c>
      <c r="Q90" s="179"/>
      <c r="R90" s="180">
        <f>R91</f>
        <v>0</v>
      </c>
      <c r="S90" s="179"/>
      <c r="T90" s="181">
        <f>T91</f>
        <v>0</v>
      </c>
      <c r="AR90" s="182" t="s">
        <v>79</v>
      </c>
      <c r="AT90" s="183" t="s">
        <v>68</v>
      </c>
      <c r="AU90" s="183" t="s">
        <v>69</v>
      </c>
      <c r="AY90" s="182" t="s">
        <v>122</v>
      </c>
      <c r="BK90" s="184">
        <f>BK91</f>
        <v>0</v>
      </c>
    </row>
    <row r="91" spans="1:65" s="12" customFormat="1" ht="22.9" customHeight="1">
      <c r="B91" s="171"/>
      <c r="C91" s="172"/>
      <c r="D91" s="173" t="s">
        <v>68</v>
      </c>
      <c r="E91" s="185" t="s">
        <v>576</v>
      </c>
      <c r="F91" s="185" t="s">
        <v>577</v>
      </c>
      <c r="G91" s="172"/>
      <c r="H91" s="172"/>
      <c r="I91" s="175"/>
      <c r="J91" s="186">
        <f>BK91</f>
        <v>0</v>
      </c>
      <c r="K91" s="172"/>
      <c r="L91" s="177"/>
      <c r="M91" s="178"/>
      <c r="N91" s="179"/>
      <c r="O91" s="179"/>
      <c r="P91" s="180">
        <f>P92</f>
        <v>0</v>
      </c>
      <c r="Q91" s="179"/>
      <c r="R91" s="180">
        <f>R92</f>
        <v>0</v>
      </c>
      <c r="S91" s="179"/>
      <c r="T91" s="181">
        <f>T92</f>
        <v>0</v>
      </c>
      <c r="AR91" s="182" t="s">
        <v>79</v>
      </c>
      <c r="AT91" s="183" t="s">
        <v>68</v>
      </c>
      <c r="AU91" s="183" t="s">
        <v>77</v>
      </c>
      <c r="AY91" s="182" t="s">
        <v>122</v>
      </c>
      <c r="BK91" s="184">
        <f>BK92</f>
        <v>0</v>
      </c>
    </row>
    <row r="92" spans="1:65" s="2" customFormat="1" ht="16.5" customHeight="1">
      <c r="A92" s="34"/>
      <c r="B92" s="35"/>
      <c r="C92" s="201" t="s">
        <v>295</v>
      </c>
      <c r="D92" s="201" t="s">
        <v>168</v>
      </c>
      <c r="E92" s="202" t="s">
        <v>578</v>
      </c>
      <c r="F92" s="203" t="s">
        <v>579</v>
      </c>
      <c r="G92" s="204" t="s">
        <v>166</v>
      </c>
      <c r="H92" s="205">
        <v>5</v>
      </c>
      <c r="I92" s="206"/>
      <c r="J92" s="207">
        <f>ROUND(I92*H92,2)</f>
        <v>0</v>
      </c>
      <c r="K92" s="203" t="s">
        <v>19</v>
      </c>
      <c r="L92" s="39"/>
      <c r="M92" s="208" t="s">
        <v>19</v>
      </c>
      <c r="N92" s="209" t="s">
        <v>40</v>
      </c>
      <c r="O92" s="64"/>
      <c r="P92" s="197">
        <f>O92*H92</f>
        <v>0</v>
      </c>
      <c r="Q92" s="197">
        <v>0</v>
      </c>
      <c r="R92" s="197">
        <f>Q92*H92</f>
        <v>0</v>
      </c>
      <c r="S92" s="197">
        <v>0</v>
      </c>
      <c r="T92" s="198">
        <f>S92*H92</f>
        <v>0</v>
      </c>
      <c r="U92" s="34"/>
      <c r="V92" s="34"/>
      <c r="W92" s="34"/>
      <c r="X92" s="34"/>
      <c r="Y92" s="34"/>
      <c r="Z92" s="34"/>
      <c r="AA92" s="34"/>
      <c r="AB92" s="34"/>
      <c r="AC92" s="34"/>
      <c r="AD92" s="34"/>
      <c r="AE92" s="34"/>
      <c r="AR92" s="199" t="s">
        <v>147</v>
      </c>
      <c r="AT92" s="199" t="s">
        <v>168</v>
      </c>
      <c r="AU92" s="199" t="s">
        <v>79</v>
      </c>
      <c r="AY92" s="17" t="s">
        <v>122</v>
      </c>
      <c r="BE92" s="200">
        <f>IF(N92="základní",J92,0)</f>
        <v>0</v>
      </c>
      <c r="BF92" s="200">
        <f>IF(N92="snížená",J92,0)</f>
        <v>0</v>
      </c>
      <c r="BG92" s="200">
        <f>IF(N92="zákl. přenesená",J92,0)</f>
        <v>0</v>
      </c>
      <c r="BH92" s="200">
        <f>IF(N92="sníž. přenesená",J92,0)</f>
        <v>0</v>
      </c>
      <c r="BI92" s="200">
        <f>IF(N92="nulová",J92,0)</f>
        <v>0</v>
      </c>
      <c r="BJ92" s="17" t="s">
        <v>77</v>
      </c>
      <c r="BK92" s="200">
        <f>ROUND(I92*H92,2)</f>
        <v>0</v>
      </c>
      <c r="BL92" s="17" t="s">
        <v>147</v>
      </c>
      <c r="BM92" s="199" t="s">
        <v>580</v>
      </c>
    </row>
    <row r="93" spans="1:65" s="12" customFormat="1" ht="25.9" customHeight="1">
      <c r="B93" s="171"/>
      <c r="C93" s="172"/>
      <c r="D93" s="173" t="s">
        <v>68</v>
      </c>
      <c r="E93" s="174" t="s">
        <v>119</v>
      </c>
      <c r="F93" s="174" t="s">
        <v>581</v>
      </c>
      <c r="G93" s="172"/>
      <c r="H93" s="172"/>
      <c r="I93" s="175"/>
      <c r="J93" s="176">
        <f>BK93</f>
        <v>0</v>
      </c>
      <c r="K93" s="172"/>
      <c r="L93" s="177"/>
      <c r="M93" s="178"/>
      <c r="N93" s="179"/>
      <c r="O93" s="179"/>
      <c r="P93" s="180">
        <f>P94+P112</f>
        <v>0</v>
      </c>
      <c r="Q93" s="179"/>
      <c r="R93" s="180">
        <f>R94+R112</f>
        <v>0.24056200000000003</v>
      </c>
      <c r="S93" s="179"/>
      <c r="T93" s="181">
        <f>T94+T112</f>
        <v>0</v>
      </c>
      <c r="AR93" s="182" t="s">
        <v>121</v>
      </c>
      <c r="AT93" s="183" t="s">
        <v>68</v>
      </c>
      <c r="AU93" s="183" t="s">
        <v>69</v>
      </c>
      <c r="AY93" s="182" t="s">
        <v>122</v>
      </c>
      <c r="BK93" s="184">
        <f>BK94+BK112</f>
        <v>0</v>
      </c>
    </row>
    <row r="94" spans="1:65" s="12" customFormat="1" ht="22.9" customHeight="1">
      <c r="B94" s="171"/>
      <c r="C94" s="172"/>
      <c r="D94" s="173" t="s">
        <v>68</v>
      </c>
      <c r="E94" s="185" t="s">
        <v>582</v>
      </c>
      <c r="F94" s="185" t="s">
        <v>583</v>
      </c>
      <c r="G94" s="172"/>
      <c r="H94" s="172"/>
      <c r="I94" s="175"/>
      <c r="J94" s="186">
        <f>BK94</f>
        <v>0</v>
      </c>
      <c r="K94" s="172"/>
      <c r="L94" s="177"/>
      <c r="M94" s="178"/>
      <c r="N94" s="179"/>
      <c r="O94" s="179"/>
      <c r="P94" s="180">
        <f>SUM(P95:P111)</f>
        <v>0</v>
      </c>
      <c r="Q94" s="179"/>
      <c r="R94" s="180">
        <f>SUM(R95:R111)</f>
        <v>0</v>
      </c>
      <c r="S94" s="179"/>
      <c r="T94" s="181">
        <f>SUM(T95:T111)</f>
        <v>0</v>
      </c>
      <c r="AR94" s="182" t="s">
        <v>121</v>
      </c>
      <c r="AT94" s="183" t="s">
        <v>68</v>
      </c>
      <c r="AU94" s="183" t="s">
        <v>77</v>
      </c>
      <c r="AY94" s="182" t="s">
        <v>122</v>
      </c>
      <c r="BK94" s="184">
        <f>SUM(BK95:BK111)</f>
        <v>0</v>
      </c>
    </row>
    <row r="95" spans="1:65" s="2" customFormat="1" ht="16.5" customHeight="1">
      <c r="A95" s="34"/>
      <c r="B95" s="35"/>
      <c r="C95" s="201" t="s">
        <v>79</v>
      </c>
      <c r="D95" s="201" t="s">
        <v>168</v>
      </c>
      <c r="E95" s="202" t="s">
        <v>584</v>
      </c>
      <c r="F95" s="203" t="s">
        <v>585</v>
      </c>
      <c r="G95" s="204" t="s">
        <v>236</v>
      </c>
      <c r="H95" s="205">
        <v>2</v>
      </c>
      <c r="I95" s="206"/>
      <c r="J95" s="207">
        <f t="shared" ref="J95:J111" si="0">ROUND(I95*H95,2)</f>
        <v>0</v>
      </c>
      <c r="K95" s="203" t="s">
        <v>19</v>
      </c>
      <c r="L95" s="39"/>
      <c r="M95" s="208" t="s">
        <v>19</v>
      </c>
      <c r="N95" s="209" t="s">
        <v>40</v>
      </c>
      <c r="O95" s="64"/>
      <c r="P95" s="197">
        <f t="shared" ref="P95:P111" si="1">O95*H95</f>
        <v>0</v>
      </c>
      <c r="Q95" s="197">
        <v>0</v>
      </c>
      <c r="R95" s="197">
        <f t="shared" ref="R95:R111" si="2">Q95*H95</f>
        <v>0</v>
      </c>
      <c r="S95" s="197">
        <v>0</v>
      </c>
      <c r="T95" s="198">
        <f t="shared" ref="T95:T111" si="3">S95*H95</f>
        <v>0</v>
      </c>
      <c r="U95" s="34"/>
      <c r="V95" s="34"/>
      <c r="W95" s="34"/>
      <c r="X95" s="34"/>
      <c r="Y95" s="34"/>
      <c r="Z95" s="34"/>
      <c r="AA95" s="34"/>
      <c r="AB95" s="34"/>
      <c r="AC95" s="34"/>
      <c r="AD95" s="34"/>
      <c r="AE95" s="34"/>
      <c r="AR95" s="199" t="s">
        <v>77</v>
      </c>
      <c r="AT95" s="199" t="s">
        <v>168</v>
      </c>
      <c r="AU95" s="199" t="s">
        <v>79</v>
      </c>
      <c r="AY95" s="17" t="s">
        <v>122</v>
      </c>
      <c r="BE95" s="200">
        <f t="shared" ref="BE95:BE111" si="4">IF(N95="základní",J95,0)</f>
        <v>0</v>
      </c>
      <c r="BF95" s="200">
        <f t="shared" ref="BF95:BF111" si="5">IF(N95="snížená",J95,0)</f>
        <v>0</v>
      </c>
      <c r="BG95" s="200">
        <f t="shared" ref="BG95:BG111" si="6">IF(N95="zákl. přenesená",J95,0)</f>
        <v>0</v>
      </c>
      <c r="BH95" s="200">
        <f t="shared" ref="BH95:BH111" si="7">IF(N95="sníž. přenesená",J95,0)</f>
        <v>0</v>
      </c>
      <c r="BI95" s="200">
        <f t="shared" ref="BI95:BI111" si="8">IF(N95="nulová",J95,0)</f>
        <v>0</v>
      </c>
      <c r="BJ95" s="17" t="s">
        <v>77</v>
      </c>
      <c r="BK95" s="200">
        <f t="shared" ref="BK95:BK111" si="9">ROUND(I95*H95,2)</f>
        <v>0</v>
      </c>
      <c r="BL95" s="17" t="s">
        <v>77</v>
      </c>
      <c r="BM95" s="199" t="s">
        <v>586</v>
      </c>
    </row>
    <row r="96" spans="1:65" s="2" customFormat="1" ht="16.5" customHeight="1">
      <c r="A96" s="34"/>
      <c r="B96" s="35"/>
      <c r="C96" s="201" t="s">
        <v>121</v>
      </c>
      <c r="D96" s="201" t="s">
        <v>168</v>
      </c>
      <c r="E96" s="202" t="s">
        <v>587</v>
      </c>
      <c r="F96" s="203" t="s">
        <v>588</v>
      </c>
      <c r="G96" s="204" t="s">
        <v>236</v>
      </c>
      <c r="H96" s="205">
        <v>2</v>
      </c>
      <c r="I96" s="206"/>
      <c r="J96" s="207">
        <f t="shared" si="0"/>
        <v>0</v>
      </c>
      <c r="K96" s="203" t="s">
        <v>19</v>
      </c>
      <c r="L96" s="39"/>
      <c r="M96" s="208" t="s">
        <v>19</v>
      </c>
      <c r="N96" s="209" t="s">
        <v>40</v>
      </c>
      <c r="O96" s="64"/>
      <c r="P96" s="197">
        <f t="shared" si="1"/>
        <v>0</v>
      </c>
      <c r="Q96" s="197">
        <v>0</v>
      </c>
      <c r="R96" s="197">
        <f t="shared" si="2"/>
        <v>0</v>
      </c>
      <c r="S96" s="197">
        <v>0</v>
      </c>
      <c r="T96" s="198">
        <f t="shared" si="3"/>
        <v>0</v>
      </c>
      <c r="U96" s="34"/>
      <c r="V96" s="34"/>
      <c r="W96" s="34"/>
      <c r="X96" s="34"/>
      <c r="Y96" s="34"/>
      <c r="Z96" s="34"/>
      <c r="AA96" s="34"/>
      <c r="AB96" s="34"/>
      <c r="AC96" s="34"/>
      <c r="AD96" s="34"/>
      <c r="AE96" s="34"/>
      <c r="AR96" s="199" t="s">
        <v>77</v>
      </c>
      <c r="AT96" s="199" t="s">
        <v>168</v>
      </c>
      <c r="AU96" s="199" t="s">
        <v>79</v>
      </c>
      <c r="AY96" s="17" t="s">
        <v>122</v>
      </c>
      <c r="BE96" s="200">
        <f t="shared" si="4"/>
        <v>0</v>
      </c>
      <c r="BF96" s="200">
        <f t="shared" si="5"/>
        <v>0</v>
      </c>
      <c r="BG96" s="200">
        <f t="shared" si="6"/>
        <v>0</v>
      </c>
      <c r="BH96" s="200">
        <f t="shared" si="7"/>
        <v>0</v>
      </c>
      <c r="BI96" s="200">
        <f t="shared" si="8"/>
        <v>0</v>
      </c>
      <c r="BJ96" s="17" t="s">
        <v>77</v>
      </c>
      <c r="BK96" s="200">
        <f t="shared" si="9"/>
        <v>0</v>
      </c>
      <c r="BL96" s="17" t="s">
        <v>77</v>
      </c>
      <c r="BM96" s="199" t="s">
        <v>589</v>
      </c>
    </row>
    <row r="97" spans="1:65" s="2" customFormat="1" ht="16.5" customHeight="1">
      <c r="A97" s="34"/>
      <c r="B97" s="35"/>
      <c r="C97" s="201" t="s">
        <v>174</v>
      </c>
      <c r="D97" s="201" t="s">
        <v>168</v>
      </c>
      <c r="E97" s="202" t="s">
        <v>590</v>
      </c>
      <c r="F97" s="203" t="s">
        <v>591</v>
      </c>
      <c r="G97" s="204" t="s">
        <v>236</v>
      </c>
      <c r="H97" s="205">
        <v>1</v>
      </c>
      <c r="I97" s="206"/>
      <c r="J97" s="207">
        <f t="shared" si="0"/>
        <v>0</v>
      </c>
      <c r="K97" s="203" t="s">
        <v>19</v>
      </c>
      <c r="L97" s="39"/>
      <c r="M97" s="208" t="s">
        <v>19</v>
      </c>
      <c r="N97" s="209" t="s">
        <v>40</v>
      </c>
      <c r="O97" s="64"/>
      <c r="P97" s="197">
        <f t="shared" si="1"/>
        <v>0</v>
      </c>
      <c r="Q97" s="197">
        <v>0</v>
      </c>
      <c r="R97" s="197">
        <f t="shared" si="2"/>
        <v>0</v>
      </c>
      <c r="S97" s="197">
        <v>0</v>
      </c>
      <c r="T97" s="198">
        <f t="shared" si="3"/>
        <v>0</v>
      </c>
      <c r="U97" s="34"/>
      <c r="V97" s="34"/>
      <c r="W97" s="34"/>
      <c r="X97" s="34"/>
      <c r="Y97" s="34"/>
      <c r="Z97" s="34"/>
      <c r="AA97" s="34"/>
      <c r="AB97" s="34"/>
      <c r="AC97" s="34"/>
      <c r="AD97" s="34"/>
      <c r="AE97" s="34"/>
      <c r="AR97" s="199" t="s">
        <v>77</v>
      </c>
      <c r="AT97" s="199" t="s">
        <v>168</v>
      </c>
      <c r="AU97" s="199" t="s">
        <v>79</v>
      </c>
      <c r="AY97" s="17" t="s">
        <v>122</v>
      </c>
      <c r="BE97" s="200">
        <f t="shared" si="4"/>
        <v>0</v>
      </c>
      <c r="BF97" s="200">
        <f t="shared" si="5"/>
        <v>0</v>
      </c>
      <c r="BG97" s="200">
        <f t="shared" si="6"/>
        <v>0</v>
      </c>
      <c r="BH97" s="200">
        <f t="shared" si="7"/>
        <v>0</v>
      </c>
      <c r="BI97" s="200">
        <f t="shared" si="8"/>
        <v>0</v>
      </c>
      <c r="BJ97" s="17" t="s">
        <v>77</v>
      </c>
      <c r="BK97" s="200">
        <f t="shared" si="9"/>
        <v>0</v>
      </c>
      <c r="BL97" s="17" t="s">
        <v>77</v>
      </c>
      <c r="BM97" s="199" t="s">
        <v>592</v>
      </c>
    </row>
    <row r="98" spans="1:65" s="2" customFormat="1" ht="16.5" customHeight="1">
      <c r="A98" s="34"/>
      <c r="B98" s="35"/>
      <c r="C98" s="201" t="s">
        <v>183</v>
      </c>
      <c r="D98" s="201" t="s">
        <v>168</v>
      </c>
      <c r="E98" s="202" t="s">
        <v>593</v>
      </c>
      <c r="F98" s="203" t="s">
        <v>594</v>
      </c>
      <c r="G98" s="204" t="s">
        <v>236</v>
      </c>
      <c r="H98" s="205">
        <v>1</v>
      </c>
      <c r="I98" s="206"/>
      <c r="J98" s="207">
        <f t="shared" si="0"/>
        <v>0</v>
      </c>
      <c r="K98" s="203" t="s">
        <v>19</v>
      </c>
      <c r="L98" s="39"/>
      <c r="M98" s="208" t="s">
        <v>19</v>
      </c>
      <c r="N98" s="209" t="s">
        <v>40</v>
      </c>
      <c r="O98" s="64"/>
      <c r="P98" s="197">
        <f t="shared" si="1"/>
        <v>0</v>
      </c>
      <c r="Q98" s="197">
        <v>0</v>
      </c>
      <c r="R98" s="197">
        <f t="shared" si="2"/>
        <v>0</v>
      </c>
      <c r="S98" s="197">
        <v>0</v>
      </c>
      <c r="T98" s="198">
        <f t="shared" si="3"/>
        <v>0</v>
      </c>
      <c r="U98" s="34"/>
      <c r="V98" s="34"/>
      <c r="W98" s="34"/>
      <c r="X98" s="34"/>
      <c r="Y98" s="34"/>
      <c r="Z98" s="34"/>
      <c r="AA98" s="34"/>
      <c r="AB98" s="34"/>
      <c r="AC98" s="34"/>
      <c r="AD98" s="34"/>
      <c r="AE98" s="34"/>
      <c r="AR98" s="199" t="s">
        <v>77</v>
      </c>
      <c r="AT98" s="199" t="s">
        <v>168</v>
      </c>
      <c r="AU98" s="199" t="s">
        <v>79</v>
      </c>
      <c r="AY98" s="17" t="s">
        <v>122</v>
      </c>
      <c r="BE98" s="200">
        <f t="shared" si="4"/>
        <v>0</v>
      </c>
      <c r="BF98" s="200">
        <f t="shared" si="5"/>
        <v>0</v>
      </c>
      <c r="BG98" s="200">
        <f t="shared" si="6"/>
        <v>0</v>
      </c>
      <c r="BH98" s="200">
        <f t="shared" si="7"/>
        <v>0</v>
      </c>
      <c r="BI98" s="200">
        <f t="shared" si="8"/>
        <v>0</v>
      </c>
      <c r="BJ98" s="17" t="s">
        <v>77</v>
      </c>
      <c r="BK98" s="200">
        <f t="shared" si="9"/>
        <v>0</v>
      </c>
      <c r="BL98" s="17" t="s">
        <v>77</v>
      </c>
      <c r="BM98" s="199" t="s">
        <v>595</v>
      </c>
    </row>
    <row r="99" spans="1:65" s="2" customFormat="1" ht="16.5" customHeight="1">
      <c r="A99" s="34"/>
      <c r="B99" s="35"/>
      <c r="C99" s="201" t="s">
        <v>187</v>
      </c>
      <c r="D99" s="201" t="s">
        <v>168</v>
      </c>
      <c r="E99" s="202" t="s">
        <v>596</v>
      </c>
      <c r="F99" s="203" t="s">
        <v>597</v>
      </c>
      <c r="G99" s="204" t="s">
        <v>236</v>
      </c>
      <c r="H99" s="205">
        <v>1</v>
      </c>
      <c r="I99" s="206"/>
      <c r="J99" s="207">
        <f t="shared" si="0"/>
        <v>0</v>
      </c>
      <c r="K99" s="203" t="s">
        <v>19</v>
      </c>
      <c r="L99" s="39"/>
      <c r="M99" s="208" t="s">
        <v>19</v>
      </c>
      <c r="N99" s="209" t="s">
        <v>40</v>
      </c>
      <c r="O99" s="64"/>
      <c r="P99" s="197">
        <f t="shared" si="1"/>
        <v>0</v>
      </c>
      <c r="Q99" s="197">
        <v>0</v>
      </c>
      <c r="R99" s="197">
        <f t="shared" si="2"/>
        <v>0</v>
      </c>
      <c r="S99" s="197">
        <v>0</v>
      </c>
      <c r="T99" s="198">
        <f t="shared" si="3"/>
        <v>0</v>
      </c>
      <c r="U99" s="34"/>
      <c r="V99" s="34"/>
      <c r="W99" s="34"/>
      <c r="X99" s="34"/>
      <c r="Y99" s="34"/>
      <c r="Z99" s="34"/>
      <c r="AA99" s="34"/>
      <c r="AB99" s="34"/>
      <c r="AC99" s="34"/>
      <c r="AD99" s="34"/>
      <c r="AE99" s="34"/>
      <c r="AR99" s="199" t="s">
        <v>77</v>
      </c>
      <c r="AT99" s="199" t="s">
        <v>168</v>
      </c>
      <c r="AU99" s="199" t="s">
        <v>79</v>
      </c>
      <c r="AY99" s="17" t="s">
        <v>122</v>
      </c>
      <c r="BE99" s="200">
        <f t="shared" si="4"/>
        <v>0</v>
      </c>
      <c r="BF99" s="200">
        <f t="shared" si="5"/>
        <v>0</v>
      </c>
      <c r="BG99" s="200">
        <f t="shared" si="6"/>
        <v>0</v>
      </c>
      <c r="BH99" s="200">
        <f t="shared" si="7"/>
        <v>0</v>
      </c>
      <c r="BI99" s="200">
        <f t="shared" si="8"/>
        <v>0</v>
      </c>
      <c r="BJ99" s="17" t="s">
        <v>77</v>
      </c>
      <c r="BK99" s="200">
        <f t="shared" si="9"/>
        <v>0</v>
      </c>
      <c r="BL99" s="17" t="s">
        <v>77</v>
      </c>
      <c r="BM99" s="199" t="s">
        <v>598</v>
      </c>
    </row>
    <row r="100" spans="1:65" s="2" customFormat="1" ht="16.5" customHeight="1">
      <c r="A100" s="34"/>
      <c r="B100" s="35"/>
      <c r="C100" s="201" t="s">
        <v>191</v>
      </c>
      <c r="D100" s="201" t="s">
        <v>168</v>
      </c>
      <c r="E100" s="202" t="s">
        <v>599</v>
      </c>
      <c r="F100" s="203" t="s">
        <v>600</v>
      </c>
      <c r="G100" s="204" t="s">
        <v>236</v>
      </c>
      <c r="H100" s="205">
        <v>1</v>
      </c>
      <c r="I100" s="206"/>
      <c r="J100" s="207">
        <f t="shared" si="0"/>
        <v>0</v>
      </c>
      <c r="K100" s="203" t="s">
        <v>19</v>
      </c>
      <c r="L100" s="39"/>
      <c r="M100" s="208" t="s">
        <v>19</v>
      </c>
      <c r="N100" s="209" t="s">
        <v>40</v>
      </c>
      <c r="O100" s="64"/>
      <c r="P100" s="197">
        <f t="shared" si="1"/>
        <v>0</v>
      </c>
      <c r="Q100" s="197">
        <v>0</v>
      </c>
      <c r="R100" s="197">
        <f t="shared" si="2"/>
        <v>0</v>
      </c>
      <c r="S100" s="197">
        <v>0</v>
      </c>
      <c r="T100" s="198">
        <f t="shared" si="3"/>
        <v>0</v>
      </c>
      <c r="U100" s="34"/>
      <c r="V100" s="34"/>
      <c r="W100" s="34"/>
      <c r="X100" s="34"/>
      <c r="Y100" s="34"/>
      <c r="Z100" s="34"/>
      <c r="AA100" s="34"/>
      <c r="AB100" s="34"/>
      <c r="AC100" s="34"/>
      <c r="AD100" s="34"/>
      <c r="AE100" s="34"/>
      <c r="AR100" s="199" t="s">
        <v>77</v>
      </c>
      <c r="AT100" s="199" t="s">
        <v>168</v>
      </c>
      <c r="AU100" s="199" t="s">
        <v>79</v>
      </c>
      <c r="AY100" s="17" t="s">
        <v>122</v>
      </c>
      <c r="BE100" s="200">
        <f t="shared" si="4"/>
        <v>0</v>
      </c>
      <c r="BF100" s="200">
        <f t="shared" si="5"/>
        <v>0</v>
      </c>
      <c r="BG100" s="200">
        <f t="shared" si="6"/>
        <v>0</v>
      </c>
      <c r="BH100" s="200">
        <f t="shared" si="7"/>
        <v>0</v>
      </c>
      <c r="BI100" s="200">
        <f t="shared" si="8"/>
        <v>0</v>
      </c>
      <c r="BJ100" s="17" t="s">
        <v>77</v>
      </c>
      <c r="BK100" s="200">
        <f t="shared" si="9"/>
        <v>0</v>
      </c>
      <c r="BL100" s="17" t="s">
        <v>77</v>
      </c>
      <c r="BM100" s="199" t="s">
        <v>601</v>
      </c>
    </row>
    <row r="101" spans="1:65" s="2" customFormat="1" ht="16.5" customHeight="1">
      <c r="A101" s="34"/>
      <c r="B101" s="35"/>
      <c r="C101" s="201" t="s">
        <v>195</v>
      </c>
      <c r="D101" s="201" t="s">
        <v>168</v>
      </c>
      <c r="E101" s="202" t="s">
        <v>602</v>
      </c>
      <c r="F101" s="203" t="s">
        <v>603</v>
      </c>
      <c r="G101" s="204" t="s">
        <v>236</v>
      </c>
      <c r="H101" s="205">
        <v>1</v>
      </c>
      <c r="I101" s="206"/>
      <c r="J101" s="207">
        <f t="shared" si="0"/>
        <v>0</v>
      </c>
      <c r="K101" s="203" t="s">
        <v>19</v>
      </c>
      <c r="L101" s="39"/>
      <c r="M101" s="208" t="s">
        <v>19</v>
      </c>
      <c r="N101" s="209" t="s">
        <v>40</v>
      </c>
      <c r="O101" s="64"/>
      <c r="P101" s="197">
        <f t="shared" si="1"/>
        <v>0</v>
      </c>
      <c r="Q101" s="197">
        <v>0</v>
      </c>
      <c r="R101" s="197">
        <f t="shared" si="2"/>
        <v>0</v>
      </c>
      <c r="S101" s="197">
        <v>0</v>
      </c>
      <c r="T101" s="198">
        <f t="shared" si="3"/>
        <v>0</v>
      </c>
      <c r="U101" s="34"/>
      <c r="V101" s="34"/>
      <c r="W101" s="34"/>
      <c r="X101" s="34"/>
      <c r="Y101" s="34"/>
      <c r="Z101" s="34"/>
      <c r="AA101" s="34"/>
      <c r="AB101" s="34"/>
      <c r="AC101" s="34"/>
      <c r="AD101" s="34"/>
      <c r="AE101" s="34"/>
      <c r="AR101" s="199" t="s">
        <v>77</v>
      </c>
      <c r="AT101" s="199" t="s">
        <v>168</v>
      </c>
      <c r="AU101" s="199" t="s">
        <v>79</v>
      </c>
      <c r="AY101" s="17" t="s">
        <v>122</v>
      </c>
      <c r="BE101" s="200">
        <f t="shared" si="4"/>
        <v>0</v>
      </c>
      <c r="BF101" s="200">
        <f t="shared" si="5"/>
        <v>0</v>
      </c>
      <c r="BG101" s="200">
        <f t="shared" si="6"/>
        <v>0</v>
      </c>
      <c r="BH101" s="200">
        <f t="shared" si="7"/>
        <v>0</v>
      </c>
      <c r="BI101" s="200">
        <f t="shared" si="8"/>
        <v>0</v>
      </c>
      <c r="BJ101" s="17" t="s">
        <v>77</v>
      </c>
      <c r="BK101" s="200">
        <f t="shared" si="9"/>
        <v>0</v>
      </c>
      <c r="BL101" s="17" t="s">
        <v>77</v>
      </c>
      <c r="BM101" s="199" t="s">
        <v>604</v>
      </c>
    </row>
    <row r="102" spans="1:65" s="2" customFormat="1" ht="16.5" customHeight="1">
      <c r="A102" s="34"/>
      <c r="B102" s="35"/>
      <c r="C102" s="201" t="s">
        <v>199</v>
      </c>
      <c r="D102" s="201" t="s">
        <v>168</v>
      </c>
      <c r="E102" s="202" t="s">
        <v>605</v>
      </c>
      <c r="F102" s="203" t="s">
        <v>606</v>
      </c>
      <c r="G102" s="204" t="s">
        <v>236</v>
      </c>
      <c r="H102" s="205">
        <v>1</v>
      </c>
      <c r="I102" s="206"/>
      <c r="J102" s="207">
        <f t="shared" si="0"/>
        <v>0</v>
      </c>
      <c r="K102" s="203" t="s">
        <v>19</v>
      </c>
      <c r="L102" s="39"/>
      <c r="M102" s="208" t="s">
        <v>19</v>
      </c>
      <c r="N102" s="209" t="s">
        <v>40</v>
      </c>
      <c r="O102" s="64"/>
      <c r="P102" s="197">
        <f t="shared" si="1"/>
        <v>0</v>
      </c>
      <c r="Q102" s="197">
        <v>0</v>
      </c>
      <c r="R102" s="197">
        <f t="shared" si="2"/>
        <v>0</v>
      </c>
      <c r="S102" s="197">
        <v>0</v>
      </c>
      <c r="T102" s="198">
        <f t="shared" si="3"/>
        <v>0</v>
      </c>
      <c r="U102" s="34"/>
      <c r="V102" s="34"/>
      <c r="W102" s="34"/>
      <c r="X102" s="34"/>
      <c r="Y102" s="34"/>
      <c r="Z102" s="34"/>
      <c r="AA102" s="34"/>
      <c r="AB102" s="34"/>
      <c r="AC102" s="34"/>
      <c r="AD102" s="34"/>
      <c r="AE102" s="34"/>
      <c r="AR102" s="199" t="s">
        <v>77</v>
      </c>
      <c r="AT102" s="199" t="s">
        <v>168</v>
      </c>
      <c r="AU102" s="199" t="s">
        <v>79</v>
      </c>
      <c r="AY102" s="17" t="s">
        <v>122</v>
      </c>
      <c r="BE102" s="200">
        <f t="shared" si="4"/>
        <v>0</v>
      </c>
      <c r="BF102" s="200">
        <f t="shared" si="5"/>
        <v>0</v>
      </c>
      <c r="BG102" s="200">
        <f t="shared" si="6"/>
        <v>0</v>
      </c>
      <c r="BH102" s="200">
        <f t="shared" si="7"/>
        <v>0</v>
      </c>
      <c r="BI102" s="200">
        <f t="shared" si="8"/>
        <v>0</v>
      </c>
      <c r="BJ102" s="17" t="s">
        <v>77</v>
      </c>
      <c r="BK102" s="200">
        <f t="shared" si="9"/>
        <v>0</v>
      </c>
      <c r="BL102" s="17" t="s">
        <v>77</v>
      </c>
      <c r="BM102" s="199" t="s">
        <v>607</v>
      </c>
    </row>
    <row r="103" spans="1:65" s="2" customFormat="1" ht="16.5" customHeight="1">
      <c r="A103" s="34"/>
      <c r="B103" s="35"/>
      <c r="C103" s="201" t="s">
        <v>14</v>
      </c>
      <c r="D103" s="201" t="s">
        <v>168</v>
      </c>
      <c r="E103" s="202" t="s">
        <v>608</v>
      </c>
      <c r="F103" s="203" t="s">
        <v>609</v>
      </c>
      <c r="G103" s="204" t="s">
        <v>236</v>
      </c>
      <c r="H103" s="205">
        <v>1</v>
      </c>
      <c r="I103" s="206"/>
      <c r="J103" s="207">
        <f t="shared" si="0"/>
        <v>0</v>
      </c>
      <c r="K103" s="203" t="s">
        <v>19</v>
      </c>
      <c r="L103" s="39"/>
      <c r="M103" s="208" t="s">
        <v>19</v>
      </c>
      <c r="N103" s="209" t="s">
        <v>40</v>
      </c>
      <c r="O103" s="64"/>
      <c r="P103" s="197">
        <f t="shared" si="1"/>
        <v>0</v>
      </c>
      <c r="Q103" s="197">
        <v>0</v>
      </c>
      <c r="R103" s="197">
        <f t="shared" si="2"/>
        <v>0</v>
      </c>
      <c r="S103" s="197">
        <v>0</v>
      </c>
      <c r="T103" s="198">
        <f t="shared" si="3"/>
        <v>0</v>
      </c>
      <c r="U103" s="34"/>
      <c r="V103" s="34"/>
      <c r="W103" s="34"/>
      <c r="X103" s="34"/>
      <c r="Y103" s="34"/>
      <c r="Z103" s="34"/>
      <c r="AA103" s="34"/>
      <c r="AB103" s="34"/>
      <c r="AC103" s="34"/>
      <c r="AD103" s="34"/>
      <c r="AE103" s="34"/>
      <c r="AR103" s="199" t="s">
        <v>77</v>
      </c>
      <c r="AT103" s="199" t="s">
        <v>168</v>
      </c>
      <c r="AU103" s="199" t="s">
        <v>79</v>
      </c>
      <c r="AY103" s="17" t="s">
        <v>122</v>
      </c>
      <c r="BE103" s="200">
        <f t="shared" si="4"/>
        <v>0</v>
      </c>
      <c r="BF103" s="200">
        <f t="shared" si="5"/>
        <v>0</v>
      </c>
      <c r="BG103" s="200">
        <f t="shared" si="6"/>
        <v>0</v>
      </c>
      <c r="BH103" s="200">
        <f t="shared" si="7"/>
        <v>0</v>
      </c>
      <c r="BI103" s="200">
        <f t="shared" si="8"/>
        <v>0</v>
      </c>
      <c r="BJ103" s="17" t="s">
        <v>77</v>
      </c>
      <c r="BK103" s="200">
        <f t="shared" si="9"/>
        <v>0</v>
      </c>
      <c r="BL103" s="17" t="s">
        <v>77</v>
      </c>
      <c r="BM103" s="199" t="s">
        <v>610</v>
      </c>
    </row>
    <row r="104" spans="1:65" s="2" customFormat="1" ht="16.5" customHeight="1">
      <c r="A104" s="34"/>
      <c r="B104" s="35"/>
      <c r="C104" s="201" t="s">
        <v>214</v>
      </c>
      <c r="D104" s="201" t="s">
        <v>168</v>
      </c>
      <c r="E104" s="202" t="s">
        <v>611</v>
      </c>
      <c r="F104" s="203" t="s">
        <v>612</v>
      </c>
      <c r="G104" s="204" t="s">
        <v>236</v>
      </c>
      <c r="H104" s="205">
        <v>1</v>
      </c>
      <c r="I104" s="206"/>
      <c r="J104" s="207">
        <f t="shared" si="0"/>
        <v>0</v>
      </c>
      <c r="K104" s="203" t="s">
        <v>19</v>
      </c>
      <c r="L104" s="39"/>
      <c r="M104" s="208" t="s">
        <v>19</v>
      </c>
      <c r="N104" s="209" t="s">
        <v>40</v>
      </c>
      <c r="O104" s="64"/>
      <c r="P104" s="197">
        <f t="shared" si="1"/>
        <v>0</v>
      </c>
      <c r="Q104" s="197">
        <v>0</v>
      </c>
      <c r="R104" s="197">
        <f t="shared" si="2"/>
        <v>0</v>
      </c>
      <c r="S104" s="197">
        <v>0</v>
      </c>
      <c r="T104" s="198">
        <f t="shared" si="3"/>
        <v>0</v>
      </c>
      <c r="U104" s="34"/>
      <c r="V104" s="34"/>
      <c r="W104" s="34"/>
      <c r="X104" s="34"/>
      <c r="Y104" s="34"/>
      <c r="Z104" s="34"/>
      <c r="AA104" s="34"/>
      <c r="AB104" s="34"/>
      <c r="AC104" s="34"/>
      <c r="AD104" s="34"/>
      <c r="AE104" s="34"/>
      <c r="AR104" s="199" t="s">
        <v>77</v>
      </c>
      <c r="AT104" s="199" t="s">
        <v>168</v>
      </c>
      <c r="AU104" s="199" t="s">
        <v>79</v>
      </c>
      <c r="AY104" s="17" t="s">
        <v>122</v>
      </c>
      <c r="BE104" s="200">
        <f t="shared" si="4"/>
        <v>0</v>
      </c>
      <c r="BF104" s="200">
        <f t="shared" si="5"/>
        <v>0</v>
      </c>
      <c r="BG104" s="200">
        <f t="shared" si="6"/>
        <v>0</v>
      </c>
      <c r="BH104" s="200">
        <f t="shared" si="7"/>
        <v>0</v>
      </c>
      <c r="BI104" s="200">
        <f t="shared" si="8"/>
        <v>0</v>
      </c>
      <c r="BJ104" s="17" t="s">
        <v>77</v>
      </c>
      <c r="BK104" s="200">
        <f t="shared" si="9"/>
        <v>0</v>
      </c>
      <c r="BL104" s="17" t="s">
        <v>77</v>
      </c>
      <c r="BM104" s="199" t="s">
        <v>613</v>
      </c>
    </row>
    <row r="105" spans="1:65" s="2" customFormat="1" ht="16.5" customHeight="1">
      <c r="A105" s="34"/>
      <c r="B105" s="35"/>
      <c r="C105" s="201" t="s">
        <v>131</v>
      </c>
      <c r="D105" s="201" t="s">
        <v>168</v>
      </c>
      <c r="E105" s="202" t="s">
        <v>614</v>
      </c>
      <c r="F105" s="203" t="s">
        <v>615</v>
      </c>
      <c r="G105" s="204" t="s">
        <v>236</v>
      </c>
      <c r="H105" s="205">
        <v>1</v>
      </c>
      <c r="I105" s="206"/>
      <c r="J105" s="207">
        <f t="shared" si="0"/>
        <v>0</v>
      </c>
      <c r="K105" s="203" t="s">
        <v>19</v>
      </c>
      <c r="L105" s="39"/>
      <c r="M105" s="208" t="s">
        <v>19</v>
      </c>
      <c r="N105" s="209" t="s">
        <v>40</v>
      </c>
      <c r="O105" s="64"/>
      <c r="P105" s="197">
        <f t="shared" si="1"/>
        <v>0</v>
      </c>
      <c r="Q105" s="197">
        <v>0</v>
      </c>
      <c r="R105" s="197">
        <f t="shared" si="2"/>
        <v>0</v>
      </c>
      <c r="S105" s="197">
        <v>0</v>
      </c>
      <c r="T105" s="198">
        <f t="shared" si="3"/>
        <v>0</v>
      </c>
      <c r="U105" s="34"/>
      <c r="V105" s="34"/>
      <c r="W105" s="34"/>
      <c r="X105" s="34"/>
      <c r="Y105" s="34"/>
      <c r="Z105" s="34"/>
      <c r="AA105" s="34"/>
      <c r="AB105" s="34"/>
      <c r="AC105" s="34"/>
      <c r="AD105" s="34"/>
      <c r="AE105" s="34"/>
      <c r="AR105" s="199" t="s">
        <v>77</v>
      </c>
      <c r="AT105" s="199" t="s">
        <v>168</v>
      </c>
      <c r="AU105" s="199" t="s">
        <v>79</v>
      </c>
      <c r="AY105" s="17" t="s">
        <v>122</v>
      </c>
      <c r="BE105" s="200">
        <f t="shared" si="4"/>
        <v>0</v>
      </c>
      <c r="BF105" s="200">
        <f t="shared" si="5"/>
        <v>0</v>
      </c>
      <c r="BG105" s="200">
        <f t="shared" si="6"/>
        <v>0</v>
      </c>
      <c r="BH105" s="200">
        <f t="shared" si="7"/>
        <v>0</v>
      </c>
      <c r="BI105" s="200">
        <f t="shared" si="8"/>
        <v>0</v>
      </c>
      <c r="BJ105" s="17" t="s">
        <v>77</v>
      </c>
      <c r="BK105" s="200">
        <f t="shared" si="9"/>
        <v>0</v>
      </c>
      <c r="BL105" s="17" t="s">
        <v>77</v>
      </c>
      <c r="BM105" s="199" t="s">
        <v>616</v>
      </c>
    </row>
    <row r="106" spans="1:65" s="2" customFormat="1" ht="16.5" customHeight="1">
      <c r="A106" s="34"/>
      <c r="B106" s="35"/>
      <c r="C106" s="201" t="s">
        <v>135</v>
      </c>
      <c r="D106" s="201" t="s">
        <v>168</v>
      </c>
      <c r="E106" s="202" t="s">
        <v>617</v>
      </c>
      <c r="F106" s="203" t="s">
        <v>618</v>
      </c>
      <c r="G106" s="204" t="s">
        <v>236</v>
      </c>
      <c r="H106" s="205">
        <v>1</v>
      </c>
      <c r="I106" s="206"/>
      <c r="J106" s="207">
        <f t="shared" si="0"/>
        <v>0</v>
      </c>
      <c r="K106" s="203" t="s">
        <v>19</v>
      </c>
      <c r="L106" s="39"/>
      <c r="M106" s="208" t="s">
        <v>19</v>
      </c>
      <c r="N106" s="209" t="s">
        <v>40</v>
      </c>
      <c r="O106" s="64"/>
      <c r="P106" s="197">
        <f t="shared" si="1"/>
        <v>0</v>
      </c>
      <c r="Q106" s="197">
        <v>0</v>
      </c>
      <c r="R106" s="197">
        <f t="shared" si="2"/>
        <v>0</v>
      </c>
      <c r="S106" s="197">
        <v>0</v>
      </c>
      <c r="T106" s="198">
        <f t="shared" si="3"/>
        <v>0</v>
      </c>
      <c r="U106" s="34"/>
      <c r="V106" s="34"/>
      <c r="W106" s="34"/>
      <c r="X106" s="34"/>
      <c r="Y106" s="34"/>
      <c r="Z106" s="34"/>
      <c r="AA106" s="34"/>
      <c r="AB106" s="34"/>
      <c r="AC106" s="34"/>
      <c r="AD106" s="34"/>
      <c r="AE106" s="34"/>
      <c r="AR106" s="199" t="s">
        <v>77</v>
      </c>
      <c r="AT106" s="199" t="s">
        <v>168</v>
      </c>
      <c r="AU106" s="199" t="s">
        <v>79</v>
      </c>
      <c r="AY106" s="17" t="s">
        <v>122</v>
      </c>
      <c r="BE106" s="200">
        <f t="shared" si="4"/>
        <v>0</v>
      </c>
      <c r="BF106" s="200">
        <f t="shared" si="5"/>
        <v>0</v>
      </c>
      <c r="BG106" s="200">
        <f t="shared" si="6"/>
        <v>0</v>
      </c>
      <c r="BH106" s="200">
        <f t="shared" si="7"/>
        <v>0</v>
      </c>
      <c r="BI106" s="200">
        <f t="shared" si="8"/>
        <v>0</v>
      </c>
      <c r="BJ106" s="17" t="s">
        <v>77</v>
      </c>
      <c r="BK106" s="200">
        <f t="shared" si="9"/>
        <v>0</v>
      </c>
      <c r="BL106" s="17" t="s">
        <v>77</v>
      </c>
      <c r="BM106" s="199" t="s">
        <v>619</v>
      </c>
    </row>
    <row r="107" spans="1:65" s="2" customFormat="1" ht="16.5" customHeight="1">
      <c r="A107" s="34"/>
      <c r="B107" s="35"/>
      <c r="C107" s="201" t="s">
        <v>139</v>
      </c>
      <c r="D107" s="201" t="s">
        <v>168</v>
      </c>
      <c r="E107" s="202" t="s">
        <v>620</v>
      </c>
      <c r="F107" s="203" t="s">
        <v>621</v>
      </c>
      <c r="G107" s="204" t="s">
        <v>236</v>
      </c>
      <c r="H107" s="205">
        <v>2</v>
      </c>
      <c r="I107" s="206"/>
      <c r="J107" s="207">
        <f t="shared" si="0"/>
        <v>0</v>
      </c>
      <c r="K107" s="203" t="s">
        <v>19</v>
      </c>
      <c r="L107" s="39"/>
      <c r="M107" s="208" t="s">
        <v>19</v>
      </c>
      <c r="N107" s="209" t="s">
        <v>40</v>
      </c>
      <c r="O107" s="64"/>
      <c r="P107" s="197">
        <f t="shared" si="1"/>
        <v>0</v>
      </c>
      <c r="Q107" s="197">
        <v>0</v>
      </c>
      <c r="R107" s="197">
        <f t="shared" si="2"/>
        <v>0</v>
      </c>
      <c r="S107" s="197">
        <v>0</v>
      </c>
      <c r="T107" s="198">
        <f t="shared" si="3"/>
        <v>0</v>
      </c>
      <c r="U107" s="34"/>
      <c r="V107" s="34"/>
      <c r="W107" s="34"/>
      <c r="X107" s="34"/>
      <c r="Y107" s="34"/>
      <c r="Z107" s="34"/>
      <c r="AA107" s="34"/>
      <c r="AB107" s="34"/>
      <c r="AC107" s="34"/>
      <c r="AD107" s="34"/>
      <c r="AE107" s="34"/>
      <c r="AR107" s="199" t="s">
        <v>77</v>
      </c>
      <c r="AT107" s="199" t="s">
        <v>168</v>
      </c>
      <c r="AU107" s="199" t="s">
        <v>79</v>
      </c>
      <c r="AY107" s="17" t="s">
        <v>122</v>
      </c>
      <c r="BE107" s="200">
        <f t="shared" si="4"/>
        <v>0</v>
      </c>
      <c r="BF107" s="200">
        <f t="shared" si="5"/>
        <v>0</v>
      </c>
      <c r="BG107" s="200">
        <f t="shared" si="6"/>
        <v>0</v>
      </c>
      <c r="BH107" s="200">
        <f t="shared" si="7"/>
        <v>0</v>
      </c>
      <c r="BI107" s="200">
        <f t="shared" si="8"/>
        <v>0</v>
      </c>
      <c r="BJ107" s="17" t="s">
        <v>77</v>
      </c>
      <c r="BK107" s="200">
        <f t="shared" si="9"/>
        <v>0</v>
      </c>
      <c r="BL107" s="17" t="s">
        <v>77</v>
      </c>
      <c r="BM107" s="199" t="s">
        <v>622</v>
      </c>
    </row>
    <row r="108" spans="1:65" s="2" customFormat="1" ht="16.5" customHeight="1">
      <c r="A108" s="34"/>
      <c r="B108" s="35"/>
      <c r="C108" s="201" t="s">
        <v>8</v>
      </c>
      <c r="D108" s="201" t="s">
        <v>168</v>
      </c>
      <c r="E108" s="202" t="s">
        <v>623</v>
      </c>
      <c r="F108" s="203" t="s">
        <v>624</v>
      </c>
      <c r="G108" s="204" t="s">
        <v>236</v>
      </c>
      <c r="H108" s="205">
        <v>4</v>
      </c>
      <c r="I108" s="206"/>
      <c r="J108" s="207">
        <f t="shared" si="0"/>
        <v>0</v>
      </c>
      <c r="K108" s="203" t="s">
        <v>19</v>
      </c>
      <c r="L108" s="39"/>
      <c r="M108" s="208" t="s">
        <v>19</v>
      </c>
      <c r="N108" s="209" t="s">
        <v>40</v>
      </c>
      <c r="O108" s="64"/>
      <c r="P108" s="197">
        <f t="shared" si="1"/>
        <v>0</v>
      </c>
      <c r="Q108" s="197">
        <v>0</v>
      </c>
      <c r="R108" s="197">
        <f t="shared" si="2"/>
        <v>0</v>
      </c>
      <c r="S108" s="197">
        <v>0</v>
      </c>
      <c r="T108" s="198">
        <f t="shared" si="3"/>
        <v>0</v>
      </c>
      <c r="U108" s="34"/>
      <c r="V108" s="34"/>
      <c r="W108" s="34"/>
      <c r="X108" s="34"/>
      <c r="Y108" s="34"/>
      <c r="Z108" s="34"/>
      <c r="AA108" s="34"/>
      <c r="AB108" s="34"/>
      <c r="AC108" s="34"/>
      <c r="AD108" s="34"/>
      <c r="AE108" s="34"/>
      <c r="AR108" s="199" t="s">
        <v>77</v>
      </c>
      <c r="AT108" s="199" t="s">
        <v>168</v>
      </c>
      <c r="AU108" s="199" t="s">
        <v>79</v>
      </c>
      <c r="AY108" s="17" t="s">
        <v>122</v>
      </c>
      <c r="BE108" s="200">
        <f t="shared" si="4"/>
        <v>0</v>
      </c>
      <c r="BF108" s="200">
        <f t="shared" si="5"/>
        <v>0</v>
      </c>
      <c r="BG108" s="200">
        <f t="shared" si="6"/>
        <v>0</v>
      </c>
      <c r="BH108" s="200">
        <f t="shared" si="7"/>
        <v>0</v>
      </c>
      <c r="BI108" s="200">
        <f t="shared" si="8"/>
        <v>0</v>
      </c>
      <c r="BJ108" s="17" t="s">
        <v>77</v>
      </c>
      <c r="BK108" s="200">
        <f t="shared" si="9"/>
        <v>0</v>
      </c>
      <c r="BL108" s="17" t="s">
        <v>77</v>
      </c>
      <c r="BM108" s="199" t="s">
        <v>625</v>
      </c>
    </row>
    <row r="109" spans="1:65" s="2" customFormat="1" ht="16.5" customHeight="1">
      <c r="A109" s="34"/>
      <c r="B109" s="35"/>
      <c r="C109" s="201" t="s">
        <v>147</v>
      </c>
      <c r="D109" s="201" t="s">
        <v>168</v>
      </c>
      <c r="E109" s="202" t="s">
        <v>626</v>
      </c>
      <c r="F109" s="203" t="s">
        <v>627</v>
      </c>
      <c r="G109" s="204" t="s">
        <v>236</v>
      </c>
      <c r="H109" s="205">
        <v>1</v>
      </c>
      <c r="I109" s="206"/>
      <c r="J109" s="207">
        <f t="shared" si="0"/>
        <v>0</v>
      </c>
      <c r="K109" s="203" t="s">
        <v>19</v>
      </c>
      <c r="L109" s="39"/>
      <c r="M109" s="208" t="s">
        <v>19</v>
      </c>
      <c r="N109" s="209" t="s">
        <v>40</v>
      </c>
      <c r="O109" s="64"/>
      <c r="P109" s="197">
        <f t="shared" si="1"/>
        <v>0</v>
      </c>
      <c r="Q109" s="197">
        <v>0</v>
      </c>
      <c r="R109" s="197">
        <f t="shared" si="2"/>
        <v>0</v>
      </c>
      <c r="S109" s="197">
        <v>0</v>
      </c>
      <c r="T109" s="198">
        <f t="shared" si="3"/>
        <v>0</v>
      </c>
      <c r="U109" s="34"/>
      <c r="V109" s="34"/>
      <c r="W109" s="34"/>
      <c r="X109" s="34"/>
      <c r="Y109" s="34"/>
      <c r="Z109" s="34"/>
      <c r="AA109" s="34"/>
      <c r="AB109" s="34"/>
      <c r="AC109" s="34"/>
      <c r="AD109" s="34"/>
      <c r="AE109" s="34"/>
      <c r="AR109" s="199" t="s">
        <v>77</v>
      </c>
      <c r="AT109" s="199" t="s">
        <v>168</v>
      </c>
      <c r="AU109" s="199" t="s">
        <v>79</v>
      </c>
      <c r="AY109" s="17" t="s">
        <v>122</v>
      </c>
      <c r="BE109" s="200">
        <f t="shared" si="4"/>
        <v>0</v>
      </c>
      <c r="BF109" s="200">
        <f t="shared" si="5"/>
        <v>0</v>
      </c>
      <c r="BG109" s="200">
        <f t="shared" si="6"/>
        <v>0</v>
      </c>
      <c r="BH109" s="200">
        <f t="shared" si="7"/>
        <v>0</v>
      </c>
      <c r="BI109" s="200">
        <f t="shared" si="8"/>
        <v>0</v>
      </c>
      <c r="BJ109" s="17" t="s">
        <v>77</v>
      </c>
      <c r="BK109" s="200">
        <f t="shared" si="9"/>
        <v>0</v>
      </c>
      <c r="BL109" s="17" t="s">
        <v>77</v>
      </c>
      <c r="BM109" s="199" t="s">
        <v>628</v>
      </c>
    </row>
    <row r="110" spans="1:65" s="2" customFormat="1" ht="16.5" customHeight="1">
      <c r="A110" s="34"/>
      <c r="B110" s="35"/>
      <c r="C110" s="201" t="s">
        <v>151</v>
      </c>
      <c r="D110" s="201" t="s">
        <v>168</v>
      </c>
      <c r="E110" s="202" t="s">
        <v>629</v>
      </c>
      <c r="F110" s="203" t="s">
        <v>630</v>
      </c>
      <c r="G110" s="204" t="s">
        <v>145</v>
      </c>
      <c r="H110" s="205">
        <v>29</v>
      </c>
      <c r="I110" s="206"/>
      <c r="J110" s="207">
        <f t="shared" si="0"/>
        <v>0</v>
      </c>
      <c r="K110" s="203" t="s">
        <v>19</v>
      </c>
      <c r="L110" s="39"/>
      <c r="M110" s="208" t="s">
        <v>19</v>
      </c>
      <c r="N110" s="209" t="s">
        <v>40</v>
      </c>
      <c r="O110" s="64"/>
      <c r="P110" s="197">
        <f t="shared" si="1"/>
        <v>0</v>
      </c>
      <c r="Q110" s="197">
        <v>0</v>
      </c>
      <c r="R110" s="197">
        <f t="shared" si="2"/>
        <v>0</v>
      </c>
      <c r="S110" s="197">
        <v>0</v>
      </c>
      <c r="T110" s="198">
        <f t="shared" si="3"/>
        <v>0</v>
      </c>
      <c r="U110" s="34"/>
      <c r="V110" s="34"/>
      <c r="W110" s="34"/>
      <c r="X110" s="34"/>
      <c r="Y110" s="34"/>
      <c r="Z110" s="34"/>
      <c r="AA110" s="34"/>
      <c r="AB110" s="34"/>
      <c r="AC110" s="34"/>
      <c r="AD110" s="34"/>
      <c r="AE110" s="34"/>
      <c r="AR110" s="199" t="s">
        <v>77</v>
      </c>
      <c r="AT110" s="199" t="s">
        <v>168</v>
      </c>
      <c r="AU110" s="199" t="s">
        <v>79</v>
      </c>
      <c r="AY110" s="17" t="s">
        <v>122</v>
      </c>
      <c r="BE110" s="200">
        <f t="shared" si="4"/>
        <v>0</v>
      </c>
      <c r="BF110" s="200">
        <f t="shared" si="5"/>
        <v>0</v>
      </c>
      <c r="BG110" s="200">
        <f t="shared" si="6"/>
        <v>0</v>
      </c>
      <c r="BH110" s="200">
        <f t="shared" si="7"/>
        <v>0</v>
      </c>
      <c r="BI110" s="200">
        <f t="shared" si="8"/>
        <v>0</v>
      </c>
      <c r="BJ110" s="17" t="s">
        <v>77</v>
      </c>
      <c r="BK110" s="200">
        <f t="shared" si="9"/>
        <v>0</v>
      </c>
      <c r="BL110" s="17" t="s">
        <v>77</v>
      </c>
      <c r="BM110" s="199" t="s">
        <v>631</v>
      </c>
    </row>
    <row r="111" spans="1:65" s="2" customFormat="1" ht="16.5" customHeight="1">
      <c r="A111" s="34"/>
      <c r="B111" s="35"/>
      <c r="C111" s="201" t="s">
        <v>155</v>
      </c>
      <c r="D111" s="201" t="s">
        <v>168</v>
      </c>
      <c r="E111" s="202" t="s">
        <v>632</v>
      </c>
      <c r="F111" s="203" t="s">
        <v>633</v>
      </c>
      <c r="G111" s="204" t="s">
        <v>634</v>
      </c>
      <c r="H111" s="205">
        <v>245</v>
      </c>
      <c r="I111" s="206"/>
      <c r="J111" s="207">
        <f t="shared" si="0"/>
        <v>0</v>
      </c>
      <c r="K111" s="203" t="s">
        <v>19</v>
      </c>
      <c r="L111" s="39"/>
      <c r="M111" s="208" t="s">
        <v>19</v>
      </c>
      <c r="N111" s="209" t="s">
        <v>40</v>
      </c>
      <c r="O111" s="64"/>
      <c r="P111" s="197">
        <f t="shared" si="1"/>
        <v>0</v>
      </c>
      <c r="Q111" s="197">
        <v>0</v>
      </c>
      <c r="R111" s="197">
        <f t="shared" si="2"/>
        <v>0</v>
      </c>
      <c r="S111" s="197">
        <v>0</v>
      </c>
      <c r="T111" s="198">
        <f t="shared" si="3"/>
        <v>0</v>
      </c>
      <c r="U111" s="34"/>
      <c r="V111" s="34"/>
      <c r="W111" s="34"/>
      <c r="X111" s="34"/>
      <c r="Y111" s="34"/>
      <c r="Z111" s="34"/>
      <c r="AA111" s="34"/>
      <c r="AB111" s="34"/>
      <c r="AC111" s="34"/>
      <c r="AD111" s="34"/>
      <c r="AE111" s="34"/>
      <c r="AR111" s="199" t="s">
        <v>77</v>
      </c>
      <c r="AT111" s="199" t="s">
        <v>168</v>
      </c>
      <c r="AU111" s="199" t="s">
        <v>79</v>
      </c>
      <c r="AY111" s="17" t="s">
        <v>122</v>
      </c>
      <c r="BE111" s="200">
        <f t="shared" si="4"/>
        <v>0</v>
      </c>
      <c r="BF111" s="200">
        <f t="shared" si="5"/>
        <v>0</v>
      </c>
      <c r="BG111" s="200">
        <f t="shared" si="6"/>
        <v>0</v>
      </c>
      <c r="BH111" s="200">
        <f t="shared" si="7"/>
        <v>0</v>
      </c>
      <c r="BI111" s="200">
        <f t="shared" si="8"/>
        <v>0</v>
      </c>
      <c r="BJ111" s="17" t="s">
        <v>77</v>
      </c>
      <c r="BK111" s="200">
        <f t="shared" si="9"/>
        <v>0</v>
      </c>
      <c r="BL111" s="17" t="s">
        <v>77</v>
      </c>
      <c r="BM111" s="199" t="s">
        <v>635</v>
      </c>
    </row>
    <row r="112" spans="1:65" s="12" customFormat="1" ht="22.9" customHeight="1">
      <c r="B112" s="171"/>
      <c r="C112" s="172"/>
      <c r="D112" s="173" t="s">
        <v>68</v>
      </c>
      <c r="E112" s="185" t="s">
        <v>636</v>
      </c>
      <c r="F112" s="185" t="s">
        <v>637</v>
      </c>
      <c r="G112" s="172"/>
      <c r="H112" s="172"/>
      <c r="I112" s="175"/>
      <c r="J112" s="186">
        <f>BK112</f>
        <v>0</v>
      </c>
      <c r="K112" s="172"/>
      <c r="L112" s="177"/>
      <c r="M112" s="178"/>
      <c r="N112" s="179"/>
      <c r="O112" s="179"/>
      <c r="P112" s="180">
        <f>P113+P128+P142+P147+P150</f>
        <v>0</v>
      </c>
      <c r="Q112" s="179"/>
      <c r="R112" s="180">
        <f>R113+R128+R142+R147+R150</f>
        <v>0.24056200000000003</v>
      </c>
      <c r="S112" s="179"/>
      <c r="T112" s="181">
        <f>T113+T128+T142+T147+T150</f>
        <v>0</v>
      </c>
      <c r="AR112" s="182" t="s">
        <v>121</v>
      </c>
      <c r="AT112" s="183" t="s">
        <v>68</v>
      </c>
      <c r="AU112" s="183" t="s">
        <v>77</v>
      </c>
      <c r="AY112" s="182" t="s">
        <v>122</v>
      </c>
      <c r="BK112" s="184">
        <f>BK113+BK128+BK142+BK147+BK150</f>
        <v>0</v>
      </c>
    </row>
    <row r="113" spans="1:65" s="12" customFormat="1" ht="20.85" customHeight="1">
      <c r="B113" s="171"/>
      <c r="C113" s="172"/>
      <c r="D113" s="173" t="s">
        <v>68</v>
      </c>
      <c r="E113" s="185" t="s">
        <v>638</v>
      </c>
      <c r="F113" s="185" t="s">
        <v>639</v>
      </c>
      <c r="G113" s="172"/>
      <c r="H113" s="172"/>
      <c r="I113" s="175"/>
      <c r="J113" s="186">
        <f>BK113</f>
        <v>0</v>
      </c>
      <c r="K113" s="172"/>
      <c r="L113" s="177"/>
      <c r="M113" s="178"/>
      <c r="N113" s="179"/>
      <c r="O113" s="179"/>
      <c r="P113" s="180">
        <f>SUM(P114:P127)</f>
        <v>0</v>
      </c>
      <c r="Q113" s="179"/>
      <c r="R113" s="180">
        <f>SUM(R114:R127)</f>
        <v>0.120948</v>
      </c>
      <c r="S113" s="179"/>
      <c r="T113" s="181">
        <f>SUM(T114:T127)</f>
        <v>0</v>
      </c>
      <c r="AR113" s="182" t="s">
        <v>77</v>
      </c>
      <c r="AT113" s="183" t="s">
        <v>68</v>
      </c>
      <c r="AU113" s="183" t="s">
        <v>79</v>
      </c>
      <c r="AY113" s="182" t="s">
        <v>122</v>
      </c>
      <c r="BK113" s="184">
        <f>SUM(BK114:BK127)</f>
        <v>0</v>
      </c>
    </row>
    <row r="114" spans="1:65" s="2" customFormat="1" ht="16.5" customHeight="1">
      <c r="A114" s="34"/>
      <c r="B114" s="35"/>
      <c r="C114" s="187" t="s">
        <v>159</v>
      </c>
      <c r="D114" s="187" t="s">
        <v>119</v>
      </c>
      <c r="E114" s="188" t="s">
        <v>640</v>
      </c>
      <c r="F114" s="189" t="s">
        <v>641</v>
      </c>
      <c r="G114" s="190" t="s">
        <v>145</v>
      </c>
      <c r="H114" s="191">
        <v>8</v>
      </c>
      <c r="I114" s="192"/>
      <c r="J114" s="193">
        <f t="shared" ref="J114:J127" si="10">ROUND(I114*H114,2)</f>
        <v>0</v>
      </c>
      <c r="K114" s="189" t="s">
        <v>249</v>
      </c>
      <c r="L114" s="194"/>
      <c r="M114" s="195" t="s">
        <v>19</v>
      </c>
      <c r="N114" s="196" t="s">
        <v>40</v>
      </c>
      <c r="O114" s="64"/>
      <c r="P114" s="197">
        <f t="shared" ref="P114:P127" si="11">O114*H114</f>
        <v>0</v>
      </c>
      <c r="Q114" s="197">
        <v>9.2499999999999995E-3</v>
      </c>
      <c r="R114" s="197">
        <f t="shared" ref="R114:R127" si="12">Q114*H114</f>
        <v>7.3999999999999996E-2</v>
      </c>
      <c r="S114" s="197">
        <v>0</v>
      </c>
      <c r="T114" s="198">
        <f t="shared" ref="T114:T127" si="13">S114*H114</f>
        <v>0</v>
      </c>
      <c r="U114" s="34"/>
      <c r="V114" s="34"/>
      <c r="W114" s="34"/>
      <c r="X114" s="34"/>
      <c r="Y114" s="34"/>
      <c r="Z114" s="34"/>
      <c r="AA114" s="34"/>
      <c r="AB114" s="34"/>
      <c r="AC114" s="34"/>
      <c r="AD114" s="34"/>
      <c r="AE114" s="34"/>
      <c r="AR114" s="199" t="s">
        <v>79</v>
      </c>
      <c r="AT114" s="199" t="s">
        <v>119</v>
      </c>
      <c r="AU114" s="199" t="s">
        <v>121</v>
      </c>
      <c r="AY114" s="17" t="s">
        <v>122</v>
      </c>
      <c r="BE114" s="200">
        <f t="shared" ref="BE114:BE127" si="14">IF(N114="základní",J114,0)</f>
        <v>0</v>
      </c>
      <c r="BF114" s="200">
        <f t="shared" ref="BF114:BF127" si="15">IF(N114="snížená",J114,0)</f>
        <v>0</v>
      </c>
      <c r="BG114" s="200">
        <f t="shared" ref="BG114:BG127" si="16">IF(N114="zákl. přenesená",J114,0)</f>
        <v>0</v>
      </c>
      <c r="BH114" s="200">
        <f t="shared" ref="BH114:BH127" si="17">IF(N114="sníž. přenesená",J114,0)</f>
        <v>0</v>
      </c>
      <c r="BI114" s="200">
        <f t="shared" ref="BI114:BI127" si="18">IF(N114="nulová",J114,0)</f>
        <v>0</v>
      </c>
      <c r="BJ114" s="17" t="s">
        <v>77</v>
      </c>
      <c r="BK114" s="200">
        <f t="shared" ref="BK114:BK127" si="19">ROUND(I114*H114,2)</f>
        <v>0</v>
      </c>
      <c r="BL114" s="17" t="s">
        <v>77</v>
      </c>
      <c r="BM114" s="199" t="s">
        <v>642</v>
      </c>
    </row>
    <row r="115" spans="1:65" s="2" customFormat="1" ht="16.5" customHeight="1">
      <c r="A115" s="34"/>
      <c r="B115" s="35"/>
      <c r="C115" s="201" t="s">
        <v>552</v>
      </c>
      <c r="D115" s="201" t="s">
        <v>168</v>
      </c>
      <c r="E115" s="202" t="s">
        <v>643</v>
      </c>
      <c r="F115" s="203" t="s">
        <v>644</v>
      </c>
      <c r="G115" s="204" t="s">
        <v>145</v>
      </c>
      <c r="H115" s="205">
        <v>8</v>
      </c>
      <c r="I115" s="206"/>
      <c r="J115" s="207">
        <f t="shared" si="10"/>
        <v>0</v>
      </c>
      <c r="K115" s="203" t="s">
        <v>249</v>
      </c>
      <c r="L115" s="39"/>
      <c r="M115" s="208" t="s">
        <v>19</v>
      </c>
      <c r="N115" s="209" t="s">
        <v>40</v>
      </c>
      <c r="O115" s="64"/>
      <c r="P115" s="197">
        <f t="shared" si="11"/>
        <v>0</v>
      </c>
      <c r="Q115" s="197">
        <v>4.0000000000000003E-5</v>
      </c>
      <c r="R115" s="197">
        <f t="shared" si="12"/>
        <v>3.2000000000000003E-4</v>
      </c>
      <c r="S115" s="197">
        <v>0</v>
      </c>
      <c r="T115" s="198">
        <f t="shared" si="13"/>
        <v>0</v>
      </c>
      <c r="U115" s="34"/>
      <c r="V115" s="34"/>
      <c r="W115" s="34"/>
      <c r="X115" s="34"/>
      <c r="Y115" s="34"/>
      <c r="Z115" s="34"/>
      <c r="AA115" s="34"/>
      <c r="AB115" s="34"/>
      <c r="AC115" s="34"/>
      <c r="AD115" s="34"/>
      <c r="AE115" s="34"/>
      <c r="AR115" s="199" t="s">
        <v>77</v>
      </c>
      <c r="AT115" s="199" t="s">
        <v>168</v>
      </c>
      <c r="AU115" s="199" t="s">
        <v>121</v>
      </c>
      <c r="AY115" s="17" t="s">
        <v>122</v>
      </c>
      <c r="BE115" s="200">
        <f t="shared" si="14"/>
        <v>0</v>
      </c>
      <c r="BF115" s="200">
        <f t="shared" si="15"/>
        <v>0</v>
      </c>
      <c r="BG115" s="200">
        <f t="shared" si="16"/>
        <v>0</v>
      </c>
      <c r="BH115" s="200">
        <f t="shared" si="17"/>
        <v>0</v>
      </c>
      <c r="BI115" s="200">
        <f t="shared" si="18"/>
        <v>0</v>
      </c>
      <c r="BJ115" s="17" t="s">
        <v>77</v>
      </c>
      <c r="BK115" s="200">
        <f t="shared" si="19"/>
        <v>0</v>
      </c>
      <c r="BL115" s="17" t="s">
        <v>77</v>
      </c>
      <c r="BM115" s="199" t="s">
        <v>645</v>
      </c>
    </row>
    <row r="116" spans="1:65" s="2" customFormat="1" ht="16.5" customHeight="1">
      <c r="A116" s="34"/>
      <c r="B116" s="35"/>
      <c r="C116" s="187" t="s">
        <v>163</v>
      </c>
      <c r="D116" s="187" t="s">
        <v>119</v>
      </c>
      <c r="E116" s="188" t="s">
        <v>646</v>
      </c>
      <c r="F116" s="189" t="s">
        <v>647</v>
      </c>
      <c r="G116" s="190" t="s">
        <v>145</v>
      </c>
      <c r="H116" s="191">
        <v>0.3</v>
      </c>
      <c r="I116" s="192"/>
      <c r="J116" s="193">
        <f t="shared" si="10"/>
        <v>0</v>
      </c>
      <c r="K116" s="189" t="s">
        <v>249</v>
      </c>
      <c r="L116" s="194"/>
      <c r="M116" s="195" t="s">
        <v>19</v>
      </c>
      <c r="N116" s="196" t="s">
        <v>40</v>
      </c>
      <c r="O116" s="64"/>
      <c r="P116" s="197">
        <f t="shared" si="11"/>
        <v>0</v>
      </c>
      <c r="Q116" s="197">
        <v>1.24E-3</v>
      </c>
      <c r="R116" s="197">
        <f t="shared" si="12"/>
        <v>3.7199999999999999E-4</v>
      </c>
      <c r="S116" s="197">
        <v>0</v>
      </c>
      <c r="T116" s="198">
        <f t="shared" si="13"/>
        <v>0</v>
      </c>
      <c r="U116" s="34"/>
      <c r="V116" s="34"/>
      <c r="W116" s="34"/>
      <c r="X116" s="34"/>
      <c r="Y116" s="34"/>
      <c r="Z116" s="34"/>
      <c r="AA116" s="34"/>
      <c r="AB116" s="34"/>
      <c r="AC116" s="34"/>
      <c r="AD116" s="34"/>
      <c r="AE116" s="34"/>
      <c r="AR116" s="199" t="s">
        <v>79</v>
      </c>
      <c r="AT116" s="199" t="s">
        <v>119</v>
      </c>
      <c r="AU116" s="199" t="s">
        <v>121</v>
      </c>
      <c r="AY116" s="17" t="s">
        <v>122</v>
      </c>
      <c r="BE116" s="200">
        <f t="shared" si="14"/>
        <v>0</v>
      </c>
      <c r="BF116" s="200">
        <f t="shared" si="15"/>
        <v>0</v>
      </c>
      <c r="BG116" s="200">
        <f t="shared" si="16"/>
        <v>0</v>
      </c>
      <c r="BH116" s="200">
        <f t="shared" si="17"/>
        <v>0</v>
      </c>
      <c r="BI116" s="200">
        <f t="shared" si="18"/>
        <v>0</v>
      </c>
      <c r="BJ116" s="17" t="s">
        <v>77</v>
      </c>
      <c r="BK116" s="200">
        <f t="shared" si="19"/>
        <v>0</v>
      </c>
      <c r="BL116" s="17" t="s">
        <v>77</v>
      </c>
      <c r="BM116" s="199" t="s">
        <v>648</v>
      </c>
    </row>
    <row r="117" spans="1:65" s="2" customFormat="1" ht="16.5" customHeight="1">
      <c r="A117" s="34"/>
      <c r="B117" s="35"/>
      <c r="C117" s="201" t="s">
        <v>526</v>
      </c>
      <c r="D117" s="201" t="s">
        <v>168</v>
      </c>
      <c r="E117" s="202" t="s">
        <v>649</v>
      </c>
      <c r="F117" s="203" t="s">
        <v>650</v>
      </c>
      <c r="G117" s="204" t="s">
        <v>145</v>
      </c>
      <c r="H117" s="205">
        <v>0.3</v>
      </c>
      <c r="I117" s="206"/>
      <c r="J117" s="207">
        <f t="shared" si="10"/>
        <v>0</v>
      </c>
      <c r="K117" s="203" t="s">
        <v>249</v>
      </c>
      <c r="L117" s="39"/>
      <c r="M117" s="208" t="s">
        <v>19</v>
      </c>
      <c r="N117" s="209" t="s">
        <v>40</v>
      </c>
      <c r="O117" s="64"/>
      <c r="P117" s="197">
        <f t="shared" si="11"/>
        <v>0</v>
      </c>
      <c r="Q117" s="197">
        <v>0</v>
      </c>
      <c r="R117" s="197">
        <f t="shared" si="12"/>
        <v>0</v>
      </c>
      <c r="S117" s="197">
        <v>0</v>
      </c>
      <c r="T117" s="198">
        <f t="shared" si="13"/>
        <v>0</v>
      </c>
      <c r="U117" s="34"/>
      <c r="V117" s="34"/>
      <c r="W117" s="34"/>
      <c r="X117" s="34"/>
      <c r="Y117" s="34"/>
      <c r="Z117" s="34"/>
      <c r="AA117" s="34"/>
      <c r="AB117" s="34"/>
      <c r="AC117" s="34"/>
      <c r="AD117" s="34"/>
      <c r="AE117" s="34"/>
      <c r="AR117" s="199" t="s">
        <v>77</v>
      </c>
      <c r="AT117" s="199" t="s">
        <v>168</v>
      </c>
      <c r="AU117" s="199" t="s">
        <v>121</v>
      </c>
      <c r="AY117" s="17" t="s">
        <v>122</v>
      </c>
      <c r="BE117" s="200">
        <f t="shared" si="14"/>
        <v>0</v>
      </c>
      <c r="BF117" s="200">
        <f t="shared" si="15"/>
        <v>0</v>
      </c>
      <c r="BG117" s="200">
        <f t="shared" si="16"/>
        <v>0</v>
      </c>
      <c r="BH117" s="200">
        <f t="shared" si="17"/>
        <v>0</v>
      </c>
      <c r="BI117" s="200">
        <f t="shared" si="18"/>
        <v>0</v>
      </c>
      <c r="BJ117" s="17" t="s">
        <v>77</v>
      </c>
      <c r="BK117" s="200">
        <f t="shared" si="19"/>
        <v>0</v>
      </c>
      <c r="BL117" s="17" t="s">
        <v>77</v>
      </c>
      <c r="BM117" s="199" t="s">
        <v>651</v>
      </c>
    </row>
    <row r="118" spans="1:65" s="2" customFormat="1" ht="16.5" customHeight="1">
      <c r="A118" s="34"/>
      <c r="B118" s="35"/>
      <c r="C118" s="187" t="s">
        <v>7</v>
      </c>
      <c r="D118" s="187" t="s">
        <v>119</v>
      </c>
      <c r="E118" s="188" t="s">
        <v>652</v>
      </c>
      <c r="F118" s="189" t="s">
        <v>653</v>
      </c>
      <c r="G118" s="190" t="s">
        <v>236</v>
      </c>
      <c r="H118" s="191">
        <v>8</v>
      </c>
      <c r="I118" s="192"/>
      <c r="J118" s="193">
        <f t="shared" si="10"/>
        <v>0</v>
      </c>
      <c r="K118" s="189" t="s">
        <v>249</v>
      </c>
      <c r="L118" s="194"/>
      <c r="M118" s="195" t="s">
        <v>19</v>
      </c>
      <c r="N118" s="196" t="s">
        <v>40</v>
      </c>
      <c r="O118" s="64"/>
      <c r="P118" s="197">
        <f t="shared" si="11"/>
        <v>0</v>
      </c>
      <c r="Q118" s="197">
        <v>2.4199999999999998E-3</v>
      </c>
      <c r="R118" s="197">
        <f t="shared" si="12"/>
        <v>1.9359999999999999E-2</v>
      </c>
      <c r="S118" s="197">
        <v>0</v>
      </c>
      <c r="T118" s="198">
        <f t="shared" si="13"/>
        <v>0</v>
      </c>
      <c r="U118" s="34"/>
      <c r="V118" s="34"/>
      <c r="W118" s="34"/>
      <c r="X118" s="34"/>
      <c r="Y118" s="34"/>
      <c r="Z118" s="34"/>
      <c r="AA118" s="34"/>
      <c r="AB118" s="34"/>
      <c r="AC118" s="34"/>
      <c r="AD118" s="34"/>
      <c r="AE118" s="34"/>
      <c r="AR118" s="199" t="s">
        <v>79</v>
      </c>
      <c r="AT118" s="199" t="s">
        <v>119</v>
      </c>
      <c r="AU118" s="199" t="s">
        <v>121</v>
      </c>
      <c r="AY118" s="17" t="s">
        <v>122</v>
      </c>
      <c r="BE118" s="200">
        <f t="shared" si="14"/>
        <v>0</v>
      </c>
      <c r="BF118" s="200">
        <f t="shared" si="15"/>
        <v>0</v>
      </c>
      <c r="BG118" s="200">
        <f t="shared" si="16"/>
        <v>0</v>
      </c>
      <c r="BH118" s="200">
        <f t="shared" si="17"/>
        <v>0</v>
      </c>
      <c r="BI118" s="200">
        <f t="shared" si="18"/>
        <v>0</v>
      </c>
      <c r="BJ118" s="17" t="s">
        <v>77</v>
      </c>
      <c r="BK118" s="200">
        <f t="shared" si="19"/>
        <v>0</v>
      </c>
      <c r="BL118" s="17" t="s">
        <v>77</v>
      </c>
      <c r="BM118" s="199" t="s">
        <v>654</v>
      </c>
    </row>
    <row r="119" spans="1:65" s="2" customFormat="1" ht="16.5" customHeight="1">
      <c r="A119" s="34"/>
      <c r="B119" s="35"/>
      <c r="C119" s="201" t="s">
        <v>557</v>
      </c>
      <c r="D119" s="201" t="s">
        <v>168</v>
      </c>
      <c r="E119" s="202" t="s">
        <v>655</v>
      </c>
      <c r="F119" s="203" t="s">
        <v>656</v>
      </c>
      <c r="G119" s="204" t="s">
        <v>236</v>
      </c>
      <c r="H119" s="205">
        <v>8</v>
      </c>
      <c r="I119" s="206"/>
      <c r="J119" s="207">
        <f t="shared" si="10"/>
        <v>0</v>
      </c>
      <c r="K119" s="203" t="s">
        <v>249</v>
      </c>
      <c r="L119" s="39"/>
      <c r="M119" s="208" t="s">
        <v>19</v>
      </c>
      <c r="N119" s="209" t="s">
        <v>40</v>
      </c>
      <c r="O119" s="64"/>
      <c r="P119" s="197">
        <f t="shared" si="11"/>
        <v>0</v>
      </c>
      <c r="Q119" s="197">
        <v>2.1000000000000001E-4</v>
      </c>
      <c r="R119" s="197">
        <f t="shared" si="12"/>
        <v>1.6800000000000001E-3</v>
      </c>
      <c r="S119" s="197">
        <v>0</v>
      </c>
      <c r="T119" s="198">
        <f t="shared" si="13"/>
        <v>0</v>
      </c>
      <c r="U119" s="34"/>
      <c r="V119" s="34"/>
      <c r="W119" s="34"/>
      <c r="X119" s="34"/>
      <c r="Y119" s="34"/>
      <c r="Z119" s="34"/>
      <c r="AA119" s="34"/>
      <c r="AB119" s="34"/>
      <c r="AC119" s="34"/>
      <c r="AD119" s="34"/>
      <c r="AE119" s="34"/>
      <c r="AR119" s="199" t="s">
        <v>77</v>
      </c>
      <c r="AT119" s="199" t="s">
        <v>168</v>
      </c>
      <c r="AU119" s="199" t="s">
        <v>121</v>
      </c>
      <c r="AY119" s="17" t="s">
        <v>122</v>
      </c>
      <c r="BE119" s="200">
        <f t="shared" si="14"/>
        <v>0</v>
      </c>
      <c r="BF119" s="200">
        <f t="shared" si="15"/>
        <v>0</v>
      </c>
      <c r="BG119" s="200">
        <f t="shared" si="16"/>
        <v>0</v>
      </c>
      <c r="BH119" s="200">
        <f t="shared" si="17"/>
        <v>0</v>
      </c>
      <c r="BI119" s="200">
        <f t="shared" si="18"/>
        <v>0</v>
      </c>
      <c r="BJ119" s="17" t="s">
        <v>77</v>
      </c>
      <c r="BK119" s="200">
        <f t="shared" si="19"/>
        <v>0</v>
      </c>
      <c r="BL119" s="17" t="s">
        <v>77</v>
      </c>
      <c r="BM119" s="199" t="s">
        <v>657</v>
      </c>
    </row>
    <row r="120" spans="1:65" s="2" customFormat="1" ht="16.5" customHeight="1">
      <c r="A120" s="34"/>
      <c r="B120" s="35"/>
      <c r="C120" s="187" t="s">
        <v>544</v>
      </c>
      <c r="D120" s="187" t="s">
        <v>119</v>
      </c>
      <c r="E120" s="188" t="s">
        <v>658</v>
      </c>
      <c r="F120" s="189" t="s">
        <v>659</v>
      </c>
      <c r="G120" s="190" t="s">
        <v>236</v>
      </c>
      <c r="H120" s="191">
        <v>2</v>
      </c>
      <c r="I120" s="192"/>
      <c r="J120" s="193">
        <f t="shared" si="10"/>
        <v>0</v>
      </c>
      <c r="K120" s="189" t="s">
        <v>249</v>
      </c>
      <c r="L120" s="194"/>
      <c r="M120" s="195" t="s">
        <v>19</v>
      </c>
      <c r="N120" s="196" t="s">
        <v>40</v>
      </c>
      <c r="O120" s="64"/>
      <c r="P120" s="197">
        <f t="shared" si="11"/>
        <v>0</v>
      </c>
      <c r="Q120" s="197">
        <v>1.9000000000000001E-4</v>
      </c>
      <c r="R120" s="197">
        <f t="shared" si="12"/>
        <v>3.8000000000000002E-4</v>
      </c>
      <c r="S120" s="197">
        <v>0</v>
      </c>
      <c r="T120" s="198">
        <f t="shared" si="13"/>
        <v>0</v>
      </c>
      <c r="U120" s="34"/>
      <c r="V120" s="34"/>
      <c r="W120" s="34"/>
      <c r="X120" s="34"/>
      <c r="Y120" s="34"/>
      <c r="Z120" s="34"/>
      <c r="AA120" s="34"/>
      <c r="AB120" s="34"/>
      <c r="AC120" s="34"/>
      <c r="AD120" s="34"/>
      <c r="AE120" s="34"/>
      <c r="AR120" s="199" t="s">
        <v>79</v>
      </c>
      <c r="AT120" s="199" t="s">
        <v>119</v>
      </c>
      <c r="AU120" s="199" t="s">
        <v>121</v>
      </c>
      <c r="AY120" s="17" t="s">
        <v>122</v>
      </c>
      <c r="BE120" s="200">
        <f t="shared" si="14"/>
        <v>0</v>
      </c>
      <c r="BF120" s="200">
        <f t="shared" si="15"/>
        <v>0</v>
      </c>
      <c r="BG120" s="200">
        <f t="shared" si="16"/>
        <v>0</v>
      </c>
      <c r="BH120" s="200">
        <f t="shared" si="17"/>
        <v>0</v>
      </c>
      <c r="BI120" s="200">
        <f t="shared" si="18"/>
        <v>0</v>
      </c>
      <c r="BJ120" s="17" t="s">
        <v>77</v>
      </c>
      <c r="BK120" s="200">
        <f t="shared" si="19"/>
        <v>0</v>
      </c>
      <c r="BL120" s="17" t="s">
        <v>77</v>
      </c>
      <c r="BM120" s="199" t="s">
        <v>660</v>
      </c>
    </row>
    <row r="121" spans="1:65" s="2" customFormat="1" ht="16.5" customHeight="1">
      <c r="A121" s="34"/>
      <c r="B121" s="35"/>
      <c r="C121" s="201" t="s">
        <v>561</v>
      </c>
      <c r="D121" s="201" t="s">
        <v>168</v>
      </c>
      <c r="E121" s="202" t="s">
        <v>661</v>
      </c>
      <c r="F121" s="203" t="s">
        <v>662</v>
      </c>
      <c r="G121" s="204" t="s">
        <v>236</v>
      </c>
      <c r="H121" s="205">
        <v>2</v>
      </c>
      <c r="I121" s="206"/>
      <c r="J121" s="207">
        <f t="shared" si="10"/>
        <v>0</v>
      </c>
      <c r="K121" s="203" t="s">
        <v>249</v>
      </c>
      <c r="L121" s="39"/>
      <c r="M121" s="208" t="s">
        <v>19</v>
      </c>
      <c r="N121" s="209" t="s">
        <v>40</v>
      </c>
      <c r="O121" s="64"/>
      <c r="P121" s="197">
        <f t="shared" si="11"/>
        <v>0</v>
      </c>
      <c r="Q121" s="197">
        <v>2.0000000000000002E-5</v>
      </c>
      <c r="R121" s="197">
        <f t="shared" si="12"/>
        <v>4.0000000000000003E-5</v>
      </c>
      <c r="S121" s="197">
        <v>0</v>
      </c>
      <c r="T121" s="198">
        <f t="shared" si="13"/>
        <v>0</v>
      </c>
      <c r="U121" s="34"/>
      <c r="V121" s="34"/>
      <c r="W121" s="34"/>
      <c r="X121" s="34"/>
      <c r="Y121" s="34"/>
      <c r="Z121" s="34"/>
      <c r="AA121" s="34"/>
      <c r="AB121" s="34"/>
      <c r="AC121" s="34"/>
      <c r="AD121" s="34"/>
      <c r="AE121" s="34"/>
      <c r="AR121" s="199" t="s">
        <v>77</v>
      </c>
      <c r="AT121" s="199" t="s">
        <v>168</v>
      </c>
      <c r="AU121" s="199" t="s">
        <v>121</v>
      </c>
      <c r="AY121" s="17" t="s">
        <v>122</v>
      </c>
      <c r="BE121" s="200">
        <f t="shared" si="14"/>
        <v>0</v>
      </c>
      <c r="BF121" s="200">
        <f t="shared" si="15"/>
        <v>0</v>
      </c>
      <c r="BG121" s="200">
        <f t="shared" si="16"/>
        <v>0</v>
      </c>
      <c r="BH121" s="200">
        <f t="shared" si="17"/>
        <v>0</v>
      </c>
      <c r="BI121" s="200">
        <f t="shared" si="18"/>
        <v>0</v>
      </c>
      <c r="BJ121" s="17" t="s">
        <v>77</v>
      </c>
      <c r="BK121" s="200">
        <f t="shared" si="19"/>
        <v>0</v>
      </c>
      <c r="BL121" s="17" t="s">
        <v>77</v>
      </c>
      <c r="BM121" s="199" t="s">
        <v>663</v>
      </c>
    </row>
    <row r="122" spans="1:65" s="2" customFormat="1" ht="16.5" customHeight="1">
      <c r="A122" s="34"/>
      <c r="B122" s="35"/>
      <c r="C122" s="187" t="s">
        <v>548</v>
      </c>
      <c r="D122" s="187" t="s">
        <v>119</v>
      </c>
      <c r="E122" s="188" t="s">
        <v>664</v>
      </c>
      <c r="F122" s="189" t="s">
        <v>665</v>
      </c>
      <c r="G122" s="190" t="s">
        <v>666</v>
      </c>
      <c r="H122" s="191">
        <v>0.01</v>
      </c>
      <c r="I122" s="192"/>
      <c r="J122" s="193">
        <f t="shared" si="10"/>
        <v>0</v>
      </c>
      <c r="K122" s="189" t="s">
        <v>249</v>
      </c>
      <c r="L122" s="194"/>
      <c r="M122" s="195" t="s">
        <v>19</v>
      </c>
      <c r="N122" s="196" t="s">
        <v>40</v>
      </c>
      <c r="O122" s="64"/>
      <c r="P122" s="197">
        <f t="shared" si="11"/>
        <v>0</v>
      </c>
      <c r="Q122" s="197">
        <v>1</v>
      </c>
      <c r="R122" s="197">
        <f t="shared" si="12"/>
        <v>0.01</v>
      </c>
      <c r="S122" s="197">
        <v>0</v>
      </c>
      <c r="T122" s="198">
        <f t="shared" si="13"/>
        <v>0</v>
      </c>
      <c r="U122" s="34"/>
      <c r="V122" s="34"/>
      <c r="W122" s="34"/>
      <c r="X122" s="34"/>
      <c r="Y122" s="34"/>
      <c r="Z122" s="34"/>
      <c r="AA122" s="34"/>
      <c r="AB122" s="34"/>
      <c r="AC122" s="34"/>
      <c r="AD122" s="34"/>
      <c r="AE122" s="34"/>
      <c r="AR122" s="199" t="s">
        <v>79</v>
      </c>
      <c r="AT122" s="199" t="s">
        <v>119</v>
      </c>
      <c r="AU122" s="199" t="s">
        <v>121</v>
      </c>
      <c r="AY122" s="17" t="s">
        <v>122</v>
      </c>
      <c r="BE122" s="200">
        <f t="shared" si="14"/>
        <v>0</v>
      </c>
      <c r="BF122" s="200">
        <f t="shared" si="15"/>
        <v>0</v>
      </c>
      <c r="BG122" s="200">
        <f t="shared" si="16"/>
        <v>0</v>
      </c>
      <c r="BH122" s="200">
        <f t="shared" si="17"/>
        <v>0</v>
      </c>
      <c r="BI122" s="200">
        <f t="shared" si="18"/>
        <v>0</v>
      </c>
      <c r="BJ122" s="17" t="s">
        <v>77</v>
      </c>
      <c r="BK122" s="200">
        <f t="shared" si="19"/>
        <v>0</v>
      </c>
      <c r="BL122" s="17" t="s">
        <v>77</v>
      </c>
      <c r="BM122" s="199" t="s">
        <v>667</v>
      </c>
    </row>
    <row r="123" spans="1:65" s="2" customFormat="1" ht="16.5" customHeight="1">
      <c r="A123" s="34"/>
      <c r="B123" s="35"/>
      <c r="C123" s="201" t="s">
        <v>261</v>
      </c>
      <c r="D123" s="201" t="s">
        <v>168</v>
      </c>
      <c r="E123" s="202" t="s">
        <v>668</v>
      </c>
      <c r="F123" s="203" t="s">
        <v>669</v>
      </c>
      <c r="G123" s="204" t="s">
        <v>634</v>
      </c>
      <c r="H123" s="205">
        <v>8.6999999999999993</v>
      </c>
      <c r="I123" s="206"/>
      <c r="J123" s="207">
        <f t="shared" si="10"/>
        <v>0</v>
      </c>
      <c r="K123" s="203" t="s">
        <v>249</v>
      </c>
      <c r="L123" s="39"/>
      <c r="M123" s="208" t="s">
        <v>19</v>
      </c>
      <c r="N123" s="209" t="s">
        <v>40</v>
      </c>
      <c r="O123" s="64"/>
      <c r="P123" s="197">
        <f t="shared" si="11"/>
        <v>0</v>
      </c>
      <c r="Q123" s="197">
        <v>8.0000000000000007E-5</v>
      </c>
      <c r="R123" s="197">
        <f t="shared" si="12"/>
        <v>6.96E-4</v>
      </c>
      <c r="S123" s="197">
        <v>0</v>
      </c>
      <c r="T123" s="198">
        <f t="shared" si="13"/>
        <v>0</v>
      </c>
      <c r="U123" s="34"/>
      <c r="V123" s="34"/>
      <c r="W123" s="34"/>
      <c r="X123" s="34"/>
      <c r="Y123" s="34"/>
      <c r="Z123" s="34"/>
      <c r="AA123" s="34"/>
      <c r="AB123" s="34"/>
      <c r="AC123" s="34"/>
      <c r="AD123" s="34"/>
      <c r="AE123" s="34"/>
      <c r="AR123" s="199" t="s">
        <v>77</v>
      </c>
      <c r="AT123" s="199" t="s">
        <v>168</v>
      </c>
      <c r="AU123" s="199" t="s">
        <v>121</v>
      </c>
      <c r="AY123" s="17" t="s">
        <v>122</v>
      </c>
      <c r="BE123" s="200">
        <f t="shared" si="14"/>
        <v>0</v>
      </c>
      <c r="BF123" s="200">
        <f t="shared" si="15"/>
        <v>0</v>
      </c>
      <c r="BG123" s="200">
        <f t="shared" si="16"/>
        <v>0</v>
      </c>
      <c r="BH123" s="200">
        <f t="shared" si="17"/>
        <v>0</v>
      </c>
      <c r="BI123" s="200">
        <f t="shared" si="18"/>
        <v>0</v>
      </c>
      <c r="BJ123" s="17" t="s">
        <v>77</v>
      </c>
      <c r="BK123" s="200">
        <f t="shared" si="19"/>
        <v>0</v>
      </c>
      <c r="BL123" s="17" t="s">
        <v>77</v>
      </c>
      <c r="BM123" s="199" t="s">
        <v>670</v>
      </c>
    </row>
    <row r="124" spans="1:65" s="2" customFormat="1" ht="16.5" customHeight="1">
      <c r="A124" s="34"/>
      <c r="B124" s="35"/>
      <c r="C124" s="201" t="s">
        <v>291</v>
      </c>
      <c r="D124" s="201" t="s">
        <v>168</v>
      </c>
      <c r="E124" s="202" t="s">
        <v>671</v>
      </c>
      <c r="F124" s="203" t="s">
        <v>672</v>
      </c>
      <c r="G124" s="204" t="s">
        <v>145</v>
      </c>
      <c r="H124" s="205">
        <v>8</v>
      </c>
      <c r="I124" s="206"/>
      <c r="J124" s="207">
        <f t="shared" si="10"/>
        <v>0</v>
      </c>
      <c r="K124" s="203" t="s">
        <v>249</v>
      </c>
      <c r="L124" s="39"/>
      <c r="M124" s="208" t="s">
        <v>19</v>
      </c>
      <c r="N124" s="209" t="s">
        <v>40</v>
      </c>
      <c r="O124" s="64"/>
      <c r="P124" s="197">
        <f t="shared" si="11"/>
        <v>0</v>
      </c>
      <c r="Q124" s="197">
        <v>0</v>
      </c>
      <c r="R124" s="197">
        <f t="shared" si="12"/>
        <v>0</v>
      </c>
      <c r="S124" s="197">
        <v>0</v>
      </c>
      <c r="T124" s="198">
        <f t="shared" si="13"/>
        <v>0</v>
      </c>
      <c r="U124" s="34"/>
      <c r="V124" s="34"/>
      <c r="W124" s="34"/>
      <c r="X124" s="34"/>
      <c r="Y124" s="34"/>
      <c r="Z124" s="34"/>
      <c r="AA124" s="34"/>
      <c r="AB124" s="34"/>
      <c r="AC124" s="34"/>
      <c r="AD124" s="34"/>
      <c r="AE124" s="34"/>
      <c r="AR124" s="199" t="s">
        <v>77</v>
      </c>
      <c r="AT124" s="199" t="s">
        <v>168</v>
      </c>
      <c r="AU124" s="199" t="s">
        <v>121</v>
      </c>
      <c r="AY124" s="17" t="s">
        <v>122</v>
      </c>
      <c r="BE124" s="200">
        <f t="shared" si="14"/>
        <v>0</v>
      </c>
      <c r="BF124" s="200">
        <f t="shared" si="15"/>
        <v>0</v>
      </c>
      <c r="BG124" s="200">
        <f t="shared" si="16"/>
        <v>0</v>
      </c>
      <c r="BH124" s="200">
        <f t="shared" si="17"/>
        <v>0</v>
      </c>
      <c r="BI124" s="200">
        <f t="shared" si="18"/>
        <v>0</v>
      </c>
      <c r="BJ124" s="17" t="s">
        <v>77</v>
      </c>
      <c r="BK124" s="200">
        <f t="shared" si="19"/>
        <v>0</v>
      </c>
      <c r="BL124" s="17" t="s">
        <v>77</v>
      </c>
      <c r="BM124" s="199" t="s">
        <v>673</v>
      </c>
    </row>
    <row r="125" spans="1:65" s="2" customFormat="1" ht="16.5" customHeight="1">
      <c r="A125" s="34"/>
      <c r="B125" s="35"/>
      <c r="C125" s="187" t="s">
        <v>265</v>
      </c>
      <c r="D125" s="187" t="s">
        <v>119</v>
      </c>
      <c r="E125" s="188" t="s">
        <v>674</v>
      </c>
      <c r="F125" s="189" t="s">
        <v>675</v>
      </c>
      <c r="G125" s="190" t="s">
        <v>166</v>
      </c>
      <c r="H125" s="191">
        <v>5</v>
      </c>
      <c r="I125" s="192"/>
      <c r="J125" s="193">
        <f t="shared" si="10"/>
        <v>0</v>
      </c>
      <c r="K125" s="189" t="s">
        <v>249</v>
      </c>
      <c r="L125" s="194"/>
      <c r="M125" s="195" t="s">
        <v>19</v>
      </c>
      <c r="N125" s="196" t="s">
        <v>40</v>
      </c>
      <c r="O125" s="64"/>
      <c r="P125" s="197">
        <f t="shared" si="11"/>
        <v>0</v>
      </c>
      <c r="Q125" s="197">
        <v>2.5999999999999999E-3</v>
      </c>
      <c r="R125" s="197">
        <f t="shared" si="12"/>
        <v>1.2999999999999999E-2</v>
      </c>
      <c r="S125" s="197">
        <v>0</v>
      </c>
      <c r="T125" s="198">
        <f t="shared" si="13"/>
        <v>0</v>
      </c>
      <c r="U125" s="34"/>
      <c r="V125" s="34"/>
      <c r="W125" s="34"/>
      <c r="X125" s="34"/>
      <c r="Y125" s="34"/>
      <c r="Z125" s="34"/>
      <c r="AA125" s="34"/>
      <c r="AB125" s="34"/>
      <c r="AC125" s="34"/>
      <c r="AD125" s="34"/>
      <c r="AE125" s="34"/>
      <c r="AR125" s="199" t="s">
        <v>79</v>
      </c>
      <c r="AT125" s="199" t="s">
        <v>119</v>
      </c>
      <c r="AU125" s="199" t="s">
        <v>121</v>
      </c>
      <c r="AY125" s="17" t="s">
        <v>122</v>
      </c>
      <c r="BE125" s="200">
        <f t="shared" si="14"/>
        <v>0</v>
      </c>
      <c r="BF125" s="200">
        <f t="shared" si="15"/>
        <v>0</v>
      </c>
      <c r="BG125" s="200">
        <f t="shared" si="16"/>
        <v>0</v>
      </c>
      <c r="BH125" s="200">
        <f t="shared" si="17"/>
        <v>0</v>
      </c>
      <c r="BI125" s="200">
        <f t="shared" si="18"/>
        <v>0</v>
      </c>
      <c r="BJ125" s="17" t="s">
        <v>77</v>
      </c>
      <c r="BK125" s="200">
        <f t="shared" si="19"/>
        <v>0</v>
      </c>
      <c r="BL125" s="17" t="s">
        <v>77</v>
      </c>
      <c r="BM125" s="199" t="s">
        <v>676</v>
      </c>
    </row>
    <row r="126" spans="1:65" s="2" customFormat="1" ht="16.5" customHeight="1">
      <c r="A126" s="34"/>
      <c r="B126" s="35"/>
      <c r="C126" s="187" t="s">
        <v>269</v>
      </c>
      <c r="D126" s="187" t="s">
        <v>119</v>
      </c>
      <c r="E126" s="188" t="s">
        <v>677</v>
      </c>
      <c r="F126" s="189" t="s">
        <v>678</v>
      </c>
      <c r="G126" s="190" t="s">
        <v>145</v>
      </c>
      <c r="H126" s="191">
        <v>90</v>
      </c>
      <c r="I126" s="192"/>
      <c r="J126" s="193">
        <f t="shared" si="10"/>
        <v>0</v>
      </c>
      <c r="K126" s="189" t="s">
        <v>249</v>
      </c>
      <c r="L126" s="194"/>
      <c r="M126" s="195" t="s">
        <v>19</v>
      </c>
      <c r="N126" s="196" t="s">
        <v>40</v>
      </c>
      <c r="O126" s="64"/>
      <c r="P126" s="197">
        <f t="shared" si="11"/>
        <v>0</v>
      </c>
      <c r="Q126" s="197">
        <v>0</v>
      </c>
      <c r="R126" s="197">
        <f t="shared" si="12"/>
        <v>0</v>
      </c>
      <c r="S126" s="197">
        <v>0</v>
      </c>
      <c r="T126" s="198">
        <f t="shared" si="13"/>
        <v>0</v>
      </c>
      <c r="U126" s="34"/>
      <c r="V126" s="34"/>
      <c r="W126" s="34"/>
      <c r="X126" s="34"/>
      <c r="Y126" s="34"/>
      <c r="Z126" s="34"/>
      <c r="AA126" s="34"/>
      <c r="AB126" s="34"/>
      <c r="AC126" s="34"/>
      <c r="AD126" s="34"/>
      <c r="AE126" s="34"/>
      <c r="AR126" s="199" t="s">
        <v>79</v>
      </c>
      <c r="AT126" s="199" t="s">
        <v>119</v>
      </c>
      <c r="AU126" s="199" t="s">
        <v>121</v>
      </c>
      <c r="AY126" s="17" t="s">
        <v>122</v>
      </c>
      <c r="BE126" s="200">
        <f t="shared" si="14"/>
        <v>0</v>
      </c>
      <c r="BF126" s="200">
        <f t="shared" si="15"/>
        <v>0</v>
      </c>
      <c r="BG126" s="200">
        <f t="shared" si="16"/>
        <v>0</v>
      </c>
      <c r="BH126" s="200">
        <f t="shared" si="17"/>
        <v>0</v>
      </c>
      <c r="BI126" s="200">
        <f t="shared" si="18"/>
        <v>0</v>
      </c>
      <c r="BJ126" s="17" t="s">
        <v>77</v>
      </c>
      <c r="BK126" s="200">
        <f t="shared" si="19"/>
        <v>0</v>
      </c>
      <c r="BL126" s="17" t="s">
        <v>77</v>
      </c>
      <c r="BM126" s="199" t="s">
        <v>679</v>
      </c>
    </row>
    <row r="127" spans="1:65" s="2" customFormat="1" ht="24" customHeight="1">
      <c r="A127" s="34"/>
      <c r="B127" s="35"/>
      <c r="C127" s="201" t="s">
        <v>257</v>
      </c>
      <c r="D127" s="201" t="s">
        <v>168</v>
      </c>
      <c r="E127" s="202" t="s">
        <v>680</v>
      </c>
      <c r="F127" s="203" t="s">
        <v>681</v>
      </c>
      <c r="G127" s="204" t="s">
        <v>166</v>
      </c>
      <c r="H127" s="205">
        <v>5</v>
      </c>
      <c r="I127" s="206"/>
      <c r="J127" s="207">
        <f t="shared" si="10"/>
        <v>0</v>
      </c>
      <c r="K127" s="203" t="s">
        <v>249</v>
      </c>
      <c r="L127" s="39"/>
      <c r="M127" s="208" t="s">
        <v>19</v>
      </c>
      <c r="N127" s="209" t="s">
        <v>40</v>
      </c>
      <c r="O127" s="64"/>
      <c r="P127" s="197">
        <f t="shared" si="11"/>
        <v>0</v>
      </c>
      <c r="Q127" s="197">
        <v>2.2000000000000001E-4</v>
      </c>
      <c r="R127" s="197">
        <f t="shared" si="12"/>
        <v>1.1000000000000001E-3</v>
      </c>
      <c r="S127" s="197">
        <v>0</v>
      </c>
      <c r="T127" s="198">
        <f t="shared" si="13"/>
        <v>0</v>
      </c>
      <c r="U127" s="34"/>
      <c r="V127" s="34"/>
      <c r="W127" s="34"/>
      <c r="X127" s="34"/>
      <c r="Y127" s="34"/>
      <c r="Z127" s="34"/>
      <c r="AA127" s="34"/>
      <c r="AB127" s="34"/>
      <c r="AC127" s="34"/>
      <c r="AD127" s="34"/>
      <c r="AE127" s="34"/>
      <c r="AR127" s="199" t="s">
        <v>77</v>
      </c>
      <c r="AT127" s="199" t="s">
        <v>168</v>
      </c>
      <c r="AU127" s="199" t="s">
        <v>121</v>
      </c>
      <c r="AY127" s="17" t="s">
        <v>122</v>
      </c>
      <c r="BE127" s="200">
        <f t="shared" si="14"/>
        <v>0</v>
      </c>
      <c r="BF127" s="200">
        <f t="shared" si="15"/>
        <v>0</v>
      </c>
      <c r="BG127" s="200">
        <f t="shared" si="16"/>
        <v>0</v>
      </c>
      <c r="BH127" s="200">
        <f t="shared" si="17"/>
        <v>0</v>
      </c>
      <c r="BI127" s="200">
        <f t="shared" si="18"/>
        <v>0</v>
      </c>
      <c r="BJ127" s="17" t="s">
        <v>77</v>
      </c>
      <c r="BK127" s="200">
        <f t="shared" si="19"/>
        <v>0</v>
      </c>
      <c r="BL127" s="17" t="s">
        <v>77</v>
      </c>
      <c r="BM127" s="199" t="s">
        <v>682</v>
      </c>
    </row>
    <row r="128" spans="1:65" s="12" customFormat="1" ht="20.85" customHeight="1">
      <c r="B128" s="171"/>
      <c r="C128" s="172"/>
      <c r="D128" s="173" t="s">
        <v>68</v>
      </c>
      <c r="E128" s="185" t="s">
        <v>683</v>
      </c>
      <c r="F128" s="185" t="s">
        <v>684</v>
      </c>
      <c r="G128" s="172"/>
      <c r="H128" s="172"/>
      <c r="I128" s="175"/>
      <c r="J128" s="186">
        <f>BK128</f>
        <v>0</v>
      </c>
      <c r="K128" s="172"/>
      <c r="L128" s="177"/>
      <c r="M128" s="178"/>
      <c r="N128" s="179"/>
      <c r="O128" s="179"/>
      <c r="P128" s="180">
        <f>SUM(P129:P141)</f>
        <v>0</v>
      </c>
      <c r="Q128" s="179"/>
      <c r="R128" s="180">
        <f>SUM(R129:R141)</f>
        <v>0.102744</v>
      </c>
      <c r="S128" s="179"/>
      <c r="T128" s="181">
        <f>SUM(T129:T141)</f>
        <v>0</v>
      </c>
      <c r="AR128" s="182" t="s">
        <v>77</v>
      </c>
      <c r="AT128" s="183" t="s">
        <v>68</v>
      </c>
      <c r="AU128" s="183" t="s">
        <v>79</v>
      </c>
      <c r="AY128" s="182" t="s">
        <v>122</v>
      </c>
      <c r="BK128" s="184">
        <f>SUM(BK129:BK141)</f>
        <v>0</v>
      </c>
    </row>
    <row r="129" spans="1:65" s="2" customFormat="1" ht="16.5" customHeight="1">
      <c r="A129" s="34"/>
      <c r="B129" s="35"/>
      <c r="C129" s="187" t="s">
        <v>393</v>
      </c>
      <c r="D129" s="187" t="s">
        <v>119</v>
      </c>
      <c r="E129" s="188" t="s">
        <v>685</v>
      </c>
      <c r="F129" s="189" t="s">
        <v>686</v>
      </c>
      <c r="G129" s="190" t="s">
        <v>145</v>
      </c>
      <c r="H129" s="191">
        <v>30</v>
      </c>
      <c r="I129" s="192"/>
      <c r="J129" s="193">
        <f t="shared" ref="J129:J138" si="20">ROUND(I129*H129,2)</f>
        <v>0</v>
      </c>
      <c r="K129" s="189" t="s">
        <v>249</v>
      </c>
      <c r="L129" s="194"/>
      <c r="M129" s="195" t="s">
        <v>19</v>
      </c>
      <c r="N129" s="196" t="s">
        <v>40</v>
      </c>
      <c r="O129" s="64"/>
      <c r="P129" s="197">
        <f t="shared" ref="P129:P138" si="21">O129*H129</f>
        <v>0</v>
      </c>
      <c r="Q129" s="197">
        <v>1.9400000000000001E-3</v>
      </c>
      <c r="R129" s="197">
        <f t="shared" ref="R129:R138" si="22">Q129*H129</f>
        <v>5.8200000000000002E-2</v>
      </c>
      <c r="S129" s="197">
        <v>0</v>
      </c>
      <c r="T129" s="198">
        <f t="shared" ref="T129:T138" si="23">S129*H129</f>
        <v>0</v>
      </c>
      <c r="U129" s="34"/>
      <c r="V129" s="34"/>
      <c r="W129" s="34"/>
      <c r="X129" s="34"/>
      <c r="Y129" s="34"/>
      <c r="Z129" s="34"/>
      <c r="AA129" s="34"/>
      <c r="AB129" s="34"/>
      <c r="AC129" s="34"/>
      <c r="AD129" s="34"/>
      <c r="AE129" s="34"/>
      <c r="AR129" s="199" t="s">
        <v>79</v>
      </c>
      <c r="AT129" s="199" t="s">
        <v>119</v>
      </c>
      <c r="AU129" s="199" t="s">
        <v>121</v>
      </c>
      <c r="AY129" s="17" t="s">
        <v>122</v>
      </c>
      <c r="BE129" s="200">
        <f t="shared" ref="BE129:BE138" si="24">IF(N129="základní",J129,0)</f>
        <v>0</v>
      </c>
      <c r="BF129" s="200">
        <f t="shared" ref="BF129:BF138" si="25">IF(N129="snížená",J129,0)</f>
        <v>0</v>
      </c>
      <c r="BG129" s="200">
        <f t="shared" ref="BG129:BG138" si="26">IF(N129="zákl. přenesená",J129,0)</f>
        <v>0</v>
      </c>
      <c r="BH129" s="200">
        <f t="shared" ref="BH129:BH138" si="27">IF(N129="sníž. přenesená",J129,0)</f>
        <v>0</v>
      </c>
      <c r="BI129" s="200">
        <f t="shared" ref="BI129:BI138" si="28">IF(N129="nulová",J129,0)</f>
        <v>0</v>
      </c>
      <c r="BJ129" s="17" t="s">
        <v>77</v>
      </c>
      <c r="BK129" s="200">
        <f t="shared" ref="BK129:BK138" si="29">ROUND(I129*H129,2)</f>
        <v>0</v>
      </c>
      <c r="BL129" s="17" t="s">
        <v>77</v>
      </c>
      <c r="BM129" s="199" t="s">
        <v>687</v>
      </c>
    </row>
    <row r="130" spans="1:65" s="2" customFormat="1" ht="16.5" customHeight="1">
      <c r="A130" s="34"/>
      <c r="B130" s="35"/>
      <c r="C130" s="201" t="s">
        <v>389</v>
      </c>
      <c r="D130" s="201" t="s">
        <v>168</v>
      </c>
      <c r="E130" s="202" t="s">
        <v>688</v>
      </c>
      <c r="F130" s="203" t="s">
        <v>689</v>
      </c>
      <c r="G130" s="204" t="s">
        <v>145</v>
      </c>
      <c r="H130" s="205">
        <v>30</v>
      </c>
      <c r="I130" s="206"/>
      <c r="J130" s="207">
        <f t="shared" si="20"/>
        <v>0</v>
      </c>
      <c r="K130" s="203" t="s">
        <v>249</v>
      </c>
      <c r="L130" s="39"/>
      <c r="M130" s="208" t="s">
        <v>19</v>
      </c>
      <c r="N130" s="209" t="s">
        <v>40</v>
      </c>
      <c r="O130" s="64"/>
      <c r="P130" s="197">
        <f t="shared" si="21"/>
        <v>0</v>
      </c>
      <c r="Q130" s="197">
        <v>1.0000000000000001E-5</v>
      </c>
      <c r="R130" s="197">
        <f t="shared" si="22"/>
        <v>3.0000000000000003E-4</v>
      </c>
      <c r="S130" s="197">
        <v>0</v>
      </c>
      <c r="T130" s="198">
        <f t="shared" si="23"/>
        <v>0</v>
      </c>
      <c r="U130" s="34"/>
      <c r="V130" s="34"/>
      <c r="W130" s="34"/>
      <c r="X130" s="34"/>
      <c r="Y130" s="34"/>
      <c r="Z130" s="34"/>
      <c r="AA130" s="34"/>
      <c r="AB130" s="34"/>
      <c r="AC130" s="34"/>
      <c r="AD130" s="34"/>
      <c r="AE130" s="34"/>
      <c r="AR130" s="199" t="s">
        <v>77</v>
      </c>
      <c r="AT130" s="199" t="s">
        <v>168</v>
      </c>
      <c r="AU130" s="199" t="s">
        <v>121</v>
      </c>
      <c r="AY130" s="17" t="s">
        <v>122</v>
      </c>
      <c r="BE130" s="200">
        <f t="shared" si="24"/>
        <v>0</v>
      </c>
      <c r="BF130" s="200">
        <f t="shared" si="25"/>
        <v>0</v>
      </c>
      <c r="BG130" s="200">
        <f t="shared" si="26"/>
        <v>0</v>
      </c>
      <c r="BH130" s="200">
        <f t="shared" si="27"/>
        <v>0</v>
      </c>
      <c r="BI130" s="200">
        <f t="shared" si="28"/>
        <v>0</v>
      </c>
      <c r="BJ130" s="17" t="s">
        <v>77</v>
      </c>
      <c r="BK130" s="200">
        <f t="shared" si="29"/>
        <v>0</v>
      </c>
      <c r="BL130" s="17" t="s">
        <v>77</v>
      </c>
      <c r="BM130" s="199" t="s">
        <v>690</v>
      </c>
    </row>
    <row r="131" spans="1:65" s="2" customFormat="1" ht="16.5" customHeight="1">
      <c r="A131" s="34"/>
      <c r="B131" s="35"/>
      <c r="C131" s="187" t="s">
        <v>379</v>
      </c>
      <c r="D131" s="187" t="s">
        <v>119</v>
      </c>
      <c r="E131" s="188" t="s">
        <v>691</v>
      </c>
      <c r="F131" s="189" t="s">
        <v>692</v>
      </c>
      <c r="G131" s="190" t="s">
        <v>236</v>
      </c>
      <c r="H131" s="191">
        <v>1</v>
      </c>
      <c r="I131" s="192"/>
      <c r="J131" s="193">
        <f t="shared" si="20"/>
        <v>0</v>
      </c>
      <c r="K131" s="189" t="s">
        <v>249</v>
      </c>
      <c r="L131" s="194"/>
      <c r="M131" s="195" t="s">
        <v>19</v>
      </c>
      <c r="N131" s="196" t="s">
        <v>40</v>
      </c>
      <c r="O131" s="64"/>
      <c r="P131" s="197">
        <f t="shared" si="21"/>
        <v>0</v>
      </c>
      <c r="Q131" s="197">
        <v>1.2E-4</v>
      </c>
      <c r="R131" s="197">
        <f t="shared" si="22"/>
        <v>1.2E-4</v>
      </c>
      <c r="S131" s="197">
        <v>0</v>
      </c>
      <c r="T131" s="198">
        <f t="shared" si="23"/>
        <v>0</v>
      </c>
      <c r="U131" s="34"/>
      <c r="V131" s="34"/>
      <c r="W131" s="34"/>
      <c r="X131" s="34"/>
      <c r="Y131" s="34"/>
      <c r="Z131" s="34"/>
      <c r="AA131" s="34"/>
      <c r="AB131" s="34"/>
      <c r="AC131" s="34"/>
      <c r="AD131" s="34"/>
      <c r="AE131" s="34"/>
      <c r="AR131" s="199" t="s">
        <v>79</v>
      </c>
      <c r="AT131" s="199" t="s">
        <v>119</v>
      </c>
      <c r="AU131" s="199" t="s">
        <v>121</v>
      </c>
      <c r="AY131" s="17" t="s">
        <v>122</v>
      </c>
      <c r="BE131" s="200">
        <f t="shared" si="24"/>
        <v>0</v>
      </c>
      <c r="BF131" s="200">
        <f t="shared" si="25"/>
        <v>0</v>
      </c>
      <c r="BG131" s="200">
        <f t="shared" si="26"/>
        <v>0</v>
      </c>
      <c r="BH131" s="200">
        <f t="shared" si="27"/>
        <v>0</v>
      </c>
      <c r="BI131" s="200">
        <f t="shared" si="28"/>
        <v>0</v>
      </c>
      <c r="BJ131" s="17" t="s">
        <v>77</v>
      </c>
      <c r="BK131" s="200">
        <f t="shared" si="29"/>
        <v>0</v>
      </c>
      <c r="BL131" s="17" t="s">
        <v>77</v>
      </c>
      <c r="BM131" s="199" t="s">
        <v>693</v>
      </c>
    </row>
    <row r="132" spans="1:65" s="2" customFormat="1" ht="16.5" customHeight="1">
      <c r="A132" s="34"/>
      <c r="B132" s="35"/>
      <c r="C132" s="201" t="s">
        <v>375</v>
      </c>
      <c r="D132" s="201" t="s">
        <v>168</v>
      </c>
      <c r="E132" s="202" t="s">
        <v>694</v>
      </c>
      <c r="F132" s="203" t="s">
        <v>695</v>
      </c>
      <c r="G132" s="204" t="s">
        <v>236</v>
      </c>
      <c r="H132" s="205">
        <v>1</v>
      </c>
      <c r="I132" s="206"/>
      <c r="J132" s="207">
        <f t="shared" si="20"/>
        <v>0</v>
      </c>
      <c r="K132" s="203" t="s">
        <v>249</v>
      </c>
      <c r="L132" s="39"/>
      <c r="M132" s="208" t="s">
        <v>19</v>
      </c>
      <c r="N132" s="209" t="s">
        <v>40</v>
      </c>
      <c r="O132" s="64"/>
      <c r="P132" s="197">
        <f t="shared" si="21"/>
        <v>0</v>
      </c>
      <c r="Q132" s="197">
        <v>3.0000000000000001E-5</v>
      </c>
      <c r="R132" s="197">
        <f t="shared" si="22"/>
        <v>3.0000000000000001E-5</v>
      </c>
      <c r="S132" s="197">
        <v>0</v>
      </c>
      <c r="T132" s="198">
        <f t="shared" si="23"/>
        <v>0</v>
      </c>
      <c r="U132" s="34"/>
      <c r="V132" s="34"/>
      <c r="W132" s="34"/>
      <c r="X132" s="34"/>
      <c r="Y132" s="34"/>
      <c r="Z132" s="34"/>
      <c r="AA132" s="34"/>
      <c r="AB132" s="34"/>
      <c r="AC132" s="34"/>
      <c r="AD132" s="34"/>
      <c r="AE132" s="34"/>
      <c r="AR132" s="199" t="s">
        <v>77</v>
      </c>
      <c r="AT132" s="199" t="s">
        <v>168</v>
      </c>
      <c r="AU132" s="199" t="s">
        <v>121</v>
      </c>
      <c r="AY132" s="17" t="s">
        <v>122</v>
      </c>
      <c r="BE132" s="200">
        <f t="shared" si="24"/>
        <v>0</v>
      </c>
      <c r="BF132" s="200">
        <f t="shared" si="25"/>
        <v>0</v>
      </c>
      <c r="BG132" s="200">
        <f t="shared" si="26"/>
        <v>0</v>
      </c>
      <c r="BH132" s="200">
        <f t="shared" si="27"/>
        <v>0</v>
      </c>
      <c r="BI132" s="200">
        <f t="shared" si="28"/>
        <v>0</v>
      </c>
      <c r="BJ132" s="17" t="s">
        <v>77</v>
      </c>
      <c r="BK132" s="200">
        <f t="shared" si="29"/>
        <v>0</v>
      </c>
      <c r="BL132" s="17" t="s">
        <v>77</v>
      </c>
      <c r="BM132" s="199" t="s">
        <v>696</v>
      </c>
    </row>
    <row r="133" spans="1:65" s="2" customFormat="1" ht="16.5" customHeight="1">
      <c r="A133" s="34"/>
      <c r="B133" s="35"/>
      <c r="C133" s="187" t="s">
        <v>397</v>
      </c>
      <c r="D133" s="187" t="s">
        <v>119</v>
      </c>
      <c r="E133" s="188" t="s">
        <v>697</v>
      </c>
      <c r="F133" s="189" t="s">
        <v>698</v>
      </c>
      <c r="G133" s="190" t="s">
        <v>666</v>
      </c>
      <c r="H133" s="191">
        <v>4.0000000000000001E-3</v>
      </c>
      <c r="I133" s="192"/>
      <c r="J133" s="193">
        <f t="shared" si="20"/>
        <v>0</v>
      </c>
      <c r="K133" s="189" t="s">
        <v>249</v>
      </c>
      <c r="L133" s="194"/>
      <c r="M133" s="195" t="s">
        <v>19</v>
      </c>
      <c r="N133" s="196" t="s">
        <v>40</v>
      </c>
      <c r="O133" s="64"/>
      <c r="P133" s="197">
        <f t="shared" si="21"/>
        <v>0</v>
      </c>
      <c r="Q133" s="197">
        <v>1</v>
      </c>
      <c r="R133" s="197">
        <f t="shared" si="22"/>
        <v>4.0000000000000001E-3</v>
      </c>
      <c r="S133" s="197">
        <v>0</v>
      </c>
      <c r="T133" s="198">
        <f t="shared" si="23"/>
        <v>0</v>
      </c>
      <c r="U133" s="34"/>
      <c r="V133" s="34"/>
      <c r="W133" s="34"/>
      <c r="X133" s="34"/>
      <c r="Y133" s="34"/>
      <c r="Z133" s="34"/>
      <c r="AA133" s="34"/>
      <c r="AB133" s="34"/>
      <c r="AC133" s="34"/>
      <c r="AD133" s="34"/>
      <c r="AE133" s="34"/>
      <c r="AR133" s="199" t="s">
        <v>79</v>
      </c>
      <c r="AT133" s="199" t="s">
        <v>119</v>
      </c>
      <c r="AU133" s="199" t="s">
        <v>121</v>
      </c>
      <c r="AY133" s="17" t="s">
        <v>122</v>
      </c>
      <c r="BE133" s="200">
        <f t="shared" si="24"/>
        <v>0</v>
      </c>
      <c r="BF133" s="200">
        <f t="shared" si="25"/>
        <v>0</v>
      </c>
      <c r="BG133" s="200">
        <f t="shared" si="26"/>
        <v>0</v>
      </c>
      <c r="BH133" s="200">
        <f t="shared" si="27"/>
        <v>0</v>
      </c>
      <c r="BI133" s="200">
        <f t="shared" si="28"/>
        <v>0</v>
      </c>
      <c r="BJ133" s="17" t="s">
        <v>77</v>
      </c>
      <c r="BK133" s="200">
        <f t="shared" si="29"/>
        <v>0</v>
      </c>
      <c r="BL133" s="17" t="s">
        <v>77</v>
      </c>
      <c r="BM133" s="199" t="s">
        <v>699</v>
      </c>
    </row>
    <row r="134" spans="1:65" s="2" customFormat="1" ht="16.5" customHeight="1">
      <c r="A134" s="34"/>
      <c r="B134" s="35"/>
      <c r="C134" s="201" t="s">
        <v>385</v>
      </c>
      <c r="D134" s="201" t="s">
        <v>168</v>
      </c>
      <c r="E134" s="202" t="s">
        <v>668</v>
      </c>
      <c r="F134" s="203" t="s">
        <v>669</v>
      </c>
      <c r="G134" s="204" t="s">
        <v>634</v>
      </c>
      <c r="H134" s="205">
        <v>3.8</v>
      </c>
      <c r="I134" s="206"/>
      <c r="J134" s="207">
        <f t="shared" si="20"/>
        <v>0</v>
      </c>
      <c r="K134" s="203" t="s">
        <v>249</v>
      </c>
      <c r="L134" s="39"/>
      <c r="M134" s="208" t="s">
        <v>19</v>
      </c>
      <c r="N134" s="209" t="s">
        <v>40</v>
      </c>
      <c r="O134" s="64"/>
      <c r="P134" s="197">
        <f t="shared" si="21"/>
        <v>0</v>
      </c>
      <c r="Q134" s="197">
        <v>8.0000000000000007E-5</v>
      </c>
      <c r="R134" s="197">
        <f t="shared" si="22"/>
        <v>3.0400000000000002E-4</v>
      </c>
      <c r="S134" s="197">
        <v>0</v>
      </c>
      <c r="T134" s="198">
        <f t="shared" si="23"/>
        <v>0</v>
      </c>
      <c r="U134" s="34"/>
      <c r="V134" s="34"/>
      <c r="W134" s="34"/>
      <c r="X134" s="34"/>
      <c r="Y134" s="34"/>
      <c r="Z134" s="34"/>
      <c r="AA134" s="34"/>
      <c r="AB134" s="34"/>
      <c r="AC134" s="34"/>
      <c r="AD134" s="34"/>
      <c r="AE134" s="34"/>
      <c r="AR134" s="199" t="s">
        <v>77</v>
      </c>
      <c r="AT134" s="199" t="s">
        <v>168</v>
      </c>
      <c r="AU134" s="199" t="s">
        <v>121</v>
      </c>
      <c r="AY134" s="17" t="s">
        <v>122</v>
      </c>
      <c r="BE134" s="200">
        <f t="shared" si="24"/>
        <v>0</v>
      </c>
      <c r="BF134" s="200">
        <f t="shared" si="25"/>
        <v>0</v>
      </c>
      <c r="BG134" s="200">
        <f t="shared" si="26"/>
        <v>0</v>
      </c>
      <c r="BH134" s="200">
        <f t="shared" si="27"/>
        <v>0</v>
      </c>
      <c r="BI134" s="200">
        <f t="shared" si="28"/>
        <v>0</v>
      </c>
      <c r="BJ134" s="17" t="s">
        <v>77</v>
      </c>
      <c r="BK134" s="200">
        <f t="shared" si="29"/>
        <v>0</v>
      </c>
      <c r="BL134" s="17" t="s">
        <v>77</v>
      </c>
      <c r="BM134" s="199" t="s">
        <v>700</v>
      </c>
    </row>
    <row r="135" spans="1:65" s="2" customFormat="1" ht="16.5" customHeight="1">
      <c r="A135" s="34"/>
      <c r="B135" s="35"/>
      <c r="C135" s="187" t="s">
        <v>401</v>
      </c>
      <c r="D135" s="187" t="s">
        <v>119</v>
      </c>
      <c r="E135" s="188" t="s">
        <v>701</v>
      </c>
      <c r="F135" s="189" t="s">
        <v>702</v>
      </c>
      <c r="G135" s="190" t="s">
        <v>236</v>
      </c>
      <c r="H135" s="191">
        <v>5</v>
      </c>
      <c r="I135" s="192"/>
      <c r="J135" s="193">
        <f t="shared" si="20"/>
        <v>0</v>
      </c>
      <c r="K135" s="189" t="s">
        <v>249</v>
      </c>
      <c r="L135" s="194"/>
      <c r="M135" s="195" t="s">
        <v>19</v>
      </c>
      <c r="N135" s="196" t="s">
        <v>40</v>
      </c>
      <c r="O135" s="64"/>
      <c r="P135" s="197">
        <f t="shared" si="21"/>
        <v>0</v>
      </c>
      <c r="Q135" s="197">
        <v>5.0000000000000002E-5</v>
      </c>
      <c r="R135" s="197">
        <f t="shared" si="22"/>
        <v>2.5000000000000001E-4</v>
      </c>
      <c r="S135" s="197">
        <v>0</v>
      </c>
      <c r="T135" s="198">
        <f t="shared" si="23"/>
        <v>0</v>
      </c>
      <c r="U135" s="34"/>
      <c r="V135" s="34"/>
      <c r="W135" s="34"/>
      <c r="X135" s="34"/>
      <c r="Y135" s="34"/>
      <c r="Z135" s="34"/>
      <c r="AA135" s="34"/>
      <c r="AB135" s="34"/>
      <c r="AC135" s="34"/>
      <c r="AD135" s="34"/>
      <c r="AE135" s="34"/>
      <c r="AR135" s="199" t="s">
        <v>79</v>
      </c>
      <c r="AT135" s="199" t="s">
        <v>119</v>
      </c>
      <c r="AU135" s="199" t="s">
        <v>121</v>
      </c>
      <c r="AY135" s="17" t="s">
        <v>122</v>
      </c>
      <c r="BE135" s="200">
        <f t="shared" si="24"/>
        <v>0</v>
      </c>
      <c r="BF135" s="200">
        <f t="shared" si="25"/>
        <v>0</v>
      </c>
      <c r="BG135" s="200">
        <f t="shared" si="26"/>
        <v>0</v>
      </c>
      <c r="BH135" s="200">
        <f t="shared" si="27"/>
        <v>0</v>
      </c>
      <c r="BI135" s="200">
        <f t="shared" si="28"/>
        <v>0</v>
      </c>
      <c r="BJ135" s="17" t="s">
        <v>77</v>
      </c>
      <c r="BK135" s="200">
        <f t="shared" si="29"/>
        <v>0</v>
      </c>
      <c r="BL135" s="17" t="s">
        <v>77</v>
      </c>
      <c r="BM135" s="199" t="s">
        <v>703</v>
      </c>
    </row>
    <row r="136" spans="1:65" s="2" customFormat="1" ht="16.5" customHeight="1">
      <c r="A136" s="34"/>
      <c r="B136" s="35"/>
      <c r="C136" s="201" t="s">
        <v>469</v>
      </c>
      <c r="D136" s="201" t="s">
        <v>168</v>
      </c>
      <c r="E136" s="202" t="s">
        <v>704</v>
      </c>
      <c r="F136" s="203" t="s">
        <v>705</v>
      </c>
      <c r="G136" s="204" t="s">
        <v>706</v>
      </c>
      <c r="H136" s="205">
        <v>5</v>
      </c>
      <c r="I136" s="206"/>
      <c r="J136" s="207">
        <f t="shared" si="20"/>
        <v>0</v>
      </c>
      <c r="K136" s="203" t="s">
        <v>249</v>
      </c>
      <c r="L136" s="39"/>
      <c r="M136" s="208" t="s">
        <v>19</v>
      </c>
      <c r="N136" s="209" t="s">
        <v>40</v>
      </c>
      <c r="O136" s="64"/>
      <c r="P136" s="197">
        <f t="shared" si="21"/>
        <v>0</v>
      </c>
      <c r="Q136" s="197">
        <v>0</v>
      </c>
      <c r="R136" s="197">
        <f t="shared" si="22"/>
        <v>0</v>
      </c>
      <c r="S136" s="197">
        <v>0</v>
      </c>
      <c r="T136" s="198">
        <f t="shared" si="23"/>
        <v>0</v>
      </c>
      <c r="U136" s="34"/>
      <c r="V136" s="34"/>
      <c r="W136" s="34"/>
      <c r="X136" s="34"/>
      <c r="Y136" s="34"/>
      <c r="Z136" s="34"/>
      <c r="AA136" s="34"/>
      <c r="AB136" s="34"/>
      <c r="AC136" s="34"/>
      <c r="AD136" s="34"/>
      <c r="AE136" s="34"/>
      <c r="AR136" s="199" t="s">
        <v>77</v>
      </c>
      <c r="AT136" s="199" t="s">
        <v>168</v>
      </c>
      <c r="AU136" s="199" t="s">
        <v>121</v>
      </c>
      <c r="AY136" s="17" t="s">
        <v>122</v>
      </c>
      <c r="BE136" s="200">
        <f t="shared" si="24"/>
        <v>0</v>
      </c>
      <c r="BF136" s="200">
        <f t="shared" si="25"/>
        <v>0</v>
      </c>
      <c r="BG136" s="200">
        <f t="shared" si="26"/>
        <v>0</v>
      </c>
      <c r="BH136" s="200">
        <f t="shared" si="27"/>
        <v>0</v>
      </c>
      <c r="BI136" s="200">
        <f t="shared" si="28"/>
        <v>0</v>
      </c>
      <c r="BJ136" s="17" t="s">
        <v>77</v>
      </c>
      <c r="BK136" s="200">
        <f t="shared" si="29"/>
        <v>0</v>
      </c>
      <c r="BL136" s="17" t="s">
        <v>77</v>
      </c>
      <c r="BM136" s="199" t="s">
        <v>707</v>
      </c>
    </row>
    <row r="137" spans="1:65" s="2" customFormat="1" ht="16.5" customHeight="1">
      <c r="A137" s="34"/>
      <c r="B137" s="35"/>
      <c r="C137" s="187" t="s">
        <v>405</v>
      </c>
      <c r="D137" s="187" t="s">
        <v>119</v>
      </c>
      <c r="E137" s="188" t="s">
        <v>708</v>
      </c>
      <c r="F137" s="189" t="s">
        <v>709</v>
      </c>
      <c r="G137" s="190" t="s">
        <v>710</v>
      </c>
      <c r="H137" s="191">
        <v>6</v>
      </c>
      <c r="I137" s="192"/>
      <c r="J137" s="193">
        <f t="shared" si="20"/>
        <v>0</v>
      </c>
      <c r="K137" s="189" t="s">
        <v>249</v>
      </c>
      <c r="L137" s="194"/>
      <c r="M137" s="195" t="s">
        <v>19</v>
      </c>
      <c r="N137" s="196" t="s">
        <v>40</v>
      </c>
      <c r="O137" s="64"/>
      <c r="P137" s="197">
        <f t="shared" si="21"/>
        <v>0</v>
      </c>
      <c r="Q137" s="197">
        <v>2.0999999999999999E-3</v>
      </c>
      <c r="R137" s="197">
        <f t="shared" si="22"/>
        <v>1.26E-2</v>
      </c>
      <c r="S137" s="197">
        <v>0</v>
      </c>
      <c r="T137" s="198">
        <f t="shared" si="23"/>
        <v>0</v>
      </c>
      <c r="U137" s="34"/>
      <c r="V137" s="34"/>
      <c r="W137" s="34"/>
      <c r="X137" s="34"/>
      <c r="Y137" s="34"/>
      <c r="Z137" s="34"/>
      <c r="AA137" s="34"/>
      <c r="AB137" s="34"/>
      <c r="AC137" s="34"/>
      <c r="AD137" s="34"/>
      <c r="AE137" s="34"/>
      <c r="AR137" s="199" t="s">
        <v>79</v>
      </c>
      <c r="AT137" s="199" t="s">
        <v>119</v>
      </c>
      <c r="AU137" s="199" t="s">
        <v>121</v>
      </c>
      <c r="AY137" s="17" t="s">
        <v>122</v>
      </c>
      <c r="BE137" s="200">
        <f t="shared" si="24"/>
        <v>0</v>
      </c>
      <c r="BF137" s="200">
        <f t="shared" si="25"/>
        <v>0</v>
      </c>
      <c r="BG137" s="200">
        <f t="shared" si="26"/>
        <v>0</v>
      </c>
      <c r="BH137" s="200">
        <f t="shared" si="27"/>
        <v>0</v>
      </c>
      <c r="BI137" s="200">
        <f t="shared" si="28"/>
        <v>0</v>
      </c>
      <c r="BJ137" s="17" t="s">
        <v>77</v>
      </c>
      <c r="BK137" s="200">
        <f t="shared" si="29"/>
        <v>0</v>
      </c>
      <c r="BL137" s="17" t="s">
        <v>77</v>
      </c>
      <c r="BM137" s="199" t="s">
        <v>711</v>
      </c>
    </row>
    <row r="138" spans="1:65" s="2" customFormat="1" ht="24" customHeight="1">
      <c r="A138" s="34"/>
      <c r="B138" s="35"/>
      <c r="C138" s="201" t="s">
        <v>473</v>
      </c>
      <c r="D138" s="201" t="s">
        <v>168</v>
      </c>
      <c r="E138" s="202" t="s">
        <v>712</v>
      </c>
      <c r="F138" s="203" t="s">
        <v>713</v>
      </c>
      <c r="G138" s="204" t="s">
        <v>236</v>
      </c>
      <c r="H138" s="205">
        <v>6</v>
      </c>
      <c r="I138" s="206"/>
      <c r="J138" s="207">
        <f t="shared" si="20"/>
        <v>0</v>
      </c>
      <c r="K138" s="203" t="s">
        <v>249</v>
      </c>
      <c r="L138" s="39"/>
      <c r="M138" s="208" t="s">
        <v>19</v>
      </c>
      <c r="N138" s="209" t="s">
        <v>40</v>
      </c>
      <c r="O138" s="64"/>
      <c r="P138" s="197">
        <f t="shared" si="21"/>
        <v>0</v>
      </c>
      <c r="Q138" s="197">
        <v>4.4900000000000001E-3</v>
      </c>
      <c r="R138" s="197">
        <f t="shared" si="22"/>
        <v>2.6939999999999999E-2</v>
      </c>
      <c r="S138" s="197">
        <v>0</v>
      </c>
      <c r="T138" s="198">
        <f t="shared" si="23"/>
        <v>0</v>
      </c>
      <c r="U138" s="34"/>
      <c r="V138" s="34"/>
      <c r="W138" s="34"/>
      <c r="X138" s="34"/>
      <c r="Y138" s="34"/>
      <c r="Z138" s="34"/>
      <c r="AA138" s="34"/>
      <c r="AB138" s="34"/>
      <c r="AC138" s="34"/>
      <c r="AD138" s="34"/>
      <c r="AE138" s="34"/>
      <c r="AR138" s="199" t="s">
        <v>77</v>
      </c>
      <c r="AT138" s="199" t="s">
        <v>168</v>
      </c>
      <c r="AU138" s="199" t="s">
        <v>121</v>
      </c>
      <c r="AY138" s="17" t="s">
        <v>122</v>
      </c>
      <c r="BE138" s="200">
        <f t="shared" si="24"/>
        <v>0</v>
      </c>
      <c r="BF138" s="200">
        <f t="shared" si="25"/>
        <v>0</v>
      </c>
      <c r="BG138" s="200">
        <f t="shared" si="26"/>
        <v>0</v>
      </c>
      <c r="BH138" s="200">
        <f t="shared" si="27"/>
        <v>0</v>
      </c>
      <c r="BI138" s="200">
        <f t="shared" si="28"/>
        <v>0</v>
      </c>
      <c r="BJ138" s="17" t="s">
        <v>77</v>
      </c>
      <c r="BK138" s="200">
        <f t="shared" si="29"/>
        <v>0</v>
      </c>
      <c r="BL138" s="17" t="s">
        <v>77</v>
      </c>
      <c r="BM138" s="199" t="s">
        <v>714</v>
      </c>
    </row>
    <row r="139" spans="1:65" s="2" customFormat="1" ht="68.25">
      <c r="A139" s="34"/>
      <c r="B139" s="35"/>
      <c r="C139" s="36"/>
      <c r="D139" s="215" t="s">
        <v>383</v>
      </c>
      <c r="E139" s="36"/>
      <c r="F139" s="216" t="s">
        <v>715</v>
      </c>
      <c r="G139" s="36"/>
      <c r="H139" s="36"/>
      <c r="I139" s="108"/>
      <c r="J139" s="36"/>
      <c r="K139" s="36"/>
      <c r="L139" s="39"/>
      <c r="M139" s="217"/>
      <c r="N139" s="218"/>
      <c r="O139" s="64"/>
      <c r="P139" s="64"/>
      <c r="Q139" s="64"/>
      <c r="R139" s="64"/>
      <c r="S139" s="64"/>
      <c r="T139" s="65"/>
      <c r="U139" s="34"/>
      <c r="V139" s="34"/>
      <c r="W139" s="34"/>
      <c r="X139" s="34"/>
      <c r="Y139" s="34"/>
      <c r="Z139" s="34"/>
      <c r="AA139" s="34"/>
      <c r="AB139" s="34"/>
      <c r="AC139" s="34"/>
      <c r="AD139" s="34"/>
      <c r="AE139" s="34"/>
      <c r="AT139" s="17" t="s">
        <v>383</v>
      </c>
      <c r="AU139" s="17" t="s">
        <v>121</v>
      </c>
    </row>
    <row r="140" spans="1:65" s="2" customFormat="1" ht="16.5" customHeight="1">
      <c r="A140" s="34"/>
      <c r="B140" s="35"/>
      <c r="C140" s="201" t="s">
        <v>481</v>
      </c>
      <c r="D140" s="201" t="s">
        <v>168</v>
      </c>
      <c r="E140" s="202" t="s">
        <v>716</v>
      </c>
      <c r="F140" s="203" t="s">
        <v>717</v>
      </c>
      <c r="G140" s="204" t="s">
        <v>236</v>
      </c>
      <c r="H140" s="205">
        <v>3</v>
      </c>
      <c r="I140" s="206"/>
      <c r="J140" s="207">
        <f>ROUND(I140*H140,2)</f>
        <v>0</v>
      </c>
      <c r="K140" s="203" t="s">
        <v>249</v>
      </c>
      <c r="L140" s="39"/>
      <c r="M140" s="208" t="s">
        <v>19</v>
      </c>
      <c r="N140" s="209" t="s">
        <v>40</v>
      </c>
      <c r="O140" s="64"/>
      <c r="P140" s="197">
        <f>O140*H140</f>
        <v>0</v>
      </c>
      <c r="Q140" s="197">
        <v>0</v>
      </c>
      <c r="R140" s="197">
        <f>Q140*H140</f>
        <v>0</v>
      </c>
      <c r="S140" s="197">
        <v>0</v>
      </c>
      <c r="T140" s="198">
        <f>S140*H140</f>
        <v>0</v>
      </c>
      <c r="U140" s="34"/>
      <c r="V140" s="34"/>
      <c r="W140" s="34"/>
      <c r="X140" s="34"/>
      <c r="Y140" s="34"/>
      <c r="Z140" s="34"/>
      <c r="AA140" s="34"/>
      <c r="AB140" s="34"/>
      <c r="AC140" s="34"/>
      <c r="AD140" s="34"/>
      <c r="AE140" s="34"/>
      <c r="AR140" s="199" t="s">
        <v>77</v>
      </c>
      <c r="AT140" s="199" t="s">
        <v>168</v>
      </c>
      <c r="AU140" s="199" t="s">
        <v>121</v>
      </c>
      <c r="AY140" s="17" t="s">
        <v>122</v>
      </c>
      <c r="BE140" s="200">
        <f>IF(N140="základní",J140,0)</f>
        <v>0</v>
      </c>
      <c r="BF140" s="200">
        <f>IF(N140="snížená",J140,0)</f>
        <v>0</v>
      </c>
      <c r="BG140" s="200">
        <f>IF(N140="zákl. přenesená",J140,0)</f>
        <v>0</v>
      </c>
      <c r="BH140" s="200">
        <f>IF(N140="sníž. přenesená",J140,0)</f>
        <v>0</v>
      </c>
      <c r="BI140" s="200">
        <f>IF(N140="nulová",J140,0)</f>
        <v>0</v>
      </c>
      <c r="BJ140" s="17" t="s">
        <v>77</v>
      </c>
      <c r="BK140" s="200">
        <f>ROUND(I140*H140,2)</f>
        <v>0</v>
      </c>
      <c r="BL140" s="17" t="s">
        <v>77</v>
      </c>
      <c r="BM140" s="199" t="s">
        <v>718</v>
      </c>
    </row>
    <row r="141" spans="1:65" s="2" customFormat="1" ht="16.5" customHeight="1">
      <c r="A141" s="34"/>
      <c r="B141" s="35"/>
      <c r="C141" s="201" t="s">
        <v>287</v>
      </c>
      <c r="D141" s="201" t="s">
        <v>168</v>
      </c>
      <c r="E141" s="202" t="s">
        <v>719</v>
      </c>
      <c r="F141" s="203" t="s">
        <v>720</v>
      </c>
      <c r="G141" s="204" t="s">
        <v>145</v>
      </c>
      <c r="H141" s="205">
        <v>30</v>
      </c>
      <c r="I141" s="206"/>
      <c r="J141" s="207">
        <f>ROUND(I141*H141,2)</f>
        <v>0</v>
      </c>
      <c r="K141" s="203" t="s">
        <v>249</v>
      </c>
      <c r="L141" s="39"/>
      <c r="M141" s="208" t="s">
        <v>19</v>
      </c>
      <c r="N141" s="209" t="s">
        <v>40</v>
      </c>
      <c r="O141" s="64"/>
      <c r="P141" s="197">
        <f>O141*H141</f>
        <v>0</v>
      </c>
      <c r="Q141" s="197">
        <v>0</v>
      </c>
      <c r="R141" s="197">
        <f>Q141*H141</f>
        <v>0</v>
      </c>
      <c r="S141" s="197">
        <v>0</v>
      </c>
      <c r="T141" s="198">
        <f>S141*H141</f>
        <v>0</v>
      </c>
      <c r="U141" s="34"/>
      <c r="V141" s="34"/>
      <c r="W141" s="34"/>
      <c r="X141" s="34"/>
      <c r="Y141" s="34"/>
      <c r="Z141" s="34"/>
      <c r="AA141" s="34"/>
      <c r="AB141" s="34"/>
      <c r="AC141" s="34"/>
      <c r="AD141" s="34"/>
      <c r="AE141" s="34"/>
      <c r="AR141" s="199" t="s">
        <v>77</v>
      </c>
      <c r="AT141" s="199" t="s">
        <v>168</v>
      </c>
      <c r="AU141" s="199" t="s">
        <v>121</v>
      </c>
      <c r="AY141" s="17" t="s">
        <v>122</v>
      </c>
      <c r="BE141" s="200">
        <f>IF(N141="základní",J141,0)</f>
        <v>0</v>
      </c>
      <c r="BF141" s="200">
        <f>IF(N141="snížená",J141,0)</f>
        <v>0</v>
      </c>
      <c r="BG141" s="200">
        <f>IF(N141="zákl. přenesená",J141,0)</f>
        <v>0</v>
      </c>
      <c r="BH141" s="200">
        <f>IF(N141="sníž. přenesená",J141,0)</f>
        <v>0</v>
      </c>
      <c r="BI141" s="200">
        <f>IF(N141="nulová",J141,0)</f>
        <v>0</v>
      </c>
      <c r="BJ141" s="17" t="s">
        <v>77</v>
      </c>
      <c r="BK141" s="200">
        <f>ROUND(I141*H141,2)</f>
        <v>0</v>
      </c>
      <c r="BL141" s="17" t="s">
        <v>77</v>
      </c>
      <c r="BM141" s="199" t="s">
        <v>721</v>
      </c>
    </row>
    <row r="142" spans="1:65" s="12" customFormat="1" ht="20.85" customHeight="1">
      <c r="B142" s="171"/>
      <c r="C142" s="172"/>
      <c r="D142" s="173" t="s">
        <v>68</v>
      </c>
      <c r="E142" s="185" t="s">
        <v>722</v>
      </c>
      <c r="F142" s="185" t="s">
        <v>723</v>
      </c>
      <c r="G142" s="172"/>
      <c r="H142" s="172"/>
      <c r="I142" s="175"/>
      <c r="J142" s="186">
        <f>BK142</f>
        <v>0</v>
      </c>
      <c r="K142" s="172"/>
      <c r="L142" s="177"/>
      <c r="M142" s="178"/>
      <c r="N142" s="179"/>
      <c r="O142" s="179"/>
      <c r="P142" s="180">
        <f>SUM(P143:P146)</f>
        <v>0</v>
      </c>
      <c r="Q142" s="179"/>
      <c r="R142" s="180">
        <f>SUM(R143:R146)</f>
        <v>4.3600000000000002E-3</v>
      </c>
      <c r="S142" s="179"/>
      <c r="T142" s="181">
        <f>SUM(T143:T146)</f>
        <v>0</v>
      </c>
      <c r="AR142" s="182" t="s">
        <v>77</v>
      </c>
      <c r="AT142" s="183" t="s">
        <v>68</v>
      </c>
      <c r="AU142" s="183" t="s">
        <v>79</v>
      </c>
      <c r="AY142" s="182" t="s">
        <v>122</v>
      </c>
      <c r="BK142" s="184">
        <f>SUM(BK143:BK146)</f>
        <v>0</v>
      </c>
    </row>
    <row r="143" spans="1:65" s="2" customFormat="1" ht="16.5" customHeight="1">
      <c r="A143" s="34"/>
      <c r="B143" s="35"/>
      <c r="C143" s="187" t="s">
        <v>360</v>
      </c>
      <c r="D143" s="187" t="s">
        <v>119</v>
      </c>
      <c r="E143" s="188" t="s">
        <v>724</v>
      </c>
      <c r="F143" s="189" t="s">
        <v>725</v>
      </c>
      <c r="G143" s="190" t="s">
        <v>145</v>
      </c>
      <c r="H143" s="191">
        <v>2</v>
      </c>
      <c r="I143" s="192"/>
      <c r="J143" s="193">
        <f>ROUND(I143*H143,2)</f>
        <v>0</v>
      </c>
      <c r="K143" s="189" t="s">
        <v>249</v>
      </c>
      <c r="L143" s="194"/>
      <c r="M143" s="195" t="s">
        <v>19</v>
      </c>
      <c r="N143" s="196" t="s">
        <v>40</v>
      </c>
      <c r="O143" s="64"/>
      <c r="P143" s="197">
        <f>O143*H143</f>
        <v>0</v>
      </c>
      <c r="Q143" s="197">
        <v>1.7000000000000001E-4</v>
      </c>
      <c r="R143" s="197">
        <f>Q143*H143</f>
        <v>3.4000000000000002E-4</v>
      </c>
      <c r="S143" s="197">
        <v>0</v>
      </c>
      <c r="T143" s="198">
        <f>S143*H143</f>
        <v>0</v>
      </c>
      <c r="U143" s="34"/>
      <c r="V143" s="34"/>
      <c r="W143" s="34"/>
      <c r="X143" s="34"/>
      <c r="Y143" s="34"/>
      <c r="Z143" s="34"/>
      <c r="AA143" s="34"/>
      <c r="AB143" s="34"/>
      <c r="AC143" s="34"/>
      <c r="AD143" s="34"/>
      <c r="AE143" s="34"/>
      <c r="AR143" s="199" t="s">
        <v>79</v>
      </c>
      <c r="AT143" s="199" t="s">
        <v>119</v>
      </c>
      <c r="AU143" s="199" t="s">
        <v>121</v>
      </c>
      <c r="AY143" s="17" t="s">
        <v>122</v>
      </c>
      <c r="BE143" s="200">
        <f>IF(N143="základní",J143,0)</f>
        <v>0</v>
      </c>
      <c r="BF143" s="200">
        <f>IF(N143="snížená",J143,0)</f>
        <v>0</v>
      </c>
      <c r="BG143" s="200">
        <f>IF(N143="zákl. přenesená",J143,0)</f>
        <v>0</v>
      </c>
      <c r="BH143" s="200">
        <f>IF(N143="sníž. přenesená",J143,0)</f>
        <v>0</v>
      </c>
      <c r="BI143" s="200">
        <f>IF(N143="nulová",J143,0)</f>
        <v>0</v>
      </c>
      <c r="BJ143" s="17" t="s">
        <v>77</v>
      </c>
      <c r="BK143" s="200">
        <f>ROUND(I143*H143,2)</f>
        <v>0</v>
      </c>
      <c r="BL143" s="17" t="s">
        <v>77</v>
      </c>
      <c r="BM143" s="199" t="s">
        <v>726</v>
      </c>
    </row>
    <row r="144" spans="1:65" s="2" customFormat="1" ht="16.5" customHeight="1">
      <c r="A144" s="34"/>
      <c r="B144" s="35"/>
      <c r="C144" s="187" t="s">
        <v>465</v>
      </c>
      <c r="D144" s="187" t="s">
        <v>119</v>
      </c>
      <c r="E144" s="188" t="s">
        <v>727</v>
      </c>
      <c r="F144" s="189" t="s">
        <v>728</v>
      </c>
      <c r="G144" s="190" t="s">
        <v>236</v>
      </c>
      <c r="H144" s="191">
        <v>3</v>
      </c>
      <c r="I144" s="192"/>
      <c r="J144" s="193">
        <f>ROUND(I144*H144,2)</f>
        <v>0</v>
      </c>
      <c r="K144" s="189" t="s">
        <v>249</v>
      </c>
      <c r="L144" s="194"/>
      <c r="M144" s="195" t="s">
        <v>19</v>
      </c>
      <c r="N144" s="196" t="s">
        <v>40</v>
      </c>
      <c r="O144" s="64"/>
      <c r="P144" s="197">
        <f>O144*H144</f>
        <v>0</v>
      </c>
      <c r="Q144" s="197">
        <v>0</v>
      </c>
      <c r="R144" s="197">
        <f>Q144*H144</f>
        <v>0</v>
      </c>
      <c r="S144" s="197">
        <v>0</v>
      </c>
      <c r="T144" s="198">
        <f>S144*H144</f>
        <v>0</v>
      </c>
      <c r="U144" s="34"/>
      <c r="V144" s="34"/>
      <c r="W144" s="34"/>
      <c r="X144" s="34"/>
      <c r="Y144" s="34"/>
      <c r="Z144" s="34"/>
      <c r="AA144" s="34"/>
      <c r="AB144" s="34"/>
      <c r="AC144" s="34"/>
      <c r="AD144" s="34"/>
      <c r="AE144" s="34"/>
      <c r="AR144" s="199" t="s">
        <v>79</v>
      </c>
      <c r="AT144" s="199" t="s">
        <v>119</v>
      </c>
      <c r="AU144" s="199" t="s">
        <v>121</v>
      </c>
      <c r="AY144" s="17" t="s">
        <v>122</v>
      </c>
      <c r="BE144" s="200">
        <f>IF(N144="základní",J144,0)</f>
        <v>0</v>
      </c>
      <c r="BF144" s="200">
        <f>IF(N144="snížená",J144,0)</f>
        <v>0</v>
      </c>
      <c r="BG144" s="200">
        <f>IF(N144="zákl. přenesená",J144,0)</f>
        <v>0</v>
      </c>
      <c r="BH144" s="200">
        <f>IF(N144="sníž. přenesená",J144,0)</f>
        <v>0</v>
      </c>
      <c r="BI144" s="200">
        <f>IF(N144="nulová",J144,0)</f>
        <v>0</v>
      </c>
      <c r="BJ144" s="17" t="s">
        <v>77</v>
      </c>
      <c r="BK144" s="200">
        <f>ROUND(I144*H144,2)</f>
        <v>0</v>
      </c>
      <c r="BL144" s="17" t="s">
        <v>77</v>
      </c>
      <c r="BM144" s="199" t="s">
        <v>729</v>
      </c>
    </row>
    <row r="145" spans="1:65" s="2" customFormat="1" ht="16.5" customHeight="1">
      <c r="A145" s="34"/>
      <c r="B145" s="35"/>
      <c r="C145" s="187" t="s">
        <v>279</v>
      </c>
      <c r="D145" s="187" t="s">
        <v>119</v>
      </c>
      <c r="E145" s="188" t="s">
        <v>730</v>
      </c>
      <c r="F145" s="189" t="s">
        <v>731</v>
      </c>
      <c r="G145" s="190" t="s">
        <v>236</v>
      </c>
      <c r="H145" s="191">
        <v>2</v>
      </c>
      <c r="I145" s="192"/>
      <c r="J145" s="193">
        <f>ROUND(I145*H145,2)</f>
        <v>0</v>
      </c>
      <c r="K145" s="189" t="s">
        <v>249</v>
      </c>
      <c r="L145" s="194"/>
      <c r="M145" s="195" t="s">
        <v>19</v>
      </c>
      <c r="N145" s="196" t="s">
        <v>40</v>
      </c>
      <c r="O145" s="64"/>
      <c r="P145" s="197">
        <f>O145*H145</f>
        <v>0</v>
      </c>
      <c r="Q145" s="197">
        <v>1.0000000000000001E-5</v>
      </c>
      <c r="R145" s="197">
        <f>Q145*H145</f>
        <v>2.0000000000000002E-5</v>
      </c>
      <c r="S145" s="197">
        <v>0</v>
      </c>
      <c r="T145" s="198">
        <f>S145*H145</f>
        <v>0</v>
      </c>
      <c r="U145" s="34"/>
      <c r="V145" s="34"/>
      <c r="W145" s="34"/>
      <c r="X145" s="34"/>
      <c r="Y145" s="34"/>
      <c r="Z145" s="34"/>
      <c r="AA145" s="34"/>
      <c r="AB145" s="34"/>
      <c r="AC145" s="34"/>
      <c r="AD145" s="34"/>
      <c r="AE145" s="34"/>
      <c r="AR145" s="199" t="s">
        <v>79</v>
      </c>
      <c r="AT145" s="199" t="s">
        <v>119</v>
      </c>
      <c r="AU145" s="199" t="s">
        <v>121</v>
      </c>
      <c r="AY145" s="17" t="s">
        <v>122</v>
      </c>
      <c r="BE145" s="200">
        <f>IF(N145="základní",J145,0)</f>
        <v>0</v>
      </c>
      <c r="BF145" s="200">
        <f>IF(N145="snížená",J145,0)</f>
        <v>0</v>
      </c>
      <c r="BG145" s="200">
        <f>IF(N145="zákl. přenesená",J145,0)</f>
        <v>0</v>
      </c>
      <c r="BH145" s="200">
        <f>IF(N145="sníž. přenesená",J145,0)</f>
        <v>0</v>
      </c>
      <c r="BI145" s="200">
        <f>IF(N145="nulová",J145,0)</f>
        <v>0</v>
      </c>
      <c r="BJ145" s="17" t="s">
        <v>77</v>
      </c>
      <c r="BK145" s="200">
        <f>ROUND(I145*H145,2)</f>
        <v>0</v>
      </c>
      <c r="BL145" s="17" t="s">
        <v>77</v>
      </c>
      <c r="BM145" s="199" t="s">
        <v>732</v>
      </c>
    </row>
    <row r="146" spans="1:65" s="2" customFormat="1" ht="16.5" customHeight="1">
      <c r="A146" s="34"/>
      <c r="B146" s="35"/>
      <c r="C146" s="187" t="s">
        <v>283</v>
      </c>
      <c r="D146" s="187" t="s">
        <v>119</v>
      </c>
      <c r="E146" s="188" t="s">
        <v>733</v>
      </c>
      <c r="F146" s="189" t="s">
        <v>734</v>
      </c>
      <c r="G146" s="190" t="s">
        <v>236</v>
      </c>
      <c r="H146" s="191">
        <v>1</v>
      </c>
      <c r="I146" s="192"/>
      <c r="J146" s="193">
        <f>ROUND(I146*H146,2)</f>
        <v>0</v>
      </c>
      <c r="K146" s="189" t="s">
        <v>19</v>
      </c>
      <c r="L146" s="194"/>
      <c r="M146" s="195" t="s">
        <v>19</v>
      </c>
      <c r="N146" s="196" t="s">
        <v>40</v>
      </c>
      <c r="O146" s="64"/>
      <c r="P146" s="197">
        <f>O146*H146</f>
        <v>0</v>
      </c>
      <c r="Q146" s="197">
        <v>4.0000000000000001E-3</v>
      </c>
      <c r="R146" s="197">
        <f>Q146*H146</f>
        <v>4.0000000000000001E-3</v>
      </c>
      <c r="S146" s="197">
        <v>0</v>
      </c>
      <c r="T146" s="198">
        <f>S146*H146</f>
        <v>0</v>
      </c>
      <c r="U146" s="34"/>
      <c r="V146" s="34"/>
      <c r="W146" s="34"/>
      <c r="X146" s="34"/>
      <c r="Y146" s="34"/>
      <c r="Z146" s="34"/>
      <c r="AA146" s="34"/>
      <c r="AB146" s="34"/>
      <c r="AC146" s="34"/>
      <c r="AD146" s="34"/>
      <c r="AE146" s="34"/>
      <c r="AR146" s="199" t="s">
        <v>79</v>
      </c>
      <c r="AT146" s="199" t="s">
        <v>119</v>
      </c>
      <c r="AU146" s="199" t="s">
        <v>121</v>
      </c>
      <c r="AY146" s="17" t="s">
        <v>122</v>
      </c>
      <c r="BE146" s="200">
        <f>IF(N146="základní",J146,0)</f>
        <v>0</v>
      </c>
      <c r="BF146" s="200">
        <f>IF(N146="snížená",J146,0)</f>
        <v>0</v>
      </c>
      <c r="BG146" s="200">
        <f>IF(N146="zákl. přenesená",J146,0)</f>
        <v>0</v>
      </c>
      <c r="BH146" s="200">
        <f>IF(N146="sníž. přenesená",J146,0)</f>
        <v>0</v>
      </c>
      <c r="BI146" s="200">
        <f>IF(N146="nulová",J146,0)</f>
        <v>0</v>
      </c>
      <c r="BJ146" s="17" t="s">
        <v>77</v>
      </c>
      <c r="BK146" s="200">
        <f>ROUND(I146*H146,2)</f>
        <v>0</v>
      </c>
      <c r="BL146" s="17" t="s">
        <v>77</v>
      </c>
      <c r="BM146" s="199" t="s">
        <v>735</v>
      </c>
    </row>
    <row r="147" spans="1:65" s="12" customFormat="1" ht="20.85" customHeight="1">
      <c r="B147" s="171"/>
      <c r="C147" s="172"/>
      <c r="D147" s="173" t="s">
        <v>68</v>
      </c>
      <c r="E147" s="185" t="s">
        <v>736</v>
      </c>
      <c r="F147" s="185" t="s">
        <v>737</v>
      </c>
      <c r="G147" s="172"/>
      <c r="H147" s="172"/>
      <c r="I147" s="175"/>
      <c r="J147" s="186">
        <f>BK147</f>
        <v>0</v>
      </c>
      <c r="K147" s="172"/>
      <c r="L147" s="177"/>
      <c r="M147" s="178"/>
      <c r="N147" s="179"/>
      <c r="O147" s="179"/>
      <c r="P147" s="180">
        <f>SUM(P148:P149)</f>
        <v>0</v>
      </c>
      <c r="Q147" s="179"/>
      <c r="R147" s="180">
        <f>SUM(R148:R149)</f>
        <v>1.8000000000000001E-4</v>
      </c>
      <c r="S147" s="179"/>
      <c r="T147" s="181">
        <f>SUM(T148:T149)</f>
        <v>0</v>
      </c>
      <c r="AR147" s="182" t="s">
        <v>77</v>
      </c>
      <c r="AT147" s="183" t="s">
        <v>68</v>
      </c>
      <c r="AU147" s="183" t="s">
        <v>79</v>
      </c>
      <c r="AY147" s="182" t="s">
        <v>122</v>
      </c>
      <c r="BK147" s="184">
        <f>SUM(BK148:BK149)</f>
        <v>0</v>
      </c>
    </row>
    <row r="148" spans="1:65" s="2" customFormat="1" ht="16.5" customHeight="1">
      <c r="A148" s="34"/>
      <c r="B148" s="35"/>
      <c r="C148" s="187" t="s">
        <v>505</v>
      </c>
      <c r="D148" s="187" t="s">
        <v>119</v>
      </c>
      <c r="E148" s="188" t="s">
        <v>738</v>
      </c>
      <c r="F148" s="189" t="s">
        <v>739</v>
      </c>
      <c r="G148" s="190" t="s">
        <v>236</v>
      </c>
      <c r="H148" s="191">
        <v>1</v>
      </c>
      <c r="I148" s="192"/>
      <c r="J148" s="193">
        <f>ROUND(I148*H148,2)</f>
        <v>0</v>
      </c>
      <c r="K148" s="189" t="s">
        <v>249</v>
      </c>
      <c r="L148" s="194"/>
      <c r="M148" s="195" t="s">
        <v>19</v>
      </c>
      <c r="N148" s="196" t="s">
        <v>40</v>
      </c>
      <c r="O148" s="64"/>
      <c r="P148" s="197">
        <f>O148*H148</f>
        <v>0</v>
      </c>
      <c r="Q148" s="197">
        <v>1.8000000000000001E-4</v>
      </c>
      <c r="R148" s="197">
        <f>Q148*H148</f>
        <v>1.8000000000000001E-4</v>
      </c>
      <c r="S148" s="197">
        <v>0</v>
      </c>
      <c r="T148" s="198">
        <f>S148*H148</f>
        <v>0</v>
      </c>
      <c r="U148" s="34"/>
      <c r="V148" s="34"/>
      <c r="W148" s="34"/>
      <c r="X148" s="34"/>
      <c r="Y148" s="34"/>
      <c r="Z148" s="34"/>
      <c r="AA148" s="34"/>
      <c r="AB148" s="34"/>
      <c r="AC148" s="34"/>
      <c r="AD148" s="34"/>
      <c r="AE148" s="34"/>
      <c r="AR148" s="199" t="s">
        <v>79</v>
      </c>
      <c r="AT148" s="199" t="s">
        <v>119</v>
      </c>
      <c r="AU148" s="199" t="s">
        <v>121</v>
      </c>
      <c r="AY148" s="17" t="s">
        <v>122</v>
      </c>
      <c r="BE148" s="200">
        <f>IF(N148="základní",J148,0)</f>
        <v>0</v>
      </c>
      <c r="BF148" s="200">
        <f>IF(N148="snížená",J148,0)</f>
        <v>0</v>
      </c>
      <c r="BG148" s="200">
        <f>IF(N148="zákl. přenesená",J148,0)</f>
        <v>0</v>
      </c>
      <c r="BH148" s="200">
        <f>IF(N148="sníž. přenesená",J148,0)</f>
        <v>0</v>
      </c>
      <c r="BI148" s="200">
        <f>IF(N148="nulová",J148,0)</f>
        <v>0</v>
      </c>
      <c r="BJ148" s="17" t="s">
        <v>77</v>
      </c>
      <c r="BK148" s="200">
        <f>ROUND(I148*H148,2)</f>
        <v>0</v>
      </c>
      <c r="BL148" s="17" t="s">
        <v>77</v>
      </c>
      <c r="BM148" s="199" t="s">
        <v>740</v>
      </c>
    </row>
    <row r="149" spans="1:65" s="2" customFormat="1" ht="16.5" customHeight="1">
      <c r="A149" s="34"/>
      <c r="B149" s="35"/>
      <c r="C149" s="187" t="s">
        <v>508</v>
      </c>
      <c r="D149" s="187" t="s">
        <v>119</v>
      </c>
      <c r="E149" s="188" t="s">
        <v>741</v>
      </c>
      <c r="F149" s="189" t="s">
        <v>742</v>
      </c>
      <c r="G149" s="190" t="s">
        <v>236</v>
      </c>
      <c r="H149" s="191">
        <v>3</v>
      </c>
      <c r="I149" s="192"/>
      <c r="J149" s="193">
        <f>ROUND(I149*H149,2)</f>
        <v>0</v>
      </c>
      <c r="K149" s="189" t="s">
        <v>19</v>
      </c>
      <c r="L149" s="194"/>
      <c r="M149" s="195" t="s">
        <v>19</v>
      </c>
      <c r="N149" s="196" t="s">
        <v>40</v>
      </c>
      <c r="O149" s="64"/>
      <c r="P149" s="197">
        <f>O149*H149</f>
        <v>0</v>
      </c>
      <c r="Q149" s="197">
        <v>0</v>
      </c>
      <c r="R149" s="197">
        <f>Q149*H149</f>
        <v>0</v>
      </c>
      <c r="S149" s="197">
        <v>0</v>
      </c>
      <c r="T149" s="198">
        <f>S149*H149</f>
        <v>0</v>
      </c>
      <c r="U149" s="34"/>
      <c r="V149" s="34"/>
      <c r="W149" s="34"/>
      <c r="X149" s="34"/>
      <c r="Y149" s="34"/>
      <c r="Z149" s="34"/>
      <c r="AA149" s="34"/>
      <c r="AB149" s="34"/>
      <c r="AC149" s="34"/>
      <c r="AD149" s="34"/>
      <c r="AE149" s="34"/>
      <c r="AR149" s="199" t="s">
        <v>79</v>
      </c>
      <c r="AT149" s="199" t="s">
        <v>119</v>
      </c>
      <c r="AU149" s="199" t="s">
        <v>121</v>
      </c>
      <c r="AY149" s="17" t="s">
        <v>122</v>
      </c>
      <c r="BE149" s="200">
        <f>IF(N149="základní",J149,0)</f>
        <v>0</v>
      </c>
      <c r="BF149" s="200">
        <f>IF(N149="snížená",J149,0)</f>
        <v>0</v>
      </c>
      <c r="BG149" s="200">
        <f>IF(N149="zákl. přenesená",J149,0)</f>
        <v>0</v>
      </c>
      <c r="BH149" s="200">
        <f>IF(N149="sníž. přenesená",J149,0)</f>
        <v>0</v>
      </c>
      <c r="BI149" s="200">
        <f>IF(N149="nulová",J149,0)</f>
        <v>0</v>
      </c>
      <c r="BJ149" s="17" t="s">
        <v>77</v>
      </c>
      <c r="BK149" s="200">
        <f>ROUND(I149*H149,2)</f>
        <v>0</v>
      </c>
      <c r="BL149" s="17" t="s">
        <v>77</v>
      </c>
      <c r="BM149" s="199" t="s">
        <v>743</v>
      </c>
    </row>
    <row r="150" spans="1:65" s="12" customFormat="1" ht="20.85" customHeight="1">
      <c r="B150" s="171"/>
      <c r="C150" s="172"/>
      <c r="D150" s="173" t="s">
        <v>68</v>
      </c>
      <c r="E150" s="185" t="s">
        <v>744</v>
      </c>
      <c r="F150" s="185" t="s">
        <v>745</v>
      </c>
      <c r="G150" s="172"/>
      <c r="H150" s="172"/>
      <c r="I150" s="175"/>
      <c r="J150" s="186">
        <f>BK150</f>
        <v>0</v>
      </c>
      <c r="K150" s="172"/>
      <c r="L150" s="177"/>
      <c r="M150" s="178"/>
      <c r="N150" s="179"/>
      <c r="O150" s="179"/>
      <c r="P150" s="180">
        <f>SUM(P151:P157)</f>
        <v>0</v>
      </c>
      <c r="Q150" s="179"/>
      <c r="R150" s="180">
        <f>SUM(R151:R157)</f>
        <v>1.2330000000000001E-2</v>
      </c>
      <c r="S150" s="179"/>
      <c r="T150" s="181">
        <f>SUM(T151:T157)</f>
        <v>0</v>
      </c>
      <c r="AR150" s="182" t="s">
        <v>77</v>
      </c>
      <c r="AT150" s="183" t="s">
        <v>68</v>
      </c>
      <c r="AU150" s="183" t="s">
        <v>79</v>
      </c>
      <c r="AY150" s="182" t="s">
        <v>122</v>
      </c>
      <c r="BK150" s="184">
        <f>SUM(BK151:BK157)</f>
        <v>0</v>
      </c>
    </row>
    <row r="151" spans="1:65" s="2" customFormat="1" ht="16.5" customHeight="1">
      <c r="A151" s="34"/>
      <c r="B151" s="35"/>
      <c r="C151" s="187" t="s">
        <v>477</v>
      </c>
      <c r="D151" s="187" t="s">
        <v>119</v>
      </c>
      <c r="E151" s="188" t="s">
        <v>724</v>
      </c>
      <c r="F151" s="189" t="s">
        <v>725</v>
      </c>
      <c r="G151" s="190" t="s">
        <v>145</v>
      </c>
      <c r="H151" s="191">
        <v>2</v>
      </c>
      <c r="I151" s="192"/>
      <c r="J151" s="193">
        <f t="shared" ref="J151:J157" si="30">ROUND(I151*H151,2)</f>
        <v>0</v>
      </c>
      <c r="K151" s="189" t="s">
        <v>249</v>
      </c>
      <c r="L151" s="194"/>
      <c r="M151" s="195" t="s">
        <v>19</v>
      </c>
      <c r="N151" s="196" t="s">
        <v>40</v>
      </c>
      <c r="O151" s="64"/>
      <c r="P151" s="197">
        <f t="shared" ref="P151:P157" si="31">O151*H151</f>
        <v>0</v>
      </c>
      <c r="Q151" s="197">
        <v>1.7000000000000001E-4</v>
      </c>
      <c r="R151" s="197">
        <f t="shared" ref="R151:R157" si="32">Q151*H151</f>
        <v>3.4000000000000002E-4</v>
      </c>
      <c r="S151" s="197">
        <v>0</v>
      </c>
      <c r="T151" s="198">
        <f t="shared" ref="T151:T157" si="33">S151*H151</f>
        <v>0</v>
      </c>
      <c r="U151" s="34"/>
      <c r="V151" s="34"/>
      <c r="W151" s="34"/>
      <c r="X151" s="34"/>
      <c r="Y151" s="34"/>
      <c r="Z151" s="34"/>
      <c r="AA151" s="34"/>
      <c r="AB151" s="34"/>
      <c r="AC151" s="34"/>
      <c r="AD151" s="34"/>
      <c r="AE151" s="34"/>
      <c r="AR151" s="199" t="s">
        <v>79</v>
      </c>
      <c r="AT151" s="199" t="s">
        <v>119</v>
      </c>
      <c r="AU151" s="199" t="s">
        <v>121</v>
      </c>
      <c r="AY151" s="17" t="s">
        <v>122</v>
      </c>
      <c r="BE151" s="200">
        <f t="shared" ref="BE151:BE157" si="34">IF(N151="základní",J151,0)</f>
        <v>0</v>
      </c>
      <c r="BF151" s="200">
        <f t="shared" ref="BF151:BF157" si="35">IF(N151="snížená",J151,0)</f>
        <v>0</v>
      </c>
      <c r="BG151" s="200">
        <f t="shared" ref="BG151:BG157" si="36">IF(N151="zákl. přenesená",J151,0)</f>
        <v>0</v>
      </c>
      <c r="BH151" s="200">
        <f t="shared" ref="BH151:BH157" si="37">IF(N151="sníž. přenesená",J151,0)</f>
        <v>0</v>
      </c>
      <c r="BI151" s="200">
        <f t="shared" ref="BI151:BI157" si="38">IF(N151="nulová",J151,0)</f>
        <v>0</v>
      </c>
      <c r="BJ151" s="17" t="s">
        <v>77</v>
      </c>
      <c r="BK151" s="200">
        <f t="shared" ref="BK151:BK157" si="39">ROUND(I151*H151,2)</f>
        <v>0</v>
      </c>
      <c r="BL151" s="17" t="s">
        <v>77</v>
      </c>
      <c r="BM151" s="199" t="s">
        <v>746</v>
      </c>
    </row>
    <row r="152" spans="1:65" s="2" customFormat="1" ht="16.5" customHeight="1">
      <c r="A152" s="34"/>
      <c r="B152" s="35"/>
      <c r="C152" s="187" t="s">
        <v>485</v>
      </c>
      <c r="D152" s="187" t="s">
        <v>119</v>
      </c>
      <c r="E152" s="188" t="s">
        <v>747</v>
      </c>
      <c r="F152" s="189" t="s">
        <v>748</v>
      </c>
      <c r="G152" s="190" t="s">
        <v>236</v>
      </c>
      <c r="H152" s="191">
        <v>4</v>
      </c>
      <c r="I152" s="192"/>
      <c r="J152" s="193">
        <f t="shared" si="30"/>
        <v>0</v>
      </c>
      <c r="K152" s="189" t="s">
        <v>249</v>
      </c>
      <c r="L152" s="194"/>
      <c r="M152" s="195" t="s">
        <v>19</v>
      </c>
      <c r="N152" s="196" t="s">
        <v>40</v>
      </c>
      <c r="O152" s="64"/>
      <c r="P152" s="197">
        <f t="shared" si="31"/>
        <v>0</v>
      </c>
      <c r="Q152" s="197">
        <v>2.0000000000000002E-5</v>
      </c>
      <c r="R152" s="197">
        <f t="shared" si="32"/>
        <v>8.0000000000000007E-5</v>
      </c>
      <c r="S152" s="197">
        <v>0</v>
      </c>
      <c r="T152" s="198">
        <f t="shared" si="33"/>
        <v>0</v>
      </c>
      <c r="U152" s="34"/>
      <c r="V152" s="34"/>
      <c r="W152" s="34"/>
      <c r="X152" s="34"/>
      <c r="Y152" s="34"/>
      <c r="Z152" s="34"/>
      <c r="AA152" s="34"/>
      <c r="AB152" s="34"/>
      <c r="AC152" s="34"/>
      <c r="AD152" s="34"/>
      <c r="AE152" s="34"/>
      <c r="AR152" s="199" t="s">
        <v>79</v>
      </c>
      <c r="AT152" s="199" t="s">
        <v>119</v>
      </c>
      <c r="AU152" s="199" t="s">
        <v>121</v>
      </c>
      <c r="AY152" s="17" t="s">
        <v>122</v>
      </c>
      <c r="BE152" s="200">
        <f t="shared" si="34"/>
        <v>0</v>
      </c>
      <c r="BF152" s="200">
        <f t="shared" si="35"/>
        <v>0</v>
      </c>
      <c r="BG152" s="200">
        <f t="shared" si="36"/>
        <v>0</v>
      </c>
      <c r="BH152" s="200">
        <f t="shared" si="37"/>
        <v>0</v>
      </c>
      <c r="BI152" s="200">
        <f t="shared" si="38"/>
        <v>0</v>
      </c>
      <c r="BJ152" s="17" t="s">
        <v>77</v>
      </c>
      <c r="BK152" s="200">
        <f t="shared" si="39"/>
        <v>0</v>
      </c>
      <c r="BL152" s="17" t="s">
        <v>77</v>
      </c>
      <c r="BM152" s="199" t="s">
        <v>749</v>
      </c>
    </row>
    <row r="153" spans="1:65" s="2" customFormat="1" ht="16.5" customHeight="1">
      <c r="A153" s="34"/>
      <c r="B153" s="35"/>
      <c r="C153" s="187" t="s">
        <v>489</v>
      </c>
      <c r="D153" s="187" t="s">
        <v>119</v>
      </c>
      <c r="E153" s="188" t="s">
        <v>750</v>
      </c>
      <c r="F153" s="189" t="s">
        <v>751</v>
      </c>
      <c r="G153" s="190" t="s">
        <v>236</v>
      </c>
      <c r="H153" s="191">
        <v>2</v>
      </c>
      <c r="I153" s="192"/>
      <c r="J153" s="193">
        <f t="shared" si="30"/>
        <v>0</v>
      </c>
      <c r="K153" s="189" t="s">
        <v>249</v>
      </c>
      <c r="L153" s="194"/>
      <c r="M153" s="195" t="s">
        <v>19</v>
      </c>
      <c r="N153" s="196" t="s">
        <v>40</v>
      </c>
      <c r="O153" s="64"/>
      <c r="P153" s="197">
        <f t="shared" si="31"/>
        <v>0</v>
      </c>
      <c r="Q153" s="197">
        <v>6.9999999999999994E-5</v>
      </c>
      <c r="R153" s="197">
        <f t="shared" si="32"/>
        <v>1.3999999999999999E-4</v>
      </c>
      <c r="S153" s="197">
        <v>0</v>
      </c>
      <c r="T153" s="198">
        <f t="shared" si="33"/>
        <v>0</v>
      </c>
      <c r="U153" s="34"/>
      <c r="V153" s="34"/>
      <c r="W153" s="34"/>
      <c r="X153" s="34"/>
      <c r="Y153" s="34"/>
      <c r="Z153" s="34"/>
      <c r="AA153" s="34"/>
      <c r="AB153" s="34"/>
      <c r="AC153" s="34"/>
      <c r="AD153" s="34"/>
      <c r="AE153" s="34"/>
      <c r="AR153" s="199" t="s">
        <v>79</v>
      </c>
      <c r="AT153" s="199" t="s">
        <v>119</v>
      </c>
      <c r="AU153" s="199" t="s">
        <v>121</v>
      </c>
      <c r="AY153" s="17" t="s">
        <v>122</v>
      </c>
      <c r="BE153" s="200">
        <f t="shared" si="34"/>
        <v>0</v>
      </c>
      <c r="BF153" s="200">
        <f t="shared" si="35"/>
        <v>0</v>
      </c>
      <c r="BG153" s="200">
        <f t="shared" si="36"/>
        <v>0</v>
      </c>
      <c r="BH153" s="200">
        <f t="shared" si="37"/>
        <v>0</v>
      </c>
      <c r="BI153" s="200">
        <f t="shared" si="38"/>
        <v>0</v>
      </c>
      <c r="BJ153" s="17" t="s">
        <v>77</v>
      </c>
      <c r="BK153" s="200">
        <f t="shared" si="39"/>
        <v>0</v>
      </c>
      <c r="BL153" s="17" t="s">
        <v>77</v>
      </c>
      <c r="BM153" s="199" t="s">
        <v>752</v>
      </c>
    </row>
    <row r="154" spans="1:65" s="2" customFormat="1" ht="16.5" customHeight="1">
      <c r="A154" s="34"/>
      <c r="B154" s="35"/>
      <c r="C154" s="187" t="s">
        <v>493</v>
      </c>
      <c r="D154" s="187" t="s">
        <v>119</v>
      </c>
      <c r="E154" s="188" t="s">
        <v>753</v>
      </c>
      <c r="F154" s="189" t="s">
        <v>754</v>
      </c>
      <c r="G154" s="190" t="s">
        <v>710</v>
      </c>
      <c r="H154" s="191">
        <v>1</v>
      </c>
      <c r="I154" s="192"/>
      <c r="J154" s="193">
        <f t="shared" si="30"/>
        <v>0</v>
      </c>
      <c r="K154" s="189" t="s">
        <v>249</v>
      </c>
      <c r="L154" s="194"/>
      <c r="M154" s="195" t="s">
        <v>19</v>
      </c>
      <c r="N154" s="196" t="s">
        <v>40</v>
      </c>
      <c r="O154" s="64"/>
      <c r="P154" s="197">
        <f t="shared" si="31"/>
        <v>0</v>
      </c>
      <c r="Q154" s="197">
        <v>3.2699999999999999E-3</v>
      </c>
      <c r="R154" s="197">
        <f t="shared" si="32"/>
        <v>3.2699999999999999E-3</v>
      </c>
      <c r="S154" s="197">
        <v>0</v>
      </c>
      <c r="T154" s="198">
        <f t="shared" si="33"/>
        <v>0</v>
      </c>
      <c r="U154" s="34"/>
      <c r="V154" s="34"/>
      <c r="W154" s="34"/>
      <c r="X154" s="34"/>
      <c r="Y154" s="34"/>
      <c r="Z154" s="34"/>
      <c r="AA154" s="34"/>
      <c r="AB154" s="34"/>
      <c r="AC154" s="34"/>
      <c r="AD154" s="34"/>
      <c r="AE154" s="34"/>
      <c r="AR154" s="199" t="s">
        <v>79</v>
      </c>
      <c r="AT154" s="199" t="s">
        <v>119</v>
      </c>
      <c r="AU154" s="199" t="s">
        <v>121</v>
      </c>
      <c r="AY154" s="17" t="s">
        <v>122</v>
      </c>
      <c r="BE154" s="200">
        <f t="shared" si="34"/>
        <v>0</v>
      </c>
      <c r="BF154" s="200">
        <f t="shared" si="35"/>
        <v>0</v>
      </c>
      <c r="BG154" s="200">
        <f t="shared" si="36"/>
        <v>0</v>
      </c>
      <c r="BH154" s="200">
        <f t="shared" si="37"/>
        <v>0</v>
      </c>
      <c r="BI154" s="200">
        <f t="shared" si="38"/>
        <v>0</v>
      </c>
      <c r="BJ154" s="17" t="s">
        <v>77</v>
      </c>
      <c r="BK154" s="200">
        <f t="shared" si="39"/>
        <v>0</v>
      </c>
      <c r="BL154" s="17" t="s">
        <v>77</v>
      </c>
      <c r="BM154" s="199" t="s">
        <v>755</v>
      </c>
    </row>
    <row r="155" spans="1:65" s="2" customFormat="1" ht="16.5" customHeight="1">
      <c r="A155" s="34"/>
      <c r="B155" s="35"/>
      <c r="C155" s="187" t="s">
        <v>497</v>
      </c>
      <c r="D155" s="187" t="s">
        <v>119</v>
      </c>
      <c r="E155" s="188" t="s">
        <v>756</v>
      </c>
      <c r="F155" s="189" t="s">
        <v>757</v>
      </c>
      <c r="G155" s="190" t="s">
        <v>710</v>
      </c>
      <c r="H155" s="191">
        <v>1</v>
      </c>
      <c r="I155" s="192"/>
      <c r="J155" s="193">
        <f t="shared" si="30"/>
        <v>0</v>
      </c>
      <c r="K155" s="189" t="s">
        <v>249</v>
      </c>
      <c r="L155" s="194"/>
      <c r="M155" s="195" t="s">
        <v>19</v>
      </c>
      <c r="N155" s="196" t="s">
        <v>40</v>
      </c>
      <c r="O155" s="64"/>
      <c r="P155" s="197">
        <f t="shared" si="31"/>
        <v>0</v>
      </c>
      <c r="Q155" s="197">
        <v>5.0000000000000001E-4</v>
      </c>
      <c r="R155" s="197">
        <f t="shared" si="32"/>
        <v>5.0000000000000001E-4</v>
      </c>
      <c r="S155" s="197">
        <v>0</v>
      </c>
      <c r="T155" s="198">
        <f t="shared" si="33"/>
        <v>0</v>
      </c>
      <c r="U155" s="34"/>
      <c r="V155" s="34"/>
      <c r="W155" s="34"/>
      <c r="X155" s="34"/>
      <c r="Y155" s="34"/>
      <c r="Z155" s="34"/>
      <c r="AA155" s="34"/>
      <c r="AB155" s="34"/>
      <c r="AC155" s="34"/>
      <c r="AD155" s="34"/>
      <c r="AE155" s="34"/>
      <c r="AR155" s="199" t="s">
        <v>79</v>
      </c>
      <c r="AT155" s="199" t="s">
        <v>119</v>
      </c>
      <c r="AU155" s="199" t="s">
        <v>121</v>
      </c>
      <c r="AY155" s="17" t="s">
        <v>122</v>
      </c>
      <c r="BE155" s="200">
        <f t="shared" si="34"/>
        <v>0</v>
      </c>
      <c r="BF155" s="200">
        <f t="shared" si="35"/>
        <v>0</v>
      </c>
      <c r="BG155" s="200">
        <f t="shared" si="36"/>
        <v>0</v>
      </c>
      <c r="BH155" s="200">
        <f t="shared" si="37"/>
        <v>0</v>
      </c>
      <c r="BI155" s="200">
        <f t="shared" si="38"/>
        <v>0</v>
      </c>
      <c r="BJ155" s="17" t="s">
        <v>77</v>
      </c>
      <c r="BK155" s="200">
        <f t="shared" si="39"/>
        <v>0</v>
      </c>
      <c r="BL155" s="17" t="s">
        <v>77</v>
      </c>
      <c r="BM155" s="199" t="s">
        <v>758</v>
      </c>
    </row>
    <row r="156" spans="1:65" s="2" customFormat="1" ht="16.5" customHeight="1">
      <c r="A156" s="34"/>
      <c r="B156" s="35"/>
      <c r="C156" s="187" t="s">
        <v>501</v>
      </c>
      <c r="D156" s="187" t="s">
        <v>119</v>
      </c>
      <c r="E156" s="188" t="s">
        <v>759</v>
      </c>
      <c r="F156" s="189" t="s">
        <v>760</v>
      </c>
      <c r="G156" s="190" t="s">
        <v>236</v>
      </c>
      <c r="H156" s="191">
        <v>2</v>
      </c>
      <c r="I156" s="192"/>
      <c r="J156" s="193">
        <f t="shared" si="30"/>
        <v>0</v>
      </c>
      <c r="K156" s="189" t="s">
        <v>249</v>
      </c>
      <c r="L156" s="194"/>
      <c r="M156" s="195" t="s">
        <v>19</v>
      </c>
      <c r="N156" s="196" t="s">
        <v>40</v>
      </c>
      <c r="O156" s="64"/>
      <c r="P156" s="197">
        <f t="shared" si="31"/>
        <v>0</v>
      </c>
      <c r="Q156" s="197">
        <v>4.0000000000000001E-3</v>
      </c>
      <c r="R156" s="197">
        <f t="shared" si="32"/>
        <v>8.0000000000000002E-3</v>
      </c>
      <c r="S156" s="197">
        <v>0</v>
      </c>
      <c r="T156" s="198">
        <f t="shared" si="33"/>
        <v>0</v>
      </c>
      <c r="U156" s="34"/>
      <c r="V156" s="34"/>
      <c r="W156" s="34"/>
      <c r="X156" s="34"/>
      <c r="Y156" s="34"/>
      <c r="Z156" s="34"/>
      <c r="AA156" s="34"/>
      <c r="AB156" s="34"/>
      <c r="AC156" s="34"/>
      <c r="AD156" s="34"/>
      <c r="AE156" s="34"/>
      <c r="AR156" s="199" t="s">
        <v>79</v>
      </c>
      <c r="AT156" s="199" t="s">
        <v>119</v>
      </c>
      <c r="AU156" s="199" t="s">
        <v>121</v>
      </c>
      <c r="AY156" s="17" t="s">
        <v>122</v>
      </c>
      <c r="BE156" s="200">
        <f t="shared" si="34"/>
        <v>0</v>
      </c>
      <c r="BF156" s="200">
        <f t="shared" si="35"/>
        <v>0</v>
      </c>
      <c r="BG156" s="200">
        <f t="shared" si="36"/>
        <v>0</v>
      </c>
      <c r="BH156" s="200">
        <f t="shared" si="37"/>
        <v>0</v>
      </c>
      <c r="BI156" s="200">
        <f t="shared" si="38"/>
        <v>0</v>
      </c>
      <c r="BJ156" s="17" t="s">
        <v>77</v>
      </c>
      <c r="BK156" s="200">
        <f t="shared" si="39"/>
        <v>0</v>
      </c>
      <c r="BL156" s="17" t="s">
        <v>77</v>
      </c>
      <c r="BM156" s="199" t="s">
        <v>761</v>
      </c>
    </row>
    <row r="157" spans="1:65" s="2" customFormat="1" ht="16.5" customHeight="1">
      <c r="A157" s="34"/>
      <c r="B157" s="35"/>
      <c r="C157" s="201" t="s">
        <v>512</v>
      </c>
      <c r="D157" s="201" t="s">
        <v>168</v>
      </c>
      <c r="E157" s="202" t="s">
        <v>762</v>
      </c>
      <c r="F157" s="203" t="s">
        <v>763</v>
      </c>
      <c r="G157" s="204" t="s">
        <v>145</v>
      </c>
      <c r="H157" s="205">
        <v>4</v>
      </c>
      <c r="I157" s="206"/>
      <c r="J157" s="207">
        <f t="shared" si="30"/>
        <v>0</v>
      </c>
      <c r="K157" s="203" t="s">
        <v>19</v>
      </c>
      <c r="L157" s="39"/>
      <c r="M157" s="210" t="s">
        <v>19</v>
      </c>
      <c r="N157" s="211" t="s">
        <v>40</v>
      </c>
      <c r="O157" s="212"/>
      <c r="P157" s="213">
        <f t="shared" si="31"/>
        <v>0</v>
      </c>
      <c r="Q157" s="213">
        <v>0</v>
      </c>
      <c r="R157" s="213">
        <f t="shared" si="32"/>
        <v>0</v>
      </c>
      <c r="S157" s="213">
        <v>0</v>
      </c>
      <c r="T157" s="214">
        <f t="shared" si="33"/>
        <v>0</v>
      </c>
      <c r="U157" s="34"/>
      <c r="V157" s="34"/>
      <c r="W157" s="34"/>
      <c r="X157" s="34"/>
      <c r="Y157" s="34"/>
      <c r="Z157" s="34"/>
      <c r="AA157" s="34"/>
      <c r="AB157" s="34"/>
      <c r="AC157" s="34"/>
      <c r="AD157" s="34"/>
      <c r="AE157" s="34"/>
      <c r="AR157" s="199" t="s">
        <v>129</v>
      </c>
      <c r="AT157" s="199" t="s">
        <v>168</v>
      </c>
      <c r="AU157" s="199" t="s">
        <v>121</v>
      </c>
      <c r="AY157" s="17" t="s">
        <v>122</v>
      </c>
      <c r="BE157" s="200">
        <f t="shared" si="34"/>
        <v>0</v>
      </c>
      <c r="BF157" s="200">
        <f t="shared" si="35"/>
        <v>0</v>
      </c>
      <c r="BG157" s="200">
        <f t="shared" si="36"/>
        <v>0</v>
      </c>
      <c r="BH157" s="200">
        <f t="shared" si="37"/>
        <v>0</v>
      </c>
      <c r="BI157" s="200">
        <f t="shared" si="38"/>
        <v>0</v>
      </c>
      <c r="BJ157" s="17" t="s">
        <v>77</v>
      </c>
      <c r="BK157" s="200">
        <f t="shared" si="39"/>
        <v>0</v>
      </c>
      <c r="BL157" s="17" t="s">
        <v>129</v>
      </c>
      <c r="BM157" s="199" t="s">
        <v>764</v>
      </c>
    </row>
    <row r="158" spans="1:65" s="2" customFormat="1" ht="6.95" customHeight="1">
      <c r="A158" s="34"/>
      <c r="B158" s="47"/>
      <c r="C158" s="48"/>
      <c r="D158" s="48"/>
      <c r="E158" s="48"/>
      <c r="F158" s="48"/>
      <c r="G158" s="48"/>
      <c r="H158" s="48"/>
      <c r="I158" s="136"/>
      <c r="J158" s="48"/>
      <c r="K158" s="48"/>
      <c r="L158" s="39"/>
      <c r="M158" s="34"/>
      <c r="O158" s="34"/>
      <c r="P158" s="34"/>
      <c r="Q158" s="34"/>
      <c r="R158" s="34"/>
      <c r="S158" s="34"/>
      <c r="T158" s="34"/>
      <c r="U158" s="34"/>
      <c r="V158" s="34"/>
      <c r="W158" s="34"/>
      <c r="X158" s="34"/>
      <c r="Y158" s="34"/>
      <c r="Z158" s="34"/>
      <c r="AA158" s="34"/>
      <c r="AB158" s="34"/>
      <c r="AC158" s="34"/>
      <c r="AD158" s="34"/>
      <c r="AE158" s="34"/>
    </row>
  </sheetData>
  <sheetProtection algorithmName="SHA-512" hashValue="IoL1p5xa2B7r70nPL1QQqQeoU3BycVaMEVYf3oYTL0SVC15SU2YSqq9OV0MAv7R0jojV0tHdGqINnzy1Wi253Q==" saltValue="lOV6CnIKqkQR7bASxZuBzBJhTYgdGrQwtbDPQHxRr27XP3SDYXHs4QK9ZEtic2VYLWjdd+rUFhCXatcGxUkcDQ==" spinCount="100000" sheet="1" objects="1" scenarios="1" formatColumns="0" formatRows="0" autoFilter="0"/>
  <autoFilter ref="C88:K157"/>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6"/>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261"/>
      <c r="M2" s="261"/>
      <c r="N2" s="261"/>
      <c r="O2" s="261"/>
      <c r="P2" s="261"/>
      <c r="Q2" s="261"/>
      <c r="R2" s="261"/>
      <c r="S2" s="261"/>
      <c r="T2" s="261"/>
      <c r="U2" s="261"/>
      <c r="V2" s="261"/>
      <c r="AT2" s="17" t="s">
        <v>89</v>
      </c>
    </row>
    <row r="3" spans="1:46" s="1" customFormat="1" ht="6.95" customHeight="1">
      <c r="B3" s="102"/>
      <c r="C3" s="103"/>
      <c r="D3" s="103"/>
      <c r="E3" s="103"/>
      <c r="F3" s="103"/>
      <c r="G3" s="103"/>
      <c r="H3" s="103"/>
      <c r="I3" s="104"/>
      <c r="J3" s="103"/>
      <c r="K3" s="103"/>
      <c r="L3" s="20"/>
      <c r="AT3" s="17" t="s">
        <v>79</v>
      </c>
    </row>
    <row r="4" spans="1:46" s="1" customFormat="1" ht="24.95" customHeight="1">
      <c r="B4" s="20"/>
      <c r="D4" s="105" t="s">
        <v>93</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295" t="str">
        <f>'Rekapitulace stavby'!K6</f>
        <v>Kanály pro diagnostiku Hranečník</v>
      </c>
      <c r="F7" s="296"/>
      <c r="G7" s="296"/>
      <c r="H7" s="296"/>
      <c r="I7" s="101"/>
      <c r="L7" s="20"/>
    </row>
    <row r="8" spans="1:46" s="2" customFormat="1" ht="12" customHeight="1">
      <c r="A8" s="34"/>
      <c r="B8" s="39"/>
      <c r="C8" s="34"/>
      <c r="D8" s="107" t="s">
        <v>94</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297" t="s">
        <v>765</v>
      </c>
      <c r="F9" s="298"/>
      <c r="G9" s="298"/>
      <c r="H9" s="298"/>
      <c r="I9" s="108"/>
      <c r="J9" s="34"/>
      <c r="K9" s="34"/>
      <c r="L9" s="109"/>
      <c r="S9" s="34"/>
      <c r="T9" s="34"/>
      <c r="U9" s="34"/>
      <c r="V9" s="34"/>
      <c r="W9" s="34"/>
      <c r="X9" s="34"/>
      <c r="Y9" s="34"/>
      <c r="Z9" s="34"/>
      <c r="AA9" s="34"/>
      <c r="AB9" s="34"/>
      <c r="AC9" s="34"/>
      <c r="AD9" s="34"/>
      <c r="AE9" s="34"/>
    </row>
    <row r="10" spans="1:46" s="2" customFormat="1">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22</v>
      </c>
      <c r="G11" s="34"/>
      <c r="H11" s="34"/>
      <c r="I11" s="111" t="s">
        <v>20</v>
      </c>
      <c r="J11" s="110" t="s">
        <v>19</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21</v>
      </c>
      <c r="E12" s="34"/>
      <c r="F12" s="110" t="s">
        <v>22</v>
      </c>
      <c r="G12" s="34"/>
      <c r="H12" s="34"/>
      <c r="I12" s="111" t="s">
        <v>23</v>
      </c>
      <c r="J12" s="112" t="str">
        <f>'Rekapitulace stavby'!AN8</f>
        <v>7. 1. 2020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25</v>
      </c>
      <c r="E14" s="34"/>
      <c r="F14" s="34"/>
      <c r="G14" s="34"/>
      <c r="H14" s="34"/>
      <c r="I14" s="111" t="s">
        <v>26</v>
      </c>
      <c r="J14" s="110" t="s">
        <v>19</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766</v>
      </c>
      <c r="F15" s="34"/>
      <c r="G15" s="34"/>
      <c r="H15" s="34"/>
      <c r="I15" s="111" t="s">
        <v>27</v>
      </c>
      <c r="J15" s="110" t="s">
        <v>19</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28</v>
      </c>
      <c r="E17" s="34"/>
      <c r="F17" s="34"/>
      <c r="G17" s="34"/>
      <c r="H17" s="34"/>
      <c r="I17" s="111" t="s">
        <v>26</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11" t="s">
        <v>27</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30</v>
      </c>
      <c r="E20" s="34"/>
      <c r="F20" s="34"/>
      <c r="G20" s="34"/>
      <c r="H20" s="34"/>
      <c r="I20" s="111" t="s">
        <v>26</v>
      </c>
      <c r="J20" s="110" t="str">
        <f>IF('Rekapitulace stavby'!AN16="","",'Rekapitulace stavby'!AN16)</f>
        <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1" t="s">
        <v>27</v>
      </c>
      <c r="J21" s="110" t="str">
        <f>IF('Rekapitulace stavby'!AN17="","",'Rekapitulace stavby'!AN17)</f>
        <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32</v>
      </c>
      <c r="E23" s="34"/>
      <c r="F23" s="34"/>
      <c r="G23" s="34"/>
      <c r="H23" s="34"/>
      <c r="I23" s="111" t="s">
        <v>26</v>
      </c>
      <c r="J23" s="110" t="str">
        <f>IF('Rekapitulace stavby'!AN19="","",'Rekapitulace stavby'!AN19)</f>
        <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1" t="s">
        <v>27</v>
      </c>
      <c r="J24" s="110" t="str">
        <f>IF('Rekapitulace stavby'!AN20="","",'Rekapitulace stavby'!AN20)</f>
        <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33</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01" t="s">
        <v>19</v>
      </c>
      <c r="F27" s="301"/>
      <c r="G27" s="301"/>
      <c r="H27" s="301"/>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35</v>
      </c>
      <c r="E30" s="34"/>
      <c r="F30" s="34"/>
      <c r="G30" s="34"/>
      <c r="H30" s="34"/>
      <c r="I30" s="108"/>
      <c r="J30" s="120">
        <f>ROUND(J99,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37</v>
      </c>
      <c r="G32" s="34"/>
      <c r="H32" s="34"/>
      <c r="I32" s="122" t="s">
        <v>36</v>
      </c>
      <c r="J32" s="121" t="s">
        <v>38</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39</v>
      </c>
      <c r="E33" s="107" t="s">
        <v>40</v>
      </c>
      <c r="F33" s="124">
        <f>ROUND((SUM(BE99:BE425)),  2)</f>
        <v>0</v>
      </c>
      <c r="G33" s="34"/>
      <c r="H33" s="34"/>
      <c r="I33" s="125">
        <v>0.21</v>
      </c>
      <c r="J33" s="124">
        <f>ROUND(((SUM(BE99:BE425))*I33),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41</v>
      </c>
      <c r="F34" s="124">
        <f>ROUND((SUM(BF99:BF425)),  2)</f>
        <v>0</v>
      </c>
      <c r="G34" s="34"/>
      <c r="H34" s="34"/>
      <c r="I34" s="125">
        <v>0.15</v>
      </c>
      <c r="J34" s="124">
        <f>ROUND(((SUM(BF99:BF425))*I34),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42</v>
      </c>
      <c r="F35" s="124">
        <f>ROUND((SUM(BG99:BG425)),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43</v>
      </c>
      <c r="F36" s="124">
        <f>ROUND((SUM(BH99:BH425)),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44</v>
      </c>
      <c r="F37" s="124">
        <f>ROUND((SUM(BI99:BI425)),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45</v>
      </c>
      <c r="E39" s="128"/>
      <c r="F39" s="128"/>
      <c r="G39" s="129" t="s">
        <v>46</v>
      </c>
      <c r="H39" s="130" t="s">
        <v>47</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96</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293" t="str">
        <f>E7</f>
        <v>Kanály pro diagnostiku Hranečník</v>
      </c>
      <c r="F48" s="294"/>
      <c r="G48" s="294"/>
      <c r="H48" s="294"/>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94</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276" t="str">
        <f>E9</f>
        <v>01 - SO10 Stavebně konstrukční řešení</v>
      </c>
      <c r="F50" s="292"/>
      <c r="G50" s="292"/>
      <c r="H50" s="292"/>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111" t="s">
        <v>23</v>
      </c>
      <c r="J52" s="59" t="str">
        <f>IF(J12="","",J12)</f>
        <v>7. 1. 2020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Dopravní podnik Ostrava a.s.</v>
      </c>
      <c r="G54" s="36"/>
      <c r="H54" s="36"/>
      <c r="I54" s="111" t="s">
        <v>30</v>
      </c>
      <c r="J54" s="32" t="str">
        <f>E21</f>
        <v xml:space="preserve"> </v>
      </c>
      <c r="K54" s="36"/>
      <c r="L54" s="109"/>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111" t="s">
        <v>32</v>
      </c>
      <c r="J55" s="32" t="str">
        <f>E24</f>
        <v xml:space="preserve"> </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97</v>
      </c>
      <c r="D57" s="141"/>
      <c r="E57" s="141"/>
      <c r="F57" s="141"/>
      <c r="G57" s="141"/>
      <c r="H57" s="141"/>
      <c r="I57" s="142"/>
      <c r="J57" s="143" t="s">
        <v>98</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67</v>
      </c>
      <c r="D59" s="36"/>
      <c r="E59" s="36"/>
      <c r="F59" s="36"/>
      <c r="G59" s="36"/>
      <c r="H59" s="36"/>
      <c r="I59" s="108"/>
      <c r="J59" s="77">
        <f>J99</f>
        <v>0</v>
      </c>
      <c r="K59" s="36"/>
      <c r="L59" s="109"/>
      <c r="S59" s="34"/>
      <c r="T59" s="34"/>
      <c r="U59" s="34"/>
      <c r="V59" s="34"/>
      <c r="W59" s="34"/>
      <c r="X59" s="34"/>
      <c r="Y59" s="34"/>
      <c r="Z59" s="34"/>
      <c r="AA59" s="34"/>
      <c r="AB59" s="34"/>
      <c r="AC59" s="34"/>
      <c r="AD59" s="34"/>
      <c r="AE59" s="34"/>
      <c r="AU59" s="17" t="s">
        <v>99</v>
      </c>
    </row>
    <row r="60" spans="1:47" s="9" customFormat="1" ht="24.95" customHeight="1">
      <c r="B60" s="145"/>
      <c r="C60" s="146"/>
      <c r="D60" s="147" t="s">
        <v>767</v>
      </c>
      <c r="E60" s="148"/>
      <c r="F60" s="148"/>
      <c r="G60" s="148"/>
      <c r="H60" s="148"/>
      <c r="I60" s="149"/>
      <c r="J60" s="150">
        <f>J100</f>
        <v>0</v>
      </c>
      <c r="K60" s="146"/>
      <c r="L60" s="151"/>
    </row>
    <row r="61" spans="1:47" s="10" customFormat="1" ht="19.899999999999999" customHeight="1">
      <c r="B61" s="152"/>
      <c r="C61" s="153"/>
      <c r="D61" s="154" t="s">
        <v>768</v>
      </c>
      <c r="E61" s="155"/>
      <c r="F61" s="155"/>
      <c r="G61" s="155"/>
      <c r="H61" s="155"/>
      <c r="I61" s="156"/>
      <c r="J61" s="157">
        <f>J101</f>
        <v>0</v>
      </c>
      <c r="K61" s="153"/>
      <c r="L61" s="158"/>
    </row>
    <row r="62" spans="1:47" s="10" customFormat="1" ht="19.899999999999999" customHeight="1">
      <c r="B62" s="152"/>
      <c r="C62" s="153"/>
      <c r="D62" s="154" t="s">
        <v>769</v>
      </c>
      <c r="E62" s="155"/>
      <c r="F62" s="155"/>
      <c r="G62" s="155"/>
      <c r="H62" s="155"/>
      <c r="I62" s="156"/>
      <c r="J62" s="157">
        <f>J136</f>
        <v>0</v>
      </c>
      <c r="K62" s="153"/>
      <c r="L62" s="158"/>
    </row>
    <row r="63" spans="1:47" s="10" customFormat="1" ht="19.899999999999999" customHeight="1">
      <c r="B63" s="152"/>
      <c r="C63" s="153"/>
      <c r="D63" s="154" t="s">
        <v>770</v>
      </c>
      <c r="E63" s="155"/>
      <c r="F63" s="155"/>
      <c r="G63" s="155"/>
      <c r="H63" s="155"/>
      <c r="I63" s="156"/>
      <c r="J63" s="157">
        <f>J157</f>
        <v>0</v>
      </c>
      <c r="K63" s="153"/>
      <c r="L63" s="158"/>
    </row>
    <row r="64" spans="1:47" s="10" customFormat="1" ht="19.899999999999999" customHeight="1">
      <c r="B64" s="152"/>
      <c r="C64" s="153"/>
      <c r="D64" s="154" t="s">
        <v>771</v>
      </c>
      <c r="E64" s="155"/>
      <c r="F64" s="155"/>
      <c r="G64" s="155"/>
      <c r="H64" s="155"/>
      <c r="I64" s="156"/>
      <c r="J64" s="157">
        <f>J173</f>
        <v>0</v>
      </c>
      <c r="K64" s="153"/>
      <c r="L64" s="158"/>
    </row>
    <row r="65" spans="1:31" s="10" customFormat="1" ht="19.899999999999999" customHeight="1">
      <c r="B65" s="152"/>
      <c r="C65" s="153"/>
      <c r="D65" s="154" t="s">
        <v>772</v>
      </c>
      <c r="E65" s="155"/>
      <c r="F65" s="155"/>
      <c r="G65" s="155"/>
      <c r="H65" s="155"/>
      <c r="I65" s="156"/>
      <c r="J65" s="157">
        <f>J188</f>
        <v>0</v>
      </c>
      <c r="K65" s="153"/>
      <c r="L65" s="158"/>
    </row>
    <row r="66" spans="1:31" s="10" customFormat="1" ht="19.899999999999999" customHeight="1">
      <c r="B66" s="152"/>
      <c r="C66" s="153"/>
      <c r="D66" s="154" t="s">
        <v>773</v>
      </c>
      <c r="E66" s="155"/>
      <c r="F66" s="155"/>
      <c r="G66" s="155"/>
      <c r="H66" s="155"/>
      <c r="I66" s="156"/>
      <c r="J66" s="157">
        <f>J233</f>
        <v>0</v>
      </c>
      <c r="K66" s="153"/>
      <c r="L66" s="158"/>
    </row>
    <row r="67" spans="1:31" s="10" customFormat="1" ht="19.899999999999999" customHeight="1">
      <c r="B67" s="152"/>
      <c r="C67" s="153"/>
      <c r="D67" s="154" t="s">
        <v>774</v>
      </c>
      <c r="E67" s="155"/>
      <c r="F67" s="155"/>
      <c r="G67" s="155"/>
      <c r="H67" s="155"/>
      <c r="I67" s="156"/>
      <c r="J67" s="157">
        <f>J246</f>
        <v>0</v>
      </c>
      <c r="K67" s="153"/>
      <c r="L67" s="158"/>
    </row>
    <row r="68" spans="1:31" s="10" customFormat="1" ht="19.899999999999999" customHeight="1">
      <c r="B68" s="152"/>
      <c r="C68" s="153"/>
      <c r="D68" s="154" t="s">
        <v>775</v>
      </c>
      <c r="E68" s="155"/>
      <c r="F68" s="155"/>
      <c r="G68" s="155"/>
      <c r="H68" s="155"/>
      <c r="I68" s="156"/>
      <c r="J68" s="157">
        <f>J328</f>
        <v>0</v>
      </c>
      <c r="K68" s="153"/>
      <c r="L68" s="158"/>
    </row>
    <row r="69" spans="1:31" s="10" customFormat="1" ht="19.899999999999999" customHeight="1">
      <c r="B69" s="152"/>
      <c r="C69" s="153"/>
      <c r="D69" s="154" t="s">
        <v>776</v>
      </c>
      <c r="E69" s="155"/>
      <c r="F69" s="155"/>
      <c r="G69" s="155"/>
      <c r="H69" s="155"/>
      <c r="I69" s="156"/>
      <c r="J69" s="157">
        <f>J343</f>
        <v>0</v>
      </c>
      <c r="K69" s="153"/>
      <c r="L69" s="158"/>
    </row>
    <row r="70" spans="1:31" s="9" customFormat="1" ht="24.95" customHeight="1">
      <c r="B70" s="145"/>
      <c r="C70" s="146"/>
      <c r="D70" s="147" t="s">
        <v>220</v>
      </c>
      <c r="E70" s="148"/>
      <c r="F70" s="148"/>
      <c r="G70" s="148"/>
      <c r="H70" s="148"/>
      <c r="I70" s="149"/>
      <c r="J70" s="150">
        <f>J345</f>
        <v>0</v>
      </c>
      <c r="K70" s="146"/>
      <c r="L70" s="151"/>
    </row>
    <row r="71" spans="1:31" s="10" customFormat="1" ht="19.899999999999999" customHeight="1">
      <c r="B71" s="152"/>
      <c r="C71" s="153"/>
      <c r="D71" s="154" t="s">
        <v>777</v>
      </c>
      <c r="E71" s="155"/>
      <c r="F71" s="155"/>
      <c r="G71" s="155"/>
      <c r="H71" s="155"/>
      <c r="I71" s="156"/>
      <c r="J71" s="157">
        <f>J346</f>
        <v>0</v>
      </c>
      <c r="K71" s="153"/>
      <c r="L71" s="158"/>
    </row>
    <row r="72" spans="1:31" s="10" customFormat="1" ht="19.899999999999999" customHeight="1">
      <c r="B72" s="152"/>
      <c r="C72" s="153"/>
      <c r="D72" s="154" t="s">
        <v>778</v>
      </c>
      <c r="E72" s="155"/>
      <c r="F72" s="155"/>
      <c r="G72" s="155"/>
      <c r="H72" s="155"/>
      <c r="I72" s="156"/>
      <c r="J72" s="157">
        <f>J364</f>
        <v>0</v>
      </c>
      <c r="K72" s="153"/>
      <c r="L72" s="158"/>
    </row>
    <row r="73" spans="1:31" s="10" customFormat="1" ht="19.899999999999999" customHeight="1">
      <c r="B73" s="152"/>
      <c r="C73" s="153"/>
      <c r="D73" s="154" t="s">
        <v>779</v>
      </c>
      <c r="E73" s="155"/>
      <c r="F73" s="155"/>
      <c r="G73" s="155"/>
      <c r="H73" s="155"/>
      <c r="I73" s="156"/>
      <c r="J73" s="157">
        <f>J369</f>
        <v>0</v>
      </c>
      <c r="K73" s="153"/>
      <c r="L73" s="158"/>
    </row>
    <row r="74" spans="1:31" s="10" customFormat="1" ht="19.899999999999999" customHeight="1">
      <c r="B74" s="152"/>
      <c r="C74" s="153"/>
      <c r="D74" s="154" t="s">
        <v>780</v>
      </c>
      <c r="E74" s="155"/>
      <c r="F74" s="155"/>
      <c r="G74" s="155"/>
      <c r="H74" s="155"/>
      <c r="I74" s="156"/>
      <c r="J74" s="157">
        <f>J372</f>
        <v>0</v>
      </c>
      <c r="K74" s="153"/>
      <c r="L74" s="158"/>
    </row>
    <row r="75" spans="1:31" s="10" customFormat="1" ht="19.899999999999999" customHeight="1">
      <c r="B75" s="152"/>
      <c r="C75" s="153"/>
      <c r="D75" s="154" t="s">
        <v>781</v>
      </c>
      <c r="E75" s="155"/>
      <c r="F75" s="155"/>
      <c r="G75" s="155"/>
      <c r="H75" s="155"/>
      <c r="I75" s="156"/>
      <c r="J75" s="157">
        <f>J377</f>
        <v>0</v>
      </c>
      <c r="K75" s="153"/>
      <c r="L75" s="158"/>
    </row>
    <row r="76" spans="1:31" s="10" customFormat="1" ht="19.899999999999999" customHeight="1">
      <c r="B76" s="152"/>
      <c r="C76" s="153"/>
      <c r="D76" s="154" t="s">
        <v>782</v>
      </c>
      <c r="E76" s="155"/>
      <c r="F76" s="155"/>
      <c r="G76" s="155"/>
      <c r="H76" s="155"/>
      <c r="I76" s="156"/>
      <c r="J76" s="157">
        <f>J379</f>
        <v>0</v>
      </c>
      <c r="K76" s="153"/>
      <c r="L76" s="158"/>
    </row>
    <row r="77" spans="1:31" s="10" customFormat="1" ht="19.899999999999999" customHeight="1">
      <c r="B77" s="152"/>
      <c r="C77" s="153"/>
      <c r="D77" s="154" t="s">
        <v>783</v>
      </c>
      <c r="E77" s="155"/>
      <c r="F77" s="155"/>
      <c r="G77" s="155"/>
      <c r="H77" s="155"/>
      <c r="I77" s="156"/>
      <c r="J77" s="157">
        <f>J384</f>
        <v>0</v>
      </c>
      <c r="K77" s="153"/>
      <c r="L77" s="158"/>
    </row>
    <row r="78" spans="1:31" s="10" customFormat="1" ht="19.899999999999999" customHeight="1">
      <c r="B78" s="152"/>
      <c r="C78" s="153"/>
      <c r="D78" s="154" t="s">
        <v>784</v>
      </c>
      <c r="E78" s="155"/>
      <c r="F78" s="155"/>
      <c r="G78" s="155"/>
      <c r="H78" s="155"/>
      <c r="I78" s="156"/>
      <c r="J78" s="157">
        <f>J412</f>
        <v>0</v>
      </c>
      <c r="K78" s="153"/>
      <c r="L78" s="158"/>
    </row>
    <row r="79" spans="1:31" s="9" customFormat="1" ht="24.95" customHeight="1">
      <c r="B79" s="145"/>
      <c r="C79" s="146"/>
      <c r="D79" s="147" t="s">
        <v>103</v>
      </c>
      <c r="E79" s="148"/>
      <c r="F79" s="148"/>
      <c r="G79" s="148"/>
      <c r="H79" s="148"/>
      <c r="I79" s="149"/>
      <c r="J79" s="150">
        <f>J423</f>
        <v>0</v>
      </c>
      <c r="K79" s="146"/>
      <c r="L79" s="151"/>
    </row>
    <row r="80" spans="1:31" s="2" customFormat="1" ht="21.75" customHeight="1">
      <c r="A80" s="34"/>
      <c r="B80" s="35"/>
      <c r="C80" s="36"/>
      <c r="D80" s="36"/>
      <c r="E80" s="36"/>
      <c r="F80" s="36"/>
      <c r="G80" s="36"/>
      <c r="H80" s="36"/>
      <c r="I80" s="108"/>
      <c r="J80" s="36"/>
      <c r="K80" s="36"/>
      <c r="L80" s="109"/>
      <c r="S80" s="34"/>
      <c r="T80" s="34"/>
      <c r="U80" s="34"/>
      <c r="V80" s="34"/>
      <c r="W80" s="34"/>
      <c r="X80" s="34"/>
      <c r="Y80" s="34"/>
      <c r="Z80" s="34"/>
      <c r="AA80" s="34"/>
      <c r="AB80" s="34"/>
      <c r="AC80" s="34"/>
      <c r="AD80" s="34"/>
      <c r="AE80" s="34"/>
    </row>
    <row r="81" spans="1:31" s="2" customFormat="1" ht="6.95" customHeight="1">
      <c r="A81" s="34"/>
      <c r="B81" s="47"/>
      <c r="C81" s="48"/>
      <c r="D81" s="48"/>
      <c r="E81" s="48"/>
      <c r="F81" s="48"/>
      <c r="G81" s="48"/>
      <c r="H81" s="48"/>
      <c r="I81" s="136"/>
      <c r="J81" s="48"/>
      <c r="K81" s="48"/>
      <c r="L81" s="109"/>
      <c r="S81" s="34"/>
      <c r="T81" s="34"/>
      <c r="U81" s="34"/>
      <c r="V81" s="34"/>
      <c r="W81" s="34"/>
      <c r="X81" s="34"/>
      <c r="Y81" s="34"/>
      <c r="Z81" s="34"/>
      <c r="AA81" s="34"/>
      <c r="AB81" s="34"/>
      <c r="AC81" s="34"/>
      <c r="AD81" s="34"/>
      <c r="AE81" s="34"/>
    </row>
    <row r="85" spans="1:31" s="2" customFormat="1" ht="6.95" customHeight="1">
      <c r="A85" s="34"/>
      <c r="B85" s="49"/>
      <c r="C85" s="50"/>
      <c r="D85" s="50"/>
      <c r="E85" s="50"/>
      <c r="F85" s="50"/>
      <c r="G85" s="50"/>
      <c r="H85" s="50"/>
      <c r="I85" s="139"/>
      <c r="J85" s="50"/>
      <c r="K85" s="50"/>
      <c r="L85" s="109"/>
      <c r="S85" s="34"/>
      <c r="T85" s="34"/>
      <c r="U85" s="34"/>
      <c r="V85" s="34"/>
      <c r="W85" s="34"/>
      <c r="X85" s="34"/>
      <c r="Y85" s="34"/>
      <c r="Z85" s="34"/>
      <c r="AA85" s="34"/>
      <c r="AB85" s="34"/>
      <c r="AC85" s="34"/>
      <c r="AD85" s="34"/>
      <c r="AE85" s="34"/>
    </row>
    <row r="86" spans="1:31" s="2" customFormat="1" ht="24.95" customHeight="1">
      <c r="A86" s="34"/>
      <c r="B86" s="35"/>
      <c r="C86" s="23" t="s">
        <v>106</v>
      </c>
      <c r="D86" s="36"/>
      <c r="E86" s="36"/>
      <c r="F86" s="36"/>
      <c r="G86" s="36"/>
      <c r="H86" s="36"/>
      <c r="I86" s="108"/>
      <c r="J86" s="36"/>
      <c r="K86" s="36"/>
      <c r="L86" s="109"/>
      <c r="S86" s="34"/>
      <c r="T86" s="34"/>
      <c r="U86" s="34"/>
      <c r="V86" s="34"/>
      <c r="W86" s="34"/>
      <c r="X86" s="34"/>
      <c r="Y86" s="34"/>
      <c r="Z86" s="34"/>
      <c r="AA86" s="34"/>
      <c r="AB86" s="34"/>
      <c r="AC86" s="34"/>
      <c r="AD86" s="34"/>
      <c r="AE86" s="34"/>
    </row>
    <row r="87" spans="1:31" s="2" customFormat="1" ht="6.95" customHeight="1">
      <c r="A87" s="34"/>
      <c r="B87" s="35"/>
      <c r="C87" s="36"/>
      <c r="D87" s="36"/>
      <c r="E87" s="36"/>
      <c r="F87" s="36"/>
      <c r="G87" s="36"/>
      <c r="H87" s="36"/>
      <c r="I87" s="108"/>
      <c r="J87" s="36"/>
      <c r="K87" s="36"/>
      <c r="L87" s="109"/>
      <c r="S87" s="34"/>
      <c r="T87" s="34"/>
      <c r="U87" s="34"/>
      <c r="V87" s="34"/>
      <c r="W87" s="34"/>
      <c r="X87" s="34"/>
      <c r="Y87" s="34"/>
      <c r="Z87" s="34"/>
      <c r="AA87" s="34"/>
      <c r="AB87" s="34"/>
      <c r="AC87" s="34"/>
      <c r="AD87" s="34"/>
      <c r="AE87" s="34"/>
    </row>
    <row r="88" spans="1:31" s="2" customFormat="1" ht="12" customHeight="1">
      <c r="A88" s="34"/>
      <c r="B88" s="35"/>
      <c r="C88" s="29" t="s">
        <v>16</v>
      </c>
      <c r="D88" s="36"/>
      <c r="E88" s="36"/>
      <c r="F88" s="36"/>
      <c r="G88" s="36"/>
      <c r="H88" s="36"/>
      <c r="I88" s="108"/>
      <c r="J88" s="36"/>
      <c r="K88" s="36"/>
      <c r="L88" s="109"/>
      <c r="S88" s="34"/>
      <c r="T88" s="34"/>
      <c r="U88" s="34"/>
      <c r="V88" s="34"/>
      <c r="W88" s="34"/>
      <c r="X88" s="34"/>
      <c r="Y88" s="34"/>
      <c r="Z88" s="34"/>
      <c r="AA88" s="34"/>
      <c r="AB88" s="34"/>
      <c r="AC88" s="34"/>
      <c r="AD88" s="34"/>
      <c r="AE88" s="34"/>
    </row>
    <row r="89" spans="1:31" s="2" customFormat="1" ht="16.5" customHeight="1">
      <c r="A89" s="34"/>
      <c r="B89" s="35"/>
      <c r="C89" s="36"/>
      <c r="D89" s="36"/>
      <c r="E89" s="293" t="str">
        <f>E7</f>
        <v>Kanály pro diagnostiku Hranečník</v>
      </c>
      <c r="F89" s="294"/>
      <c r="G89" s="294"/>
      <c r="H89" s="294"/>
      <c r="I89" s="108"/>
      <c r="J89" s="36"/>
      <c r="K89" s="36"/>
      <c r="L89" s="109"/>
      <c r="S89" s="34"/>
      <c r="T89" s="34"/>
      <c r="U89" s="34"/>
      <c r="V89" s="34"/>
      <c r="W89" s="34"/>
      <c r="X89" s="34"/>
      <c r="Y89" s="34"/>
      <c r="Z89" s="34"/>
      <c r="AA89" s="34"/>
      <c r="AB89" s="34"/>
      <c r="AC89" s="34"/>
      <c r="AD89" s="34"/>
      <c r="AE89" s="34"/>
    </row>
    <row r="90" spans="1:31" s="2" customFormat="1" ht="12" customHeight="1">
      <c r="A90" s="34"/>
      <c r="B90" s="35"/>
      <c r="C90" s="29" t="s">
        <v>94</v>
      </c>
      <c r="D90" s="36"/>
      <c r="E90" s="36"/>
      <c r="F90" s="36"/>
      <c r="G90" s="36"/>
      <c r="H90" s="36"/>
      <c r="I90" s="108"/>
      <c r="J90" s="36"/>
      <c r="K90" s="36"/>
      <c r="L90" s="109"/>
      <c r="S90" s="34"/>
      <c r="T90" s="34"/>
      <c r="U90" s="34"/>
      <c r="V90" s="34"/>
      <c r="W90" s="34"/>
      <c r="X90" s="34"/>
      <c r="Y90" s="34"/>
      <c r="Z90" s="34"/>
      <c r="AA90" s="34"/>
      <c r="AB90" s="34"/>
      <c r="AC90" s="34"/>
      <c r="AD90" s="34"/>
      <c r="AE90" s="34"/>
    </row>
    <row r="91" spans="1:31" s="2" customFormat="1" ht="16.5" customHeight="1">
      <c r="A91" s="34"/>
      <c r="B91" s="35"/>
      <c r="C91" s="36"/>
      <c r="D91" s="36"/>
      <c r="E91" s="276" t="str">
        <f>E9</f>
        <v>01 - SO10 Stavebně konstrukční řešení</v>
      </c>
      <c r="F91" s="292"/>
      <c r="G91" s="292"/>
      <c r="H91" s="292"/>
      <c r="I91" s="108"/>
      <c r="J91" s="36"/>
      <c r="K91" s="36"/>
      <c r="L91" s="109"/>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108"/>
      <c r="J92" s="36"/>
      <c r="K92" s="36"/>
      <c r="L92" s="109"/>
      <c r="S92" s="34"/>
      <c r="T92" s="34"/>
      <c r="U92" s="34"/>
      <c r="V92" s="34"/>
      <c r="W92" s="34"/>
      <c r="X92" s="34"/>
      <c r="Y92" s="34"/>
      <c r="Z92" s="34"/>
      <c r="AA92" s="34"/>
      <c r="AB92" s="34"/>
      <c r="AC92" s="34"/>
      <c r="AD92" s="34"/>
      <c r="AE92" s="34"/>
    </row>
    <row r="93" spans="1:31" s="2" customFormat="1" ht="12" customHeight="1">
      <c r="A93" s="34"/>
      <c r="B93" s="35"/>
      <c r="C93" s="29" t="s">
        <v>21</v>
      </c>
      <c r="D93" s="36"/>
      <c r="E93" s="36"/>
      <c r="F93" s="27" t="str">
        <f>F12</f>
        <v xml:space="preserve"> </v>
      </c>
      <c r="G93" s="36"/>
      <c r="H93" s="36"/>
      <c r="I93" s="111" t="s">
        <v>23</v>
      </c>
      <c r="J93" s="59" t="str">
        <f>IF(J12="","",J12)</f>
        <v>7. 1. 2020</v>
      </c>
      <c r="K93" s="36"/>
      <c r="L93" s="109"/>
      <c r="S93" s="34"/>
      <c r="T93" s="34"/>
      <c r="U93" s="34"/>
      <c r="V93" s="34"/>
      <c r="W93" s="34"/>
      <c r="X93" s="34"/>
      <c r="Y93" s="34"/>
      <c r="Z93" s="34"/>
      <c r="AA93" s="34"/>
      <c r="AB93" s="34"/>
      <c r="AC93" s="34"/>
      <c r="AD93" s="34"/>
      <c r="AE93" s="34"/>
    </row>
    <row r="94" spans="1:31" s="2" customFormat="1" ht="6.95" customHeight="1">
      <c r="A94" s="34"/>
      <c r="B94" s="35"/>
      <c r="C94" s="36"/>
      <c r="D94" s="36"/>
      <c r="E94" s="36"/>
      <c r="F94" s="36"/>
      <c r="G94" s="36"/>
      <c r="H94" s="36"/>
      <c r="I94" s="108"/>
      <c r="J94" s="36"/>
      <c r="K94" s="36"/>
      <c r="L94" s="109"/>
      <c r="S94" s="34"/>
      <c r="T94" s="34"/>
      <c r="U94" s="34"/>
      <c r="V94" s="34"/>
      <c r="W94" s="34"/>
      <c r="X94" s="34"/>
      <c r="Y94" s="34"/>
      <c r="Z94" s="34"/>
      <c r="AA94" s="34"/>
      <c r="AB94" s="34"/>
      <c r="AC94" s="34"/>
      <c r="AD94" s="34"/>
      <c r="AE94" s="34"/>
    </row>
    <row r="95" spans="1:31" s="2" customFormat="1" ht="15.2" customHeight="1">
      <c r="A95" s="34"/>
      <c r="B95" s="35"/>
      <c r="C95" s="29" t="s">
        <v>25</v>
      </c>
      <c r="D95" s="36"/>
      <c r="E95" s="36"/>
      <c r="F95" s="27" t="str">
        <f>E15</f>
        <v>Dopravní podnik Ostrava a.s.</v>
      </c>
      <c r="G95" s="36"/>
      <c r="H95" s="36"/>
      <c r="I95" s="111" t="s">
        <v>30</v>
      </c>
      <c r="J95" s="32" t="str">
        <f>E21</f>
        <v xml:space="preserve"> </v>
      </c>
      <c r="K95" s="36"/>
      <c r="L95" s="109"/>
      <c r="S95" s="34"/>
      <c r="T95" s="34"/>
      <c r="U95" s="34"/>
      <c r="V95" s="34"/>
      <c r="W95" s="34"/>
      <c r="X95" s="34"/>
      <c r="Y95" s="34"/>
      <c r="Z95" s="34"/>
      <c r="AA95" s="34"/>
      <c r="AB95" s="34"/>
      <c r="AC95" s="34"/>
      <c r="AD95" s="34"/>
      <c r="AE95" s="34"/>
    </row>
    <row r="96" spans="1:31" s="2" customFormat="1" ht="15.2" customHeight="1">
      <c r="A96" s="34"/>
      <c r="B96" s="35"/>
      <c r="C96" s="29" t="s">
        <v>28</v>
      </c>
      <c r="D96" s="36"/>
      <c r="E96" s="36"/>
      <c r="F96" s="27" t="str">
        <f>IF(E18="","",E18)</f>
        <v>Vyplň údaj</v>
      </c>
      <c r="G96" s="36"/>
      <c r="H96" s="36"/>
      <c r="I96" s="111" t="s">
        <v>32</v>
      </c>
      <c r="J96" s="32" t="str">
        <f>E24</f>
        <v xml:space="preserve"> </v>
      </c>
      <c r="K96" s="36"/>
      <c r="L96" s="109"/>
      <c r="S96" s="34"/>
      <c r="T96" s="34"/>
      <c r="U96" s="34"/>
      <c r="V96" s="34"/>
      <c r="W96" s="34"/>
      <c r="X96" s="34"/>
      <c r="Y96" s="34"/>
      <c r="Z96" s="34"/>
      <c r="AA96" s="34"/>
      <c r="AB96" s="34"/>
      <c r="AC96" s="34"/>
      <c r="AD96" s="34"/>
      <c r="AE96" s="34"/>
    </row>
    <row r="97" spans="1:65" s="2" customFormat="1" ht="10.35" customHeight="1">
      <c r="A97" s="34"/>
      <c r="B97" s="35"/>
      <c r="C97" s="36"/>
      <c r="D97" s="36"/>
      <c r="E97" s="36"/>
      <c r="F97" s="36"/>
      <c r="G97" s="36"/>
      <c r="H97" s="36"/>
      <c r="I97" s="108"/>
      <c r="J97" s="36"/>
      <c r="K97" s="36"/>
      <c r="L97" s="109"/>
      <c r="S97" s="34"/>
      <c r="T97" s="34"/>
      <c r="U97" s="34"/>
      <c r="V97" s="34"/>
      <c r="W97" s="34"/>
      <c r="X97" s="34"/>
      <c r="Y97" s="34"/>
      <c r="Z97" s="34"/>
      <c r="AA97" s="34"/>
      <c r="AB97" s="34"/>
      <c r="AC97" s="34"/>
      <c r="AD97" s="34"/>
      <c r="AE97" s="34"/>
    </row>
    <row r="98" spans="1:65" s="11" customFormat="1" ht="29.25" customHeight="1">
      <c r="A98" s="159"/>
      <c r="B98" s="160"/>
      <c r="C98" s="161" t="s">
        <v>107</v>
      </c>
      <c r="D98" s="162" t="s">
        <v>54</v>
      </c>
      <c r="E98" s="162" t="s">
        <v>50</v>
      </c>
      <c r="F98" s="162" t="s">
        <v>51</v>
      </c>
      <c r="G98" s="162" t="s">
        <v>108</v>
      </c>
      <c r="H98" s="162" t="s">
        <v>109</v>
      </c>
      <c r="I98" s="163" t="s">
        <v>110</v>
      </c>
      <c r="J98" s="162" t="s">
        <v>98</v>
      </c>
      <c r="K98" s="164" t="s">
        <v>111</v>
      </c>
      <c r="L98" s="165"/>
      <c r="M98" s="68" t="s">
        <v>19</v>
      </c>
      <c r="N98" s="69" t="s">
        <v>39</v>
      </c>
      <c r="O98" s="69" t="s">
        <v>112</v>
      </c>
      <c r="P98" s="69" t="s">
        <v>113</v>
      </c>
      <c r="Q98" s="69" t="s">
        <v>114</v>
      </c>
      <c r="R98" s="69" t="s">
        <v>115</v>
      </c>
      <c r="S98" s="69" t="s">
        <v>116</v>
      </c>
      <c r="T98" s="70" t="s">
        <v>117</v>
      </c>
      <c r="U98" s="159"/>
      <c r="V98" s="159"/>
      <c r="W98" s="159"/>
      <c r="X98" s="159"/>
      <c r="Y98" s="159"/>
      <c r="Z98" s="159"/>
      <c r="AA98" s="159"/>
      <c r="AB98" s="159"/>
      <c r="AC98" s="159"/>
      <c r="AD98" s="159"/>
      <c r="AE98" s="159"/>
    </row>
    <row r="99" spans="1:65" s="2" customFormat="1" ht="22.9" customHeight="1">
      <c r="A99" s="34"/>
      <c r="B99" s="35"/>
      <c r="C99" s="75" t="s">
        <v>118</v>
      </c>
      <c r="D99" s="36"/>
      <c r="E99" s="36"/>
      <c r="F99" s="36"/>
      <c r="G99" s="36"/>
      <c r="H99" s="36"/>
      <c r="I99" s="108"/>
      <c r="J99" s="166">
        <f>BK99</f>
        <v>0</v>
      </c>
      <c r="K99" s="36"/>
      <c r="L99" s="39"/>
      <c r="M99" s="71"/>
      <c r="N99" s="167"/>
      <c r="O99" s="72"/>
      <c r="P99" s="168">
        <f>P100+P345+P423</f>
        <v>0</v>
      </c>
      <c r="Q99" s="72"/>
      <c r="R99" s="168">
        <f>R100+R345+R423</f>
        <v>0</v>
      </c>
      <c r="S99" s="72"/>
      <c r="T99" s="169">
        <f>T100+T345+T423</f>
        <v>0</v>
      </c>
      <c r="U99" s="34"/>
      <c r="V99" s="34"/>
      <c r="W99" s="34"/>
      <c r="X99" s="34"/>
      <c r="Y99" s="34"/>
      <c r="Z99" s="34"/>
      <c r="AA99" s="34"/>
      <c r="AB99" s="34"/>
      <c r="AC99" s="34"/>
      <c r="AD99" s="34"/>
      <c r="AE99" s="34"/>
      <c r="AT99" s="17" t="s">
        <v>68</v>
      </c>
      <c r="AU99" s="17" t="s">
        <v>99</v>
      </c>
      <c r="BK99" s="170">
        <f>BK100+BK345+BK423</f>
        <v>0</v>
      </c>
    </row>
    <row r="100" spans="1:65" s="12" customFormat="1" ht="25.9" customHeight="1">
      <c r="B100" s="171"/>
      <c r="C100" s="172"/>
      <c r="D100" s="173" t="s">
        <v>68</v>
      </c>
      <c r="E100" s="174" t="s">
        <v>785</v>
      </c>
      <c r="F100" s="174" t="s">
        <v>786</v>
      </c>
      <c r="G100" s="172"/>
      <c r="H100" s="172"/>
      <c r="I100" s="175"/>
      <c r="J100" s="176">
        <f>BK100</f>
        <v>0</v>
      </c>
      <c r="K100" s="172"/>
      <c r="L100" s="177"/>
      <c r="M100" s="178"/>
      <c r="N100" s="179"/>
      <c r="O100" s="179"/>
      <c r="P100" s="180">
        <f>P101+P136+P157+P173+P188+P233+P246+P328+P343</f>
        <v>0</v>
      </c>
      <c r="Q100" s="179"/>
      <c r="R100" s="180">
        <f>R101+R136+R157+R173+R188+R233+R246+R328+R343</f>
        <v>0</v>
      </c>
      <c r="S100" s="179"/>
      <c r="T100" s="181">
        <f>T101+T136+T157+T173+T188+T233+T246+T328+T343</f>
        <v>0</v>
      </c>
      <c r="AR100" s="182" t="s">
        <v>77</v>
      </c>
      <c r="AT100" s="183" t="s">
        <v>68</v>
      </c>
      <c r="AU100" s="183" t="s">
        <v>69</v>
      </c>
      <c r="AY100" s="182" t="s">
        <v>122</v>
      </c>
      <c r="BK100" s="184">
        <f>BK101+BK136+BK157+BK173+BK188+BK233+BK246+BK328+BK343</f>
        <v>0</v>
      </c>
    </row>
    <row r="101" spans="1:65" s="12" customFormat="1" ht="22.9" customHeight="1">
      <c r="B101" s="171"/>
      <c r="C101" s="172"/>
      <c r="D101" s="173" t="s">
        <v>68</v>
      </c>
      <c r="E101" s="185" t="s">
        <v>77</v>
      </c>
      <c r="F101" s="185" t="s">
        <v>787</v>
      </c>
      <c r="G101" s="172"/>
      <c r="H101" s="172"/>
      <c r="I101" s="175"/>
      <c r="J101" s="186">
        <f>BK101</f>
        <v>0</v>
      </c>
      <c r="K101" s="172"/>
      <c r="L101" s="177"/>
      <c r="M101" s="178"/>
      <c r="N101" s="179"/>
      <c r="O101" s="179"/>
      <c r="P101" s="180">
        <f>SUM(P102:P135)</f>
        <v>0</v>
      </c>
      <c r="Q101" s="179"/>
      <c r="R101" s="180">
        <f>SUM(R102:R135)</f>
        <v>0</v>
      </c>
      <c r="S101" s="179"/>
      <c r="T101" s="181">
        <f>SUM(T102:T135)</f>
        <v>0</v>
      </c>
      <c r="AR101" s="182" t="s">
        <v>77</v>
      </c>
      <c r="AT101" s="183" t="s">
        <v>68</v>
      </c>
      <c r="AU101" s="183" t="s">
        <v>77</v>
      </c>
      <c r="AY101" s="182" t="s">
        <v>122</v>
      </c>
      <c r="BK101" s="184">
        <f>SUM(BK102:BK135)</f>
        <v>0</v>
      </c>
    </row>
    <row r="102" spans="1:65" s="2" customFormat="1" ht="16.5" customHeight="1">
      <c r="A102" s="34"/>
      <c r="B102" s="35"/>
      <c r="C102" s="201" t="s">
        <v>77</v>
      </c>
      <c r="D102" s="201" t="s">
        <v>168</v>
      </c>
      <c r="E102" s="202" t="s">
        <v>788</v>
      </c>
      <c r="F102" s="203" t="s">
        <v>789</v>
      </c>
      <c r="G102" s="204" t="s">
        <v>790</v>
      </c>
      <c r="H102" s="205">
        <v>28.693999999999999</v>
      </c>
      <c r="I102" s="206"/>
      <c r="J102" s="207">
        <f>ROUND(I102*H102,2)</f>
        <v>0</v>
      </c>
      <c r="K102" s="203" t="s">
        <v>19</v>
      </c>
      <c r="L102" s="39"/>
      <c r="M102" s="208" t="s">
        <v>19</v>
      </c>
      <c r="N102" s="209" t="s">
        <v>40</v>
      </c>
      <c r="O102" s="64"/>
      <c r="P102" s="197">
        <f>O102*H102</f>
        <v>0</v>
      </c>
      <c r="Q102" s="197">
        <v>0</v>
      </c>
      <c r="R102" s="197">
        <f>Q102*H102</f>
        <v>0</v>
      </c>
      <c r="S102" s="197">
        <v>0</v>
      </c>
      <c r="T102" s="198">
        <f>S102*H102</f>
        <v>0</v>
      </c>
      <c r="U102" s="34"/>
      <c r="V102" s="34"/>
      <c r="W102" s="34"/>
      <c r="X102" s="34"/>
      <c r="Y102" s="34"/>
      <c r="Z102" s="34"/>
      <c r="AA102" s="34"/>
      <c r="AB102" s="34"/>
      <c r="AC102" s="34"/>
      <c r="AD102" s="34"/>
      <c r="AE102" s="34"/>
      <c r="AR102" s="199" t="s">
        <v>174</v>
      </c>
      <c r="AT102" s="199" t="s">
        <v>168</v>
      </c>
      <c r="AU102" s="199" t="s">
        <v>79</v>
      </c>
      <c r="AY102" s="17" t="s">
        <v>122</v>
      </c>
      <c r="BE102" s="200">
        <f>IF(N102="základní",J102,0)</f>
        <v>0</v>
      </c>
      <c r="BF102" s="200">
        <f>IF(N102="snížená",J102,0)</f>
        <v>0</v>
      </c>
      <c r="BG102" s="200">
        <f>IF(N102="zákl. přenesená",J102,0)</f>
        <v>0</v>
      </c>
      <c r="BH102" s="200">
        <f>IF(N102="sníž. přenesená",J102,0)</f>
        <v>0</v>
      </c>
      <c r="BI102" s="200">
        <f>IF(N102="nulová",J102,0)</f>
        <v>0</v>
      </c>
      <c r="BJ102" s="17" t="s">
        <v>77</v>
      </c>
      <c r="BK102" s="200">
        <f>ROUND(I102*H102,2)</f>
        <v>0</v>
      </c>
      <c r="BL102" s="17" t="s">
        <v>174</v>
      </c>
      <c r="BM102" s="199" t="s">
        <v>79</v>
      </c>
    </row>
    <row r="103" spans="1:65" s="13" customFormat="1">
      <c r="B103" s="219"/>
      <c r="C103" s="220"/>
      <c r="D103" s="215" t="s">
        <v>791</v>
      </c>
      <c r="E103" s="221" t="s">
        <v>19</v>
      </c>
      <c r="F103" s="222" t="s">
        <v>792</v>
      </c>
      <c r="G103" s="220"/>
      <c r="H103" s="223">
        <v>42.768000000000001</v>
      </c>
      <c r="I103" s="224"/>
      <c r="J103" s="220"/>
      <c r="K103" s="220"/>
      <c r="L103" s="225"/>
      <c r="M103" s="226"/>
      <c r="N103" s="227"/>
      <c r="O103" s="227"/>
      <c r="P103" s="227"/>
      <c r="Q103" s="227"/>
      <c r="R103" s="227"/>
      <c r="S103" s="227"/>
      <c r="T103" s="228"/>
      <c r="AT103" s="229" t="s">
        <v>791</v>
      </c>
      <c r="AU103" s="229" t="s">
        <v>79</v>
      </c>
      <c r="AV103" s="13" t="s">
        <v>79</v>
      </c>
      <c r="AW103" s="13" t="s">
        <v>31</v>
      </c>
      <c r="AX103" s="13" t="s">
        <v>69</v>
      </c>
      <c r="AY103" s="229" t="s">
        <v>122</v>
      </c>
    </row>
    <row r="104" spans="1:65" s="13" customFormat="1">
      <c r="B104" s="219"/>
      <c r="C104" s="220"/>
      <c r="D104" s="215" t="s">
        <v>791</v>
      </c>
      <c r="E104" s="221" t="s">
        <v>19</v>
      </c>
      <c r="F104" s="222" t="s">
        <v>793</v>
      </c>
      <c r="G104" s="220"/>
      <c r="H104" s="223">
        <v>2.726</v>
      </c>
      <c r="I104" s="224"/>
      <c r="J104" s="220"/>
      <c r="K104" s="220"/>
      <c r="L104" s="225"/>
      <c r="M104" s="226"/>
      <c r="N104" s="227"/>
      <c r="O104" s="227"/>
      <c r="P104" s="227"/>
      <c r="Q104" s="227"/>
      <c r="R104" s="227"/>
      <c r="S104" s="227"/>
      <c r="T104" s="228"/>
      <c r="AT104" s="229" t="s">
        <v>791</v>
      </c>
      <c r="AU104" s="229" t="s">
        <v>79</v>
      </c>
      <c r="AV104" s="13" t="s">
        <v>79</v>
      </c>
      <c r="AW104" s="13" t="s">
        <v>31</v>
      </c>
      <c r="AX104" s="13" t="s">
        <v>69</v>
      </c>
      <c r="AY104" s="229" t="s">
        <v>122</v>
      </c>
    </row>
    <row r="105" spans="1:65" s="13" customFormat="1">
      <c r="B105" s="219"/>
      <c r="C105" s="220"/>
      <c r="D105" s="215" t="s">
        <v>791</v>
      </c>
      <c r="E105" s="221" t="s">
        <v>19</v>
      </c>
      <c r="F105" s="222" t="s">
        <v>794</v>
      </c>
      <c r="G105" s="220"/>
      <c r="H105" s="223">
        <v>-11.371</v>
      </c>
      <c r="I105" s="224"/>
      <c r="J105" s="220"/>
      <c r="K105" s="220"/>
      <c r="L105" s="225"/>
      <c r="M105" s="226"/>
      <c r="N105" s="227"/>
      <c r="O105" s="227"/>
      <c r="P105" s="227"/>
      <c r="Q105" s="227"/>
      <c r="R105" s="227"/>
      <c r="S105" s="227"/>
      <c r="T105" s="228"/>
      <c r="AT105" s="229" t="s">
        <v>791</v>
      </c>
      <c r="AU105" s="229" t="s">
        <v>79</v>
      </c>
      <c r="AV105" s="13" t="s">
        <v>79</v>
      </c>
      <c r="AW105" s="13" t="s">
        <v>31</v>
      </c>
      <c r="AX105" s="13" t="s">
        <v>69</v>
      </c>
      <c r="AY105" s="229" t="s">
        <v>122</v>
      </c>
    </row>
    <row r="106" spans="1:65" s="13" customFormat="1">
      <c r="B106" s="219"/>
      <c r="C106" s="220"/>
      <c r="D106" s="215" t="s">
        <v>791</v>
      </c>
      <c r="E106" s="221" t="s">
        <v>19</v>
      </c>
      <c r="F106" s="222" t="s">
        <v>795</v>
      </c>
      <c r="G106" s="220"/>
      <c r="H106" s="223">
        <v>-5.4290000000000003</v>
      </c>
      <c r="I106" s="224"/>
      <c r="J106" s="220"/>
      <c r="K106" s="220"/>
      <c r="L106" s="225"/>
      <c r="M106" s="226"/>
      <c r="N106" s="227"/>
      <c r="O106" s="227"/>
      <c r="P106" s="227"/>
      <c r="Q106" s="227"/>
      <c r="R106" s="227"/>
      <c r="S106" s="227"/>
      <c r="T106" s="228"/>
      <c r="AT106" s="229" t="s">
        <v>791</v>
      </c>
      <c r="AU106" s="229" t="s">
        <v>79</v>
      </c>
      <c r="AV106" s="13" t="s">
        <v>79</v>
      </c>
      <c r="AW106" s="13" t="s">
        <v>31</v>
      </c>
      <c r="AX106" s="13" t="s">
        <v>69</v>
      </c>
      <c r="AY106" s="229" t="s">
        <v>122</v>
      </c>
    </row>
    <row r="107" spans="1:65" s="14" customFormat="1">
      <c r="B107" s="230"/>
      <c r="C107" s="231"/>
      <c r="D107" s="215" t="s">
        <v>791</v>
      </c>
      <c r="E107" s="232" t="s">
        <v>19</v>
      </c>
      <c r="F107" s="233" t="s">
        <v>796</v>
      </c>
      <c r="G107" s="231"/>
      <c r="H107" s="234">
        <v>28.693999999999996</v>
      </c>
      <c r="I107" s="235"/>
      <c r="J107" s="231"/>
      <c r="K107" s="231"/>
      <c r="L107" s="236"/>
      <c r="M107" s="237"/>
      <c r="N107" s="238"/>
      <c r="O107" s="238"/>
      <c r="P107" s="238"/>
      <c r="Q107" s="238"/>
      <c r="R107" s="238"/>
      <c r="S107" s="238"/>
      <c r="T107" s="239"/>
      <c r="AT107" s="240" t="s">
        <v>791</v>
      </c>
      <c r="AU107" s="240" t="s">
        <v>79</v>
      </c>
      <c r="AV107" s="14" t="s">
        <v>174</v>
      </c>
      <c r="AW107" s="14" t="s">
        <v>31</v>
      </c>
      <c r="AX107" s="14" t="s">
        <v>77</v>
      </c>
      <c r="AY107" s="240" t="s">
        <v>122</v>
      </c>
    </row>
    <row r="108" spans="1:65" s="2" customFormat="1" ht="16.5" customHeight="1">
      <c r="A108" s="34"/>
      <c r="B108" s="35"/>
      <c r="C108" s="201" t="s">
        <v>79</v>
      </c>
      <c r="D108" s="201" t="s">
        <v>168</v>
      </c>
      <c r="E108" s="202" t="s">
        <v>797</v>
      </c>
      <c r="F108" s="203" t="s">
        <v>798</v>
      </c>
      <c r="G108" s="204" t="s">
        <v>790</v>
      </c>
      <c r="H108" s="205">
        <v>57.389000000000003</v>
      </c>
      <c r="I108" s="206"/>
      <c r="J108" s="207">
        <f>ROUND(I108*H108,2)</f>
        <v>0</v>
      </c>
      <c r="K108" s="203" t="s">
        <v>19</v>
      </c>
      <c r="L108" s="39"/>
      <c r="M108" s="208" t="s">
        <v>19</v>
      </c>
      <c r="N108" s="209" t="s">
        <v>40</v>
      </c>
      <c r="O108" s="64"/>
      <c r="P108" s="197">
        <f>O108*H108</f>
        <v>0</v>
      </c>
      <c r="Q108" s="197">
        <v>0</v>
      </c>
      <c r="R108" s="197">
        <f>Q108*H108</f>
        <v>0</v>
      </c>
      <c r="S108" s="197">
        <v>0</v>
      </c>
      <c r="T108" s="198">
        <f>S108*H108</f>
        <v>0</v>
      </c>
      <c r="U108" s="34"/>
      <c r="V108" s="34"/>
      <c r="W108" s="34"/>
      <c r="X108" s="34"/>
      <c r="Y108" s="34"/>
      <c r="Z108" s="34"/>
      <c r="AA108" s="34"/>
      <c r="AB108" s="34"/>
      <c r="AC108" s="34"/>
      <c r="AD108" s="34"/>
      <c r="AE108" s="34"/>
      <c r="AR108" s="199" t="s">
        <v>174</v>
      </c>
      <c r="AT108" s="199" t="s">
        <v>168</v>
      </c>
      <c r="AU108" s="199" t="s">
        <v>79</v>
      </c>
      <c r="AY108" s="17" t="s">
        <v>122</v>
      </c>
      <c r="BE108" s="200">
        <f>IF(N108="základní",J108,0)</f>
        <v>0</v>
      </c>
      <c r="BF108" s="200">
        <f>IF(N108="snížená",J108,0)</f>
        <v>0</v>
      </c>
      <c r="BG108" s="200">
        <f>IF(N108="zákl. přenesená",J108,0)</f>
        <v>0</v>
      </c>
      <c r="BH108" s="200">
        <f>IF(N108="sníž. přenesená",J108,0)</f>
        <v>0</v>
      </c>
      <c r="BI108" s="200">
        <f>IF(N108="nulová",J108,0)</f>
        <v>0</v>
      </c>
      <c r="BJ108" s="17" t="s">
        <v>77</v>
      </c>
      <c r="BK108" s="200">
        <f>ROUND(I108*H108,2)</f>
        <v>0</v>
      </c>
      <c r="BL108" s="17" t="s">
        <v>174</v>
      </c>
      <c r="BM108" s="199" t="s">
        <v>174</v>
      </c>
    </row>
    <row r="109" spans="1:65" s="13" customFormat="1">
      <c r="B109" s="219"/>
      <c r="C109" s="220"/>
      <c r="D109" s="215" t="s">
        <v>791</v>
      </c>
      <c r="E109" s="221" t="s">
        <v>19</v>
      </c>
      <c r="F109" s="222" t="s">
        <v>799</v>
      </c>
      <c r="G109" s="220"/>
      <c r="H109" s="223">
        <v>85.536000000000001</v>
      </c>
      <c r="I109" s="224"/>
      <c r="J109" s="220"/>
      <c r="K109" s="220"/>
      <c r="L109" s="225"/>
      <c r="M109" s="226"/>
      <c r="N109" s="227"/>
      <c r="O109" s="227"/>
      <c r="P109" s="227"/>
      <c r="Q109" s="227"/>
      <c r="R109" s="227"/>
      <c r="S109" s="227"/>
      <c r="T109" s="228"/>
      <c r="AT109" s="229" t="s">
        <v>791</v>
      </c>
      <c r="AU109" s="229" t="s">
        <v>79</v>
      </c>
      <c r="AV109" s="13" t="s">
        <v>79</v>
      </c>
      <c r="AW109" s="13" t="s">
        <v>31</v>
      </c>
      <c r="AX109" s="13" t="s">
        <v>69</v>
      </c>
      <c r="AY109" s="229" t="s">
        <v>122</v>
      </c>
    </row>
    <row r="110" spans="1:65" s="13" customFormat="1">
      <c r="B110" s="219"/>
      <c r="C110" s="220"/>
      <c r="D110" s="215" t="s">
        <v>791</v>
      </c>
      <c r="E110" s="221" t="s">
        <v>19</v>
      </c>
      <c r="F110" s="222" t="s">
        <v>800</v>
      </c>
      <c r="G110" s="220"/>
      <c r="H110" s="223">
        <v>5.452</v>
      </c>
      <c r="I110" s="224"/>
      <c r="J110" s="220"/>
      <c r="K110" s="220"/>
      <c r="L110" s="225"/>
      <c r="M110" s="226"/>
      <c r="N110" s="227"/>
      <c r="O110" s="227"/>
      <c r="P110" s="227"/>
      <c r="Q110" s="227"/>
      <c r="R110" s="227"/>
      <c r="S110" s="227"/>
      <c r="T110" s="228"/>
      <c r="AT110" s="229" t="s">
        <v>791</v>
      </c>
      <c r="AU110" s="229" t="s">
        <v>79</v>
      </c>
      <c r="AV110" s="13" t="s">
        <v>79</v>
      </c>
      <c r="AW110" s="13" t="s">
        <v>31</v>
      </c>
      <c r="AX110" s="13" t="s">
        <v>69</v>
      </c>
      <c r="AY110" s="229" t="s">
        <v>122</v>
      </c>
    </row>
    <row r="111" spans="1:65" s="13" customFormat="1">
      <c r="B111" s="219"/>
      <c r="C111" s="220"/>
      <c r="D111" s="215" t="s">
        <v>791</v>
      </c>
      <c r="E111" s="221" t="s">
        <v>19</v>
      </c>
      <c r="F111" s="222" t="s">
        <v>801</v>
      </c>
      <c r="G111" s="220"/>
      <c r="H111" s="223">
        <v>-22.742000000000001</v>
      </c>
      <c r="I111" s="224"/>
      <c r="J111" s="220"/>
      <c r="K111" s="220"/>
      <c r="L111" s="225"/>
      <c r="M111" s="226"/>
      <c r="N111" s="227"/>
      <c r="O111" s="227"/>
      <c r="P111" s="227"/>
      <c r="Q111" s="227"/>
      <c r="R111" s="227"/>
      <c r="S111" s="227"/>
      <c r="T111" s="228"/>
      <c r="AT111" s="229" t="s">
        <v>791</v>
      </c>
      <c r="AU111" s="229" t="s">
        <v>79</v>
      </c>
      <c r="AV111" s="13" t="s">
        <v>79</v>
      </c>
      <c r="AW111" s="13" t="s">
        <v>31</v>
      </c>
      <c r="AX111" s="13" t="s">
        <v>69</v>
      </c>
      <c r="AY111" s="229" t="s">
        <v>122</v>
      </c>
    </row>
    <row r="112" spans="1:65" s="13" customFormat="1">
      <c r="B112" s="219"/>
      <c r="C112" s="220"/>
      <c r="D112" s="215" t="s">
        <v>791</v>
      </c>
      <c r="E112" s="221" t="s">
        <v>19</v>
      </c>
      <c r="F112" s="222" t="s">
        <v>802</v>
      </c>
      <c r="G112" s="220"/>
      <c r="H112" s="223">
        <v>-10.856999999999999</v>
      </c>
      <c r="I112" s="224"/>
      <c r="J112" s="220"/>
      <c r="K112" s="220"/>
      <c r="L112" s="225"/>
      <c r="M112" s="226"/>
      <c r="N112" s="227"/>
      <c r="O112" s="227"/>
      <c r="P112" s="227"/>
      <c r="Q112" s="227"/>
      <c r="R112" s="227"/>
      <c r="S112" s="227"/>
      <c r="T112" s="228"/>
      <c r="AT112" s="229" t="s">
        <v>791</v>
      </c>
      <c r="AU112" s="229" t="s">
        <v>79</v>
      </c>
      <c r="AV112" s="13" t="s">
        <v>79</v>
      </c>
      <c r="AW112" s="13" t="s">
        <v>31</v>
      </c>
      <c r="AX112" s="13" t="s">
        <v>69</v>
      </c>
      <c r="AY112" s="229" t="s">
        <v>122</v>
      </c>
    </row>
    <row r="113" spans="1:65" s="14" customFormat="1">
      <c r="B113" s="230"/>
      <c r="C113" s="231"/>
      <c r="D113" s="215" t="s">
        <v>791</v>
      </c>
      <c r="E113" s="232" t="s">
        <v>19</v>
      </c>
      <c r="F113" s="233" t="s">
        <v>796</v>
      </c>
      <c r="G113" s="231"/>
      <c r="H113" s="234">
        <v>57.388999999999996</v>
      </c>
      <c r="I113" s="235"/>
      <c r="J113" s="231"/>
      <c r="K113" s="231"/>
      <c r="L113" s="236"/>
      <c r="M113" s="237"/>
      <c r="N113" s="238"/>
      <c r="O113" s="238"/>
      <c r="P113" s="238"/>
      <c r="Q113" s="238"/>
      <c r="R113" s="238"/>
      <c r="S113" s="238"/>
      <c r="T113" s="239"/>
      <c r="AT113" s="240" t="s">
        <v>791</v>
      </c>
      <c r="AU113" s="240" t="s">
        <v>79</v>
      </c>
      <c r="AV113" s="14" t="s">
        <v>174</v>
      </c>
      <c r="AW113" s="14" t="s">
        <v>31</v>
      </c>
      <c r="AX113" s="14" t="s">
        <v>77</v>
      </c>
      <c r="AY113" s="240" t="s">
        <v>122</v>
      </c>
    </row>
    <row r="114" spans="1:65" s="2" customFormat="1" ht="16.5" customHeight="1">
      <c r="A114" s="34"/>
      <c r="B114" s="35"/>
      <c r="C114" s="201" t="s">
        <v>121</v>
      </c>
      <c r="D114" s="201" t="s">
        <v>168</v>
      </c>
      <c r="E114" s="202" t="s">
        <v>803</v>
      </c>
      <c r="F114" s="203" t="s">
        <v>804</v>
      </c>
      <c r="G114" s="204" t="s">
        <v>790</v>
      </c>
      <c r="H114" s="205">
        <v>57.389000000000003</v>
      </c>
      <c r="I114" s="206"/>
      <c r="J114" s="207">
        <f>ROUND(I114*H114,2)</f>
        <v>0</v>
      </c>
      <c r="K114" s="203" t="s">
        <v>19</v>
      </c>
      <c r="L114" s="39"/>
      <c r="M114" s="208" t="s">
        <v>19</v>
      </c>
      <c r="N114" s="209" t="s">
        <v>40</v>
      </c>
      <c r="O114" s="64"/>
      <c r="P114" s="197">
        <f>O114*H114</f>
        <v>0</v>
      </c>
      <c r="Q114" s="197">
        <v>0</v>
      </c>
      <c r="R114" s="197">
        <f>Q114*H114</f>
        <v>0</v>
      </c>
      <c r="S114" s="197">
        <v>0</v>
      </c>
      <c r="T114" s="198">
        <f>S114*H114</f>
        <v>0</v>
      </c>
      <c r="U114" s="34"/>
      <c r="V114" s="34"/>
      <c r="W114" s="34"/>
      <c r="X114" s="34"/>
      <c r="Y114" s="34"/>
      <c r="Z114" s="34"/>
      <c r="AA114" s="34"/>
      <c r="AB114" s="34"/>
      <c r="AC114" s="34"/>
      <c r="AD114" s="34"/>
      <c r="AE114" s="34"/>
      <c r="AR114" s="199" t="s">
        <v>174</v>
      </c>
      <c r="AT114" s="199" t="s">
        <v>168</v>
      </c>
      <c r="AU114" s="199" t="s">
        <v>79</v>
      </c>
      <c r="AY114" s="17" t="s">
        <v>122</v>
      </c>
      <c r="BE114" s="200">
        <f>IF(N114="základní",J114,0)</f>
        <v>0</v>
      </c>
      <c r="BF114" s="200">
        <f>IF(N114="snížená",J114,0)</f>
        <v>0</v>
      </c>
      <c r="BG114" s="200">
        <f>IF(N114="zákl. přenesená",J114,0)</f>
        <v>0</v>
      </c>
      <c r="BH114" s="200">
        <f>IF(N114="sníž. přenesená",J114,0)</f>
        <v>0</v>
      </c>
      <c r="BI114" s="200">
        <f>IF(N114="nulová",J114,0)</f>
        <v>0</v>
      </c>
      <c r="BJ114" s="17" t="s">
        <v>77</v>
      </c>
      <c r="BK114" s="200">
        <f>ROUND(I114*H114,2)</f>
        <v>0</v>
      </c>
      <c r="BL114" s="17" t="s">
        <v>174</v>
      </c>
      <c r="BM114" s="199" t="s">
        <v>187</v>
      </c>
    </row>
    <row r="115" spans="1:65" s="2" customFormat="1" ht="16.5" customHeight="1">
      <c r="A115" s="34"/>
      <c r="B115" s="35"/>
      <c r="C115" s="201" t="s">
        <v>174</v>
      </c>
      <c r="D115" s="201" t="s">
        <v>168</v>
      </c>
      <c r="E115" s="202" t="s">
        <v>805</v>
      </c>
      <c r="F115" s="203" t="s">
        <v>806</v>
      </c>
      <c r="G115" s="204" t="s">
        <v>790</v>
      </c>
      <c r="H115" s="205">
        <v>114.77800000000001</v>
      </c>
      <c r="I115" s="206"/>
      <c r="J115" s="207">
        <f>ROUND(I115*H115,2)</f>
        <v>0</v>
      </c>
      <c r="K115" s="203" t="s">
        <v>19</v>
      </c>
      <c r="L115" s="39"/>
      <c r="M115" s="208" t="s">
        <v>19</v>
      </c>
      <c r="N115" s="209" t="s">
        <v>40</v>
      </c>
      <c r="O115" s="64"/>
      <c r="P115" s="197">
        <f>O115*H115</f>
        <v>0</v>
      </c>
      <c r="Q115" s="197">
        <v>0</v>
      </c>
      <c r="R115" s="197">
        <f>Q115*H115</f>
        <v>0</v>
      </c>
      <c r="S115" s="197">
        <v>0</v>
      </c>
      <c r="T115" s="198">
        <f>S115*H115</f>
        <v>0</v>
      </c>
      <c r="U115" s="34"/>
      <c r="V115" s="34"/>
      <c r="W115" s="34"/>
      <c r="X115" s="34"/>
      <c r="Y115" s="34"/>
      <c r="Z115" s="34"/>
      <c r="AA115" s="34"/>
      <c r="AB115" s="34"/>
      <c r="AC115" s="34"/>
      <c r="AD115" s="34"/>
      <c r="AE115" s="34"/>
      <c r="AR115" s="199" t="s">
        <v>174</v>
      </c>
      <c r="AT115" s="199" t="s">
        <v>168</v>
      </c>
      <c r="AU115" s="199" t="s">
        <v>79</v>
      </c>
      <c r="AY115" s="17" t="s">
        <v>122</v>
      </c>
      <c r="BE115" s="200">
        <f>IF(N115="základní",J115,0)</f>
        <v>0</v>
      </c>
      <c r="BF115" s="200">
        <f>IF(N115="snížená",J115,0)</f>
        <v>0</v>
      </c>
      <c r="BG115" s="200">
        <f>IF(N115="zákl. přenesená",J115,0)</f>
        <v>0</v>
      </c>
      <c r="BH115" s="200">
        <f>IF(N115="sníž. přenesená",J115,0)</f>
        <v>0</v>
      </c>
      <c r="BI115" s="200">
        <f>IF(N115="nulová",J115,0)</f>
        <v>0</v>
      </c>
      <c r="BJ115" s="17" t="s">
        <v>77</v>
      </c>
      <c r="BK115" s="200">
        <f>ROUND(I115*H115,2)</f>
        <v>0</v>
      </c>
      <c r="BL115" s="17" t="s">
        <v>174</v>
      </c>
      <c r="BM115" s="199" t="s">
        <v>195</v>
      </c>
    </row>
    <row r="116" spans="1:65" s="13" customFormat="1">
      <c r="B116" s="219"/>
      <c r="C116" s="220"/>
      <c r="D116" s="215" t="s">
        <v>791</v>
      </c>
      <c r="E116" s="221" t="s">
        <v>19</v>
      </c>
      <c r="F116" s="222" t="s">
        <v>807</v>
      </c>
      <c r="G116" s="220"/>
      <c r="H116" s="223">
        <v>114.77800000000001</v>
      </c>
      <c r="I116" s="224"/>
      <c r="J116" s="220"/>
      <c r="K116" s="220"/>
      <c r="L116" s="225"/>
      <c r="M116" s="226"/>
      <c r="N116" s="227"/>
      <c r="O116" s="227"/>
      <c r="P116" s="227"/>
      <c r="Q116" s="227"/>
      <c r="R116" s="227"/>
      <c r="S116" s="227"/>
      <c r="T116" s="228"/>
      <c r="AT116" s="229" t="s">
        <v>791</v>
      </c>
      <c r="AU116" s="229" t="s">
        <v>79</v>
      </c>
      <c r="AV116" s="13" t="s">
        <v>79</v>
      </c>
      <c r="AW116" s="13" t="s">
        <v>31</v>
      </c>
      <c r="AX116" s="13" t="s">
        <v>69</v>
      </c>
      <c r="AY116" s="229" t="s">
        <v>122</v>
      </c>
    </row>
    <row r="117" spans="1:65" s="14" customFormat="1">
      <c r="B117" s="230"/>
      <c r="C117" s="231"/>
      <c r="D117" s="215" t="s">
        <v>791</v>
      </c>
      <c r="E117" s="232" t="s">
        <v>19</v>
      </c>
      <c r="F117" s="233" t="s">
        <v>796</v>
      </c>
      <c r="G117" s="231"/>
      <c r="H117" s="234">
        <v>114.77800000000001</v>
      </c>
      <c r="I117" s="235"/>
      <c r="J117" s="231"/>
      <c r="K117" s="231"/>
      <c r="L117" s="236"/>
      <c r="M117" s="237"/>
      <c r="N117" s="238"/>
      <c r="O117" s="238"/>
      <c r="P117" s="238"/>
      <c r="Q117" s="238"/>
      <c r="R117" s="238"/>
      <c r="S117" s="238"/>
      <c r="T117" s="239"/>
      <c r="AT117" s="240" t="s">
        <v>791</v>
      </c>
      <c r="AU117" s="240" t="s">
        <v>79</v>
      </c>
      <c r="AV117" s="14" t="s">
        <v>174</v>
      </c>
      <c r="AW117" s="14" t="s">
        <v>31</v>
      </c>
      <c r="AX117" s="14" t="s">
        <v>77</v>
      </c>
      <c r="AY117" s="240" t="s">
        <v>122</v>
      </c>
    </row>
    <row r="118" spans="1:65" s="2" customFormat="1" ht="16.5" customHeight="1">
      <c r="A118" s="34"/>
      <c r="B118" s="35"/>
      <c r="C118" s="201" t="s">
        <v>183</v>
      </c>
      <c r="D118" s="201" t="s">
        <v>168</v>
      </c>
      <c r="E118" s="202" t="s">
        <v>808</v>
      </c>
      <c r="F118" s="203" t="s">
        <v>809</v>
      </c>
      <c r="G118" s="204" t="s">
        <v>790</v>
      </c>
      <c r="H118" s="205">
        <v>28.693999999999999</v>
      </c>
      <c r="I118" s="206"/>
      <c r="J118" s="207">
        <f>ROUND(I118*H118,2)</f>
        <v>0</v>
      </c>
      <c r="K118" s="203" t="s">
        <v>19</v>
      </c>
      <c r="L118" s="39"/>
      <c r="M118" s="208" t="s">
        <v>19</v>
      </c>
      <c r="N118" s="209" t="s">
        <v>40</v>
      </c>
      <c r="O118" s="64"/>
      <c r="P118" s="197">
        <f>O118*H118</f>
        <v>0</v>
      </c>
      <c r="Q118" s="197">
        <v>0</v>
      </c>
      <c r="R118" s="197">
        <f>Q118*H118</f>
        <v>0</v>
      </c>
      <c r="S118" s="197">
        <v>0</v>
      </c>
      <c r="T118" s="198">
        <f>S118*H118</f>
        <v>0</v>
      </c>
      <c r="U118" s="34"/>
      <c r="V118" s="34"/>
      <c r="W118" s="34"/>
      <c r="X118" s="34"/>
      <c r="Y118" s="34"/>
      <c r="Z118" s="34"/>
      <c r="AA118" s="34"/>
      <c r="AB118" s="34"/>
      <c r="AC118" s="34"/>
      <c r="AD118" s="34"/>
      <c r="AE118" s="34"/>
      <c r="AR118" s="199" t="s">
        <v>174</v>
      </c>
      <c r="AT118" s="199" t="s">
        <v>168</v>
      </c>
      <c r="AU118" s="199" t="s">
        <v>79</v>
      </c>
      <c r="AY118" s="17" t="s">
        <v>122</v>
      </c>
      <c r="BE118" s="200">
        <f>IF(N118="základní",J118,0)</f>
        <v>0</v>
      </c>
      <c r="BF118" s="200">
        <f>IF(N118="snížená",J118,0)</f>
        <v>0</v>
      </c>
      <c r="BG118" s="200">
        <f>IF(N118="zákl. přenesená",J118,0)</f>
        <v>0</v>
      </c>
      <c r="BH118" s="200">
        <f>IF(N118="sníž. přenesená",J118,0)</f>
        <v>0</v>
      </c>
      <c r="BI118" s="200">
        <f>IF(N118="nulová",J118,0)</f>
        <v>0</v>
      </c>
      <c r="BJ118" s="17" t="s">
        <v>77</v>
      </c>
      <c r="BK118" s="200">
        <f>ROUND(I118*H118,2)</f>
        <v>0</v>
      </c>
      <c r="BL118" s="17" t="s">
        <v>174</v>
      </c>
      <c r="BM118" s="199" t="s">
        <v>14</v>
      </c>
    </row>
    <row r="119" spans="1:65" s="2" customFormat="1" ht="16.5" customHeight="1">
      <c r="A119" s="34"/>
      <c r="B119" s="35"/>
      <c r="C119" s="201" t="s">
        <v>187</v>
      </c>
      <c r="D119" s="201" t="s">
        <v>168</v>
      </c>
      <c r="E119" s="202" t="s">
        <v>810</v>
      </c>
      <c r="F119" s="203" t="s">
        <v>811</v>
      </c>
      <c r="G119" s="204" t="s">
        <v>790</v>
      </c>
      <c r="H119" s="205">
        <v>143.47200000000001</v>
      </c>
      <c r="I119" s="206"/>
      <c r="J119" s="207">
        <f>ROUND(I119*H119,2)</f>
        <v>0</v>
      </c>
      <c r="K119" s="203" t="s">
        <v>19</v>
      </c>
      <c r="L119" s="39"/>
      <c r="M119" s="208" t="s">
        <v>19</v>
      </c>
      <c r="N119" s="209" t="s">
        <v>40</v>
      </c>
      <c r="O119" s="64"/>
      <c r="P119" s="197">
        <f>O119*H119</f>
        <v>0</v>
      </c>
      <c r="Q119" s="197">
        <v>0</v>
      </c>
      <c r="R119" s="197">
        <f>Q119*H119</f>
        <v>0</v>
      </c>
      <c r="S119" s="197">
        <v>0</v>
      </c>
      <c r="T119" s="198">
        <f>S119*H119</f>
        <v>0</v>
      </c>
      <c r="U119" s="34"/>
      <c r="V119" s="34"/>
      <c r="W119" s="34"/>
      <c r="X119" s="34"/>
      <c r="Y119" s="34"/>
      <c r="Z119" s="34"/>
      <c r="AA119" s="34"/>
      <c r="AB119" s="34"/>
      <c r="AC119" s="34"/>
      <c r="AD119" s="34"/>
      <c r="AE119" s="34"/>
      <c r="AR119" s="199" t="s">
        <v>174</v>
      </c>
      <c r="AT119" s="199" t="s">
        <v>168</v>
      </c>
      <c r="AU119" s="199" t="s">
        <v>79</v>
      </c>
      <c r="AY119" s="17" t="s">
        <v>122</v>
      </c>
      <c r="BE119" s="200">
        <f>IF(N119="základní",J119,0)</f>
        <v>0</v>
      </c>
      <c r="BF119" s="200">
        <f>IF(N119="snížená",J119,0)</f>
        <v>0</v>
      </c>
      <c r="BG119" s="200">
        <f>IF(N119="zákl. přenesená",J119,0)</f>
        <v>0</v>
      </c>
      <c r="BH119" s="200">
        <f>IF(N119="sníž. přenesená",J119,0)</f>
        <v>0</v>
      </c>
      <c r="BI119" s="200">
        <f>IF(N119="nulová",J119,0)</f>
        <v>0</v>
      </c>
      <c r="BJ119" s="17" t="s">
        <v>77</v>
      </c>
      <c r="BK119" s="200">
        <f>ROUND(I119*H119,2)</f>
        <v>0</v>
      </c>
      <c r="BL119" s="17" t="s">
        <v>174</v>
      </c>
      <c r="BM119" s="199" t="s">
        <v>131</v>
      </c>
    </row>
    <row r="120" spans="1:65" s="13" customFormat="1">
      <c r="B120" s="219"/>
      <c r="C120" s="220"/>
      <c r="D120" s="215" t="s">
        <v>791</v>
      </c>
      <c r="E120" s="221" t="s">
        <v>19</v>
      </c>
      <c r="F120" s="222" t="s">
        <v>812</v>
      </c>
      <c r="G120" s="220"/>
      <c r="H120" s="223">
        <v>143.47200000000001</v>
      </c>
      <c r="I120" s="224"/>
      <c r="J120" s="220"/>
      <c r="K120" s="220"/>
      <c r="L120" s="225"/>
      <c r="M120" s="226"/>
      <c r="N120" s="227"/>
      <c r="O120" s="227"/>
      <c r="P120" s="227"/>
      <c r="Q120" s="227"/>
      <c r="R120" s="227"/>
      <c r="S120" s="227"/>
      <c r="T120" s="228"/>
      <c r="AT120" s="229" t="s">
        <v>791</v>
      </c>
      <c r="AU120" s="229" t="s">
        <v>79</v>
      </c>
      <c r="AV120" s="13" t="s">
        <v>79</v>
      </c>
      <c r="AW120" s="13" t="s">
        <v>31</v>
      </c>
      <c r="AX120" s="13" t="s">
        <v>69</v>
      </c>
      <c r="AY120" s="229" t="s">
        <v>122</v>
      </c>
    </row>
    <row r="121" spans="1:65" s="14" customFormat="1">
      <c r="B121" s="230"/>
      <c r="C121" s="231"/>
      <c r="D121" s="215" t="s">
        <v>791</v>
      </c>
      <c r="E121" s="232" t="s">
        <v>19</v>
      </c>
      <c r="F121" s="233" t="s">
        <v>796</v>
      </c>
      <c r="G121" s="231"/>
      <c r="H121" s="234">
        <v>143.47200000000001</v>
      </c>
      <c r="I121" s="235"/>
      <c r="J121" s="231"/>
      <c r="K121" s="231"/>
      <c r="L121" s="236"/>
      <c r="M121" s="237"/>
      <c r="N121" s="238"/>
      <c r="O121" s="238"/>
      <c r="P121" s="238"/>
      <c r="Q121" s="238"/>
      <c r="R121" s="238"/>
      <c r="S121" s="238"/>
      <c r="T121" s="239"/>
      <c r="AT121" s="240" t="s">
        <v>791</v>
      </c>
      <c r="AU121" s="240" t="s">
        <v>79</v>
      </c>
      <c r="AV121" s="14" t="s">
        <v>174</v>
      </c>
      <c r="AW121" s="14" t="s">
        <v>31</v>
      </c>
      <c r="AX121" s="14" t="s">
        <v>77</v>
      </c>
      <c r="AY121" s="240" t="s">
        <v>122</v>
      </c>
    </row>
    <row r="122" spans="1:65" s="2" customFormat="1" ht="16.5" customHeight="1">
      <c r="A122" s="34"/>
      <c r="B122" s="35"/>
      <c r="C122" s="201" t="s">
        <v>191</v>
      </c>
      <c r="D122" s="201" t="s">
        <v>168</v>
      </c>
      <c r="E122" s="202" t="s">
        <v>813</v>
      </c>
      <c r="F122" s="203" t="s">
        <v>814</v>
      </c>
      <c r="G122" s="204" t="s">
        <v>666</v>
      </c>
      <c r="H122" s="205">
        <v>172.167</v>
      </c>
      <c r="I122" s="206"/>
      <c r="J122" s="207">
        <f>ROUND(I122*H122,2)</f>
        <v>0</v>
      </c>
      <c r="K122" s="203" t="s">
        <v>19</v>
      </c>
      <c r="L122" s="39"/>
      <c r="M122" s="208" t="s">
        <v>19</v>
      </c>
      <c r="N122" s="209" t="s">
        <v>40</v>
      </c>
      <c r="O122" s="64"/>
      <c r="P122" s="197">
        <f>O122*H122</f>
        <v>0</v>
      </c>
      <c r="Q122" s="197">
        <v>0</v>
      </c>
      <c r="R122" s="197">
        <f>Q122*H122</f>
        <v>0</v>
      </c>
      <c r="S122" s="197">
        <v>0</v>
      </c>
      <c r="T122" s="198">
        <f>S122*H122</f>
        <v>0</v>
      </c>
      <c r="U122" s="34"/>
      <c r="V122" s="34"/>
      <c r="W122" s="34"/>
      <c r="X122" s="34"/>
      <c r="Y122" s="34"/>
      <c r="Z122" s="34"/>
      <c r="AA122" s="34"/>
      <c r="AB122" s="34"/>
      <c r="AC122" s="34"/>
      <c r="AD122" s="34"/>
      <c r="AE122" s="34"/>
      <c r="AR122" s="199" t="s">
        <v>174</v>
      </c>
      <c r="AT122" s="199" t="s">
        <v>168</v>
      </c>
      <c r="AU122" s="199" t="s">
        <v>79</v>
      </c>
      <c r="AY122" s="17" t="s">
        <v>122</v>
      </c>
      <c r="BE122" s="200">
        <f>IF(N122="základní",J122,0)</f>
        <v>0</v>
      </c>
      <c r="BF122" s="200">
        <f>IF(N122="snížená",J122,0)</f>
        <v>0</v>
      </c>
      <c r="BG122" s="200">
        <f>IF(N122="zákl. přenesená",J122,0)</f>
        <v>0</v>
      </c>
      <c r="BH122" s="200">
        <f>IF(N122="sníž. přenesená",J122,0)</f>
        <v>0</v>
      </c>
      <c r="BI122" s="200">
        <f>IF(N122="nulová",J122,0)</f>
        <v>0</v>
      </c>
      <c r="BJ122" s="17" t="s">
        <v>77</v>
      </c>
      <c r="BK122" s="200">
        <f>ROUND(I122*H122,2)</f>
        <v>0</v>
      </c>
      <c r="BL122" s="17" t="s">
        <v>174</v>
      </c>
      <c r="BM122" s="199" t="s">
        <v>139</v>
      </c>
    </row>
    <row r="123" spans="1:65" s="13" customFormat="1">
      <c r="B123" s="219"/>
      <c r="C123" s="220"/>
      <c r="D123" s="215" t="s">
        <v>791</v>
      </c>
      <c r="E123" s="221" t="s">
        <v>19</v>
      </c>
      <c r="F123" s="222" t="s">
        <v>815</v>
      </c>
      <c r="G123" s="220"/>
      <c r="H123" s="223">
        <v>172.167</v>
      </c>
      <c r="I123" s="224"/>
      <c r="J123" s="220"/>
      <c r="K123" s="220"/>
      <c r="L123" s="225"/>
      <c r="M123" s="226"/>
      <c r="N123" s="227"/>
      <c r="O123" s="227"/>
      <c r="P123" s="227"/>
      <c r="Q123" s="227"/>
      <c r="R123" s="227"/>
      <c r="S123" s="227"/>
      <c r="T123" s="228"/>
      <c r="AT123" s="229" t="s">
        <v>791</v>
      </c>
      <c r="AU123" s="229" t="s">
        <v>79</v>
      </c>
      <c r="AV123" s="13" t="s">
        <v>79</v>
      </c>
      <c r="AW123" s="13" t="s">
        <v>31</v>
      </c>
      <c r="AX123" s="13" t="s">
        <v>69</v>
      </c>
      <c r="AY123" s="229" t="s">
        <v>122</v>
      </c>
    </row>
    <row r="124" spans="1:65" s="14" customFormat="1">
      <c r="B124" s="230"/>
      <c r="C124" s="231"/>
      <c r="D124" s="215" t="s">
        <v>791</v>
      </c>
      <c r="E124" s="232" t="s">
        <v>19</v>
      </c>
      <c r="F124" s="233" t="s">
        <v>796</v>
      </c>
      <c r="G124" s="231"/>
      <c r="H124" s="234">
        <v>172.167</v>
      </c>
      <c r="I124" s="235"/>
      <c r="J124" s="231"/>
      <c r="K124" s="231"/>
      <c r="L124" s="236"/>
      <c r="M124" s="237"/>
      <c r="N124" s="238"/>
      <c r="O124" s="238"/>
      <c r="P124" s="238"/>
      <c r="Q124" s="238"/>
      <c r="R124" s="238"/>
      <c r="S124" s="238"/>
      <c r="T124" s="239"/>
      <c r="AT124" s="240" t="s">
        <v>791</v>
      </c>
      <c r="AU124" s="240" t="s">
        <v>79</v>
      </c>
      <c r="AV124" s="14" t="s">
        <v>174</v>
      </c>
      <c r="AW124" s="14" t="s">
        <v>31</v>
      </c>
      <c r="AX124" s="14" t="s">
        <v>77</v>
      </c>
      <c r="AY124" s="240" t="s">
        <v>122</v>
      </c>
    </row>
    <row r="125" spans="1:65" s="2" customFormat="1" ht="16.5" customHeight="1">
      <c r="A125" s="34"/>
      <c r="B125" s="35"/>
      <c r="C125" s="201" t="s">
        <v>195</v>
      </c>
      <c r="D125" s="201" t="s">
        <v>168</v>
      </c>
      <c r="E125" s="202" t="s">
        <v>816</v>
      </c>
      <c r="F125" s="203" t="s">
        <v>817</v>
      </c>
      <c r="G125" s="204" t="s">
        <v>790</v>
      </c>
      <c r="H125" s="205">
        <v>44.32</v>
      </c>
      <c r="I125" s="206"/>
      <c r="J125" s="207">
        <f>ROUND(I125*H125,2)</f>
        <v>0</v>
      </c>
      <c r="K125" s="203" t="s">
        <v>19</v>
      </c>
      <c r="L125" s="39"/>
      <c r="M125" s="208" t="s">
        <v>19</v>
      </c>
      <c r="N125" s="209" t="s">
        <v>40</v>
      </c>
      <c r="O125" s="64"/>
      <c r="P125" s="197">
        <f>O125*H125</f>
        <v>0</v>
      </c>
      <c r="Q125" s="197">
        <v>0</v>
      </c>
      <c r="R125" s="197">
        <f>Q125*H125</f>
        <v>0</v>
      </c>
      <c r="S125" s="197">
        <v>0</v>
      </c>
      <c r="T125" s="198">
        <f>S125*H125</f>
        <v>0</v>
      </c>
      <c r="U125" s="34"/>
      <c r="V125" s="34"/>
      <c r="W125" s="34"/>
      <c r="X125" s="34"/>
      <c r="Y125" s="34"/>
      <c r="Z125" s="34"/>
      <c r="AA125" s="34"/>
      <c r="AB125" s="34"/>
      <c r="AC125" s="34"/>
      <c r="AD125" s="34"/>
      <c r="AE125" s="34"/>
      <c r="AR125" s="199" t="s">
        <v>174</v>
      </c>
      <c r="AT125" s="199" t="s">
        <v>168</v>
      </c>
      <c r="AU125" s="199" t="s">
        <v>79</v>
      </c>
      <c r="AY125" s="17" t="s">
        <v>122</v>
      </c>
      <c r="BE125" s="200">
        <f>IF(N125="základní",J125,0)</f>
        <v>0</v>
      </c>
      <c r="BF125" s="200">
        <f>IF(N125="snížená",J125,0)</f>
        <v>0</v>
      </c>
      <c r="BG125" s="200">
        <f>IF(N125="zákl. přenesená",J125,0)</f>
        <v>0</v>
      </c>
      <c r="BH125" s="200">
        <f>IF(N125="sníž. přenesená",J125,0)</f>
        <v>0</v>
      </c>
      <c r="BI125" s="200">
        <f>IF(N125="nulová",J125,0)</f>
        <v>0</v>
      </c>
      <c r="BJ125" s="17" t="s">
        <v>77</v>
      </c>
      <c r="BK125" s="200">
        <f>ROUND(I125*H125,2)</f>
        <v>0</v>
      </c>
      <c r="BL125" s="17" t="s">
        <v>174</v>
      </c>
      <c r="BM125" s="199" t="s">
        <v>147</v>
      </c>
    </row>
    <row r="126" spans="1:65" s="13" customFormat="1">
      <c r="B126" s="219"/>
      <c r="C126" s="220"/>
      <c r="D126" s="215" t="s">
        <v>791</v>
      </c>
      <c r="E126" s="221" t="s">
        <v>19</v>
      </c>
      <c r="F126" s="222" t="s">
        <v>812</v>
      </c>
      <c r="G126" s="220"/>
      <c r="H126" s="223">
        <v>143.47200000000001</v>
      </c>
      <c r="I126" s="224"/>
      <c r="J126" s="220"/>
      <c r="K126" s="220"/>
      <c r="L126" s="225"/>
      <c r="M126" s="226"/>
      <c r="N126" s="227"/>
      <c r="O126" s="227"/>
      <c r="P126" s="227"/>
      <c r="Q126" s="227"/>
      <c r="R126" s="227"/>
      <c r="S126" s="227"/>
      <c r="T126" s="228"/>
      <c r="AT126" s="229" t="s">
        <v>791</v>
      </c>
      <c r="AU126" s="229" t="s">
        <v>79</v>
      </c>
      <c r="AV126" s="13" t="s">
        <v>79</v>
      </c>
      <c r="AW126" s="13" t="s">
        <v>31</v>
      </c>
      <c r="AX126" s="13" t="s">
        <v>69</v>
      </c>
      <c r="AY126" s="229" t="s">
        <v>122</v>
      </c>
    </row>
    <row r="127" spans="1:65" s="13" customFormat="1">
      <c r="B127" s="219"/>
      <c r="C127" s="220"/>
      <c r="D127" s="215" t="s">
        <v>791</v>
      </c>
      <c r="E127" s="221" t="s">
        <v>19</v>
      </c>
      <c r="F127" s="222" t="s">
        <v>818</v>
      </c>
      <c r="G127" s="220"/>
      <c r="H127" s="223">
        <v>-90.78</v>
      </c>
      <c r="I127" s="224"/>
      <c r="J127" s="220"/>
      <c r="K127" s="220"/>
      <c r="L127" s="225"/>
      <c r="M127" s="226"/>
      <c r="N127" s="227"/>
      <c r="O127" s="227"/>
      <c r="P127" s="227"/>
      <c r="Q127" s="227"/>
      <c r="R127" s="227"/>
      <c r="S127" s="227"/>
      <c r="T127" s="228"/>
      <c r="AT127" s="229" t="s">
        <v>791</v>
      </c>
      <c r="AU127" s="229" t="s">
        <v>79</v>
      </c>
      <c r="AV127" s="13" t="s">
        <v>79</v>
      </c>
      <c r="AW127" s="13" t="s">
        <v>31</v>
      </c>
      <c r="AX127" s="13" t="s">
        <v>69</v>
      </c>
      <c r="AY127" s="229" t="s">
        <v>122</v>
      </c>
    </row>
    <row r="128" spans="1:65" s="13" customFormat="1">
      <c r="B128" s="219"/>
      <c r="C128" s="220"/>
      <c r="D128" s="215" t="s">
        <v>791</v>
      </c>
      <c r="E128" s="221" t="s">
        <v>19</v>
      </c>
      <c r="F128" s="222" t="s">
        <v>819</v>
      </c>
      <c r="G128" s="220"/>
      <c r="H128" s="223">
        <v>-3.528</v>
      </c>
      <c r="I128" s="224"/>
      <c r="J128" s="220"/>
      <c r="K128" s="220"/>
      <c r="L128" s="225"/>
      <c r="M128" s="226"/>
      <c r="N128" s="227"/>
      <c r="O128" s="227"/>
      <c r="P128" s="227"/>
      <c r="Q128" s="227"/>
      <c r="R128" s="227"/>
      <c r="S128" s="227"/>
      <c r="T128" s="228"/>
      <c r="AT128" s="229" t="s">
        <v>791</v>
      </c>
      <c r="AU128" s="229" t="s">
        <v>79</v>
      </c>
      <c r="AV128" s="13" t="s">
        <v>79</v>
      </c>
      <c r="AW128" s="13" t="s">
        <v>31</v>
      </c>
      <c r="AX128" s="13" t="s">
        <v>69</v>
      </c>
      <c r="AY128" s="229" t="s">
        <v>122</v>
      </c>
    </row>
    <row r="129" spans="1:65" s="13" customFormat="1">
      <c r="B129" s="219"/>
      <c r="C129" s="220"/>
      <c r="D129" s="215" t="s">
        <v>791</v>
      </c>
      <c r="E129" s="221" t="s">
        <v>19</v>
      </c>
      <c r="F129" s="222" t="s">
        <v>820</v>
      </c>
      <c r="G129" s="220"/>
      <c r="H129" s="223">
        <v>-4.8440000000000003</v>
      </c>
      <c r="I129" s="224"/>
      <c r="J129" s="220"/>
      <c r="K129" s="220"/>
      <c r="L129" s="225"/>
      <c r="M129" s="226"/>
      <c r="N129" s="227"/>
      <c r="O129" s="227"/>
      <c r="P129" s="227"/>
      <c r="Q129" s="227"/>
      <c r="R129" s="227"/>
      <c r="S129" s="227"/>
      <c r="T129" s="228"/>
      <c r="AT129" s="229" t="s">
        <v>791</v>
      </c>
      <c r="AU129" s="229" t="s">
        <v>79</v>
      </c>
      <c r="AV129" s="13" t="s">
        <v>79</v>
      </c>
      <c r="AW129" s="13" t="s">
        <v>31</v>
      </c>
      <c r="AX129" s="13" t="s">
        <v>69</v>
      </c>
      <c r="AY129" s="229" t="s">
        <v>122</v>
      </c>
    </row>
    <row r="130" spans="1:65" s="14" customFormat="1">
      <c r="B130" s="230"/>
      <c r="C130" s="231"/>
      <c r="D130" s="215" t="s">
        <v>791</v>
      </c>
      <c r="E130" s="232" t="s">
        <v>19</v>
      </c>
      <c r="F130" s="233" t="s">
        <v>796</v>
      </c>
      <c r="G130" s="231"/>
      <c r="H130" s="234">
        <v>44.320000000000007</v>
      </c>
      <c r="I130" s="235"/>
      <c r="J130" s="231"/>
      <c r="K130" s="231"/>
      <c r="L130" s="236"/>
      <c r="M130" s="237"/>
      <c r="N130" s="238"/>
      <c r="O130" s="238"/>
      <c r="P130" s="238"/>
      <c r="Q130" s="238"/>
      <c r="R130" s="238"/>
      <c r="S130" s="238"/>
      <c r="T130" s="239"/>
      <c r="AT130" s="240" t="s">
        <v>791</v>
      </c>
      <c r="AU130" s="240" t="s">
        <v>79</v>
      </c>
      <c r="AV130" s="14" t="s">
        <v>174</v>
      </c>
      <c r="AW130" s="14" t="s">
        <v>31</v>
      </c>
      <c r="AX130" s="14" t="s">
        <v>77</v>
      </c>
      <c r="AY130" s="240" t="s">
        <v>122</v>
      </c>
    </row>
    <row r="131" spans="1:65" s="2" customFormat="1" ht="16.5" customHeight="1">
      <c r="A131" s="34"/>
      <c r="B131" s="35"/>
      <c r="C131" s="187" t="s">
        <v>199</v>
      </c>
      <c r="D131" s="187" t="s">
        <v>119</v>
      </c>
      <c r="E131" s="188" t="s">
        <v>821</v>
      </c>
      <c r="F131" s="189" t="s">
        <v>822</v>
      </c>
      <c r="G131" s="190" t="s">
        <v>666</v>
      </c>
      <c r="H131" s="191">
        <v>88.64</v>
      </c>
      <c r="I131" s="192"/>
      <c r="J131" s="193">
        <f>ROUND(I131*H131,2)</f>
        <v>0</v>
      </c>
      <c r="K131" s="189" t="s">
        <v>19</v>
      </c>
      <c r="L131" s="194"/>
      <c r="M131" s="195" t="s">
        <v>19</v>
      </c>
      <c r="N131" s="196" t="s">
        <v>40</v>
      </c>
      <c r="O131" s="64"/>
      <c r="P131" s="197">
        <f>O131*H131</f>
        <v>0</v>
      </c>
      <c r="Q131" s="197">
        <v>0</v>
      </c>
      <c r="R131" s="197">
        <f>Q131*H131</f>
        <v>0</v>
      </c>
      <c r="S131" s="197">
        <v>0</v>
      </c>
      <c r="T131" s="198">
        <f>S131*H131</f>
        <v>0</v>
      </c>
      <c r="U131" s="34"/>
      <c r="V131" s="34"/>
      <c r="W131" s="34"/>
      <c r="X131" s="34"/>
      <c r="Y131" s="34"/>
      <c r="Z131" s="34"/>
      <c r="AA131" s="34"/>
      <c r="AB131" s="34"/>
      <c r="AC131" s="34"/>
      <c r="AD131" s="34"/>
      <c r="AE131" s="34"/>
      <c r="AR131" s="199" t="s">
        <v>195</v>
      </c>
      <c r="AT131" s="199" t="s">
        <v>119</v>
      </c>
      <c r="AU131" s="199" t="s">
        <v>79</v>
      </c>
      <c r="AY131" s="17" t="s">
        <v>122</v>
      </c>
      <c r="BE131" s="200">
        <f>IF(N131="základní",J131,0)</f>
        <v>0</v>
      </c>
      <c r="BF131" s="200">
        <f>IF(N131="snížená",J131,0)</f>
        <v>0</v>
      </c>
      <c r="BG131" s="200">
        <f>IF(N131="zákl. přenesená",J131,0)</f>
        <v>0</v>
      </c>
      <c r="BH131" s="200">
        <f>IF(N131="sníž. přenesená",J131,0)</f>
        <v>0</v>
      </c>
      <c r="BI131" s="200">
        <f>IF(N131="nulová",J131,0)</f>
        <v>0</v>
      </c>
      <c r="BJ131" s="17" t="s">
        <v>77</v>
      </c>
      <c r="BK131" s="200">
        <f>ROUND(I131*H131,2)</f>
        <v>0</v>
      </c>
      <c r="BL131" s="17" t="s">
        <v>174</v>
      </c>
      <c r="BM131" s="199" t="s">
        <v>155</v>
      </c>
    </row>
    <row r="132" spans="1:65" s="2" customFormat="1" ht="16.5" customHeight="1">
      <c r="A132" s="34"/>
      <c r="B132" s="35"/>
      <c r="C132" s="201" t="s">
        <v>14</v>
      </c>
      <c r="D132" s="201" t="s">
        <v>168</v>
      </c>
      <c r="E132" s="202" t="s">
        <v>823</v>
      </c>
      <c r="F132" s="203" t="s">
        <v>824</v>
      </c>
      <c r="G132" s="204" t="s">
        <v>166</v>
      </c>
      <c r="H132" s="205">
        <v>187.172</v>
      </c>
      <c r="I132" s="206"/>
      <c r="J132" s="207">
        <f>ROUND(I132*H132,2)</f>
        <v>0</v>
      </c>
      <c r="K132" s="203" t="s">
        <v>19</v>
      </c>
      <c r="L132" s="39"/>
      <c r="M132" s="208" t="s">
        <v>19</v>
      </c>
      <c r="N132" s="209" t="s">
        <v>40</v>
      </c>
      <c r="O132" s="64"/>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174</v>
      </c>
      <c r="AT132" s="199" t="s">
        <v>168</v>
      </c>
      <c r="AU132" s="199" t="s">
        <v>79</v>
      </c>
      <c r="AY132" s="17" t="s">
        <v>122</v>
      </c>
      <c r="BE132" s="200">
        <f>IF(N132="základní",J132,0)</f>
        <v>0</v>
      </c>
      <c r="BF132" s="200">
        <f>IF(N132="snížená",J132,0)</f>
        <v>0</v>
      </c>
      <c r="BG132" s="200">
        <f>IF(N132="zákl. přenesená",J132,0)</f>
        <v>0</v>
      </c>
      <c r="BH132" s="200">
        <f>IF(N132="sníž. přenesená",J132,0)</f>
        <v>0</v>
      </c>
      <c r="BI132" s="200">
        <f>IF(N132="nulová",J132,0)</f>
        <v>0</v>
      </c>
      <c r="BJ132" s="17" t="s">
        <v>77</v>
      </c>
      <c r="BK132" s="200">
        <f>ROUND(I132*H132,2)</f>
        <v>0</v>
      </c>
      <c r="BL132" s="17" t="s">
        <v>174</v>
      </c>
      <c r="BM132" s="199" t="s">
        <v>163</v>
      </c>
    </row>
    <row r="133" spans="1:65" s="13" customFormat="1">
      <c r="B133" s="219"/>
      <c r="C133" s="220"/>
      <c r="D133" s="215" t="s">
        <v>791</v>
      </c>
      <c r="E133" s="221" t="s">
        <v>19</v>
      </c>
      <c r="F133" s="222" t="s">
        <v>825</v>
      </c>
      <c r="G133" s="220"/>
      <c r="H133" s="223">
        <v>155.822</v>
      </c>
      <c r="I133" s="224"/>
      <c r="J133" s="220"/>
      <c r="K133" s="220"/>
      <c r="L133" s="225"/>
      <c r="M133" s="226"/>
      <c r="N133" s="227"/>
      <c r="O133" s="227"/>
      <c r="P133" s="227"/>
      <c r="Q133" s="227"/>
      <c r="R133" s="227"/>
      <c r="S133" s="227"/>
      <c r="T133" s="228"/>
      <c r="AT133" s="229" t="s">
        <v>791</v>
      </c>
      <c r="AU133" s="229" t="s">
        <v>79</v>
      </c>
      <c r="AV133" s="13" t="s">
        <v>79</v>
      </c>
      <c r="AW133" s="13" t="s">
        <v>31</v>
      </c>
      <c r="AX133" s="13" t="s">
        <v>69</v>
      </c>
      <c r="AY133" s="229" t="s">
        <v>122</v>
      </c>
    </row>
    <row r="134" spans="1:65" s="13" customFormat="1">
      <c r="B134" s="219"/>
      <c r="C134" s="220"/>
      <c r="D134" s="215" t="s">
        <v>791</v>
      </c>
      <c r="E134" s="221" t="s">
        <v>19</v>
      </c>
      <c r="F134" s="222" t="s">
        <v>826</v>
      </c>
      <c r="G134" s="220"/>
      <c r="H134" s="223">
        <v>31.35</v>
      </c>
      <c r="I134" s="224"/>
      <c r="J134" s="220"/>
      <c r="K134" s="220"/>
      <c r="L134" s="225"/>
      <c r="M134" s="226"/>
      <c r="N134" s="227"/>
      <c r="O134" s="227"/>
      <c r="P134" s="227"/>
      <c r="Q134" s="227"/>
      <c r="R134" s="227"/>
      <c r="S134" s="227"/>
      <c r="T134" s="228"/>
      <c r="AT134" s="229" t="s">
        <v>791</v>
      </c>
      <c r="AU134" s="229" t="s">
        <v>79</v>
      </c>
      <c r="AV134" s="13" t="s">
        <v>79</v>
      </c>
      <c r="AW134" s="13" t="s">
        <v>31</v>
      </c>
      <c r="AX134" s="13" t="s">
        <v>69</v>
      </c>
      <c r="AY134" s="229" t="s">
        <v>122</v>
      </c>
    </row>
    <row r="135" spans="1:65" s="14" customFormat="1">
      <c r="B135" s="230"/>
      <c r="C135" s="231"/>
      <c r="D135" s="215" t="s">
        <v>791</v>
      </c>
      <c r="E135" s="232" t="s">
        <v>19</v>
      </c>
      <c r="F135" s="233" t="s">
        <v>796</v>
      </c>
      <c r="G135" s="231"/>
      <c r="H135" s="234">
        <v>187.172</v>
      </c>
      <c r="I135" s="235"/>
      <c r="J135" s="231"/>
      <c r="K135" s="231"/>
      <c r="L135" s="236"/>
      <c r="M135" s="237"/>
      <c r="N135" s="238"/>
      <c r="O135" s="238"/>
      <c r="P135" s="238"/>
      <c r="Q135" s="238"/>
      <c r="R135" s="238"/>
      <c r="S135" s="238"/>
      <c r="T135" s="239"/>
      <c r="AT135" s="240" t="s">
        <v>791</v>
      </c>
      <c r="AU135" s="240" t="s">
        <v>79</v>
      </c>
      <c r="AV135" s="14" t="s">
        <v>174</v>
      </c>
      <c r="AW135" s="14" t="s">
        <v>31</v>
      </c>
      <c r="AX135" s="14" t="s">
        <v>77</v>
      </c>
      <c r="AY135" s="240" t="s">
        <v>122</v>
      </c>
    </row>
    <row r="136" spans="1:65" s="12" customFormat="1" ht="22.9" customHeight="1">
      <c r="B136" s="171"/>
      <c r="C136" s="172"/>
      <c r="D136" s="173" t="s">
        <v>68</v>
      </c>
      <c r="E136" s="185" t="s">
        <v>79</v>
      </c>
      <c r="F136" s="185" t="s">
        <v>827</v>
      </c>
      <c r="G136" s="172"/>
      <c r="H136" s="172"/>
      <c r="I136" s="175"/>
      <c r="J136" s="186">
        <f>BK136</f>
        <v>0</v>
      </c>
      <c r="K136" s="172"/>
      <c r="L136" s="177"/>
      <c r="M136" s="178"/>
      <c r="N136" s="179"/>
      <c r="O136" s="179"/>
      <c r="P136" s="180">
        <f>SUM(P137:P156)</f>
        <v>0</v>
      </c>
      <c r="Q136" s="179"/>
      <c r="R136" s="180">
        <f>SUM(R137:R156)</f>
        <v>0</v>
      </c>
      <c r="S136" s="179"/>
      <c r="T136" s="181">
        <f>SUM(T137:T156)</f>
        <v>0</v>
      </c>
      <c r="AR136" s="182" t="s">
        <v>77</v>
      </c>
      <c r="AT136" s="183" t="s">
        <v>68</v>
      </c>
      <c r="AU136" s="183" t="s">
        <v>77</v>
      </c>
      <c r="AY136" s="182" t="s">
        <v>122</v>
      </c>
      <c r="BK136" s="184">
        <f>SUM(BK137:BK156)</f>
        <v>0</v>
      </c>
    </row>
    <row r="137" spans="1:65" s="2" customFormat="1" ht="16.5" customHeight="1">
      <c r="A137" s="34"/>
      <c r="B137" s="35"/>
      <c r="C137" s="201" t="s">
        <v>214</v>
      </c>
      <c r="D137" s="201" t="s">
        <v>168</v>
      </c>
      <c r="E137" s="202" t="s">
        <v>828</v>
      </c>
      <c r="F137" s="203" t="s">
        <v>829</v>
      </c>
      <c r="G137" s="204" t="s">
        <v>790</v>
      </c>
      <c r="H137" s="205">
        <v>17.57</v>
      </c>
      <c r="I137" s="206"/>
      <c r="J137" s="207">
        <f>ROUND(I137*H137,2)</f>
        <v>0</v>
      </c>
      <c r="K137" s="203" t="s">
        <v>19</v>
      </c>
      <c r="L137" s="39"/>
      <c r="M137" s="208" t="s">
        <v>19</v>
      </c>
      <c r="N137" s="209" t="s">
        <v>40</v>
      </c>
      <c r="O137" s="64"/>
      <c r="P137" s="197">
        <f>O137*H137</f>
        <v>0</v>
      </c>
      <c r="Q137" s="197">
        <v>0</v>
      </c>
      <c r="R137" s="197">
        <f>Q137*H137</f>
        <v>0</v>
      </c>
      <c r="S137" s="197">
        <v>0</v>
      </c>
      <c r="T137" s="198">
        <f>S137*H137</f>
        <v>0</v>
      </c>
      <c r="U137" s="34"/>
      <c r="V137" s="34"/>
      <c r="W137" s="34"/>
      <c r="X137" s="34"/>
      <c r="Y137" s="34"/>
      <c r="Z137" s="34"/>
      <c r="AA137" s="34"/>
      <c r="AB137" s="34"/>
      <c r="AC137" s="34"/>
      <c r="AD137" s="34"/>
      <c r="AE137" s="34"/>
      <c r="AR137" s="199" t="s">
        <v>174</v>
      </c>
      <c r="AT137" s="199" t="s">
        <v>168</v>
      </c>
      <c r="AU137" s="199" t="s">
        <v>79</v>
      </c>
      <c r="AY137" s="17" t="s">
        <v>122</v>
      </c>
      <c r="BE137" s="200">
        <f>IF(N137="základní",J137,0)</f>
        <v>0</v>
      </c>
      <c r="BF137" s="200">
        <f>IF(N137="snížená",J137,0)</f>
        <v>0</v>
      </c>
      <c r="BG137" s="200">
        <f>IF(N137="zákl. přenesená",J137,0)</f>
        <v>0</v>
      </c>
      <c r="BH137" s="200">
        <f>IF(N137="sníž. přenesená",J137,0)</f>
        <v>0</v>
      </c>
      <c r="BI137" s="200">
        <f>IF(N137="nulová",J137,0)</f>
        <v>0</v>
      </c>
      <c r="BJ137" s="17" t="s">
        <v>77</v>
      </c>
      <c r="BK137" s="200">
        <f>ROUND(I137*H137,2)</f>
        <v>0</v>
      </c>
      <c r="BL137" s="17" t="s">
        <v>174</v>
      </c>
      <c r="BM137" s="199" t="s">
        <v>544</v>
      </c>
    </row>
    <row r="138" spans="1:65" s="13" customFormat="1">
      <c r="B138" s="219"/>
      <c r="C138" s="220"/>
      <c r="D138" s="215" t="s">
        <v>791</v>
      </c>
      <c r="E138" s="221" t="s">
        <v>19</v>
      </c>
      <c r="F138" s="222" t="s">
        <v>830</v>
      </c>
      <c r="G138" s="220"/>
      <c r="H138" s="223">
        <v>16.32</v>
      </c>
      <c r="I138" s="224"/>
      <c r="J138" s="220"/>
      <c r="K138" s="220"/>
      <c r="L138" s="225"/>
      <c r="M138" s="226"/>
      <c r="N138" s="227"/>
      <c r="O138" s="227"/>
      <c r="P138" s="227"/>
      <c r="Q138" s="227"/>
      <c r="R138" s="227"/>
      <c r="S138" s="227"/>
      <c r="T138" s="228"/>
      <c r="AT138" s="229" t="s">
        <v>791</v>
      </c>
      <c r="AU138" s="229" t="s">
        <v>79</v>
      </c>
      <c r="AV138" s="13" t="s">
        <v>79</v>
      </c>
      <c r="AW138" s="13" t="s">
        <v>31</v>
      </c>
      <c r="AX138" s="13" t="s">
        <v>69</v>
      </c>
      <c r="AY138" s="229" t="s">
        <v>122</v>
      </c>
    </row>
    <row r="139" spans="1:65" s="13" customFormat="1">
      <c r="B139" s="219"/>
      <c r="C139" s="220"/>
      <c r="D139" s="215" t="s">
        <v>791</v>
      </c>
      <c r="E139" s="221" t="s">
        <v>19</v>
      </c>
      <c r="F139" s="222" t="s">
        <v>831</v>
      </c>
      <c r="G139" s="220"/>
      <c r="H139" s="223">
        <v>1.25</v>
      </c>
      <c r="I139" s="224"/>
      <c r="J139" s="220"/>
      <c r="K139" s="220"/>
      <c r="L139" s="225"/>
      <c r="M139" s="226"/>
      <c r="N139" s="227"/>
      <c r="O139" s="227"/>
      <c r="P139" s="227"/>
      <c r="Q139" s="227"/>
      <c r="R139" s="227"/>
      <c r="S139" s="227"/>
      <c r="T139" s="228"/>
      <c r="AT139" s="229" t="s">
        <v>791</v>
      </c>
      <c r="AU139" s="229" t="s">
        <v>79</v>
      </c>
      <c r="AV139" s="13" t="s">
        <v>79</v>
      </c>
      <c r="AW139" s="13" t="s">
        <v>31</v>
      </c>
      <c r="AX139" s="13" t="s">
        <v>69</v>
      </c>
      <c r="AY139" s="229" t="s">
        <v>122</v>
      </c>
    </row>
    <row r="140" spans="1:65" s="14" customFormat="1">
      <c r="B140" s="230"/>
      <c r="C140" s="231"/>
      <c r="D140" s="215" t="s">
        <v>791</v>
      </c>
      <c r="E140" s="232" t="s">
        <v>19</v>
      </c>
      <c r="F140" s="233" t="s">
        <v>796</v>
      </c>
      <c r="G140" s="231"/>
      <c r="H140" s="234">
        <v>17.57</v>
      </c>
      <c r="I140" s="235"/>
      <c r="J140" s="231"/>
      <c r="K140" s="231"/>
      <c r="L140" s="236"/>
      <c r="M140" s="237"/>
      <c r="N140" s="238"/>
      <c r="O140" s="238"/>
      <c r="P140" s="238"/>
      <c r="Q140" s="238"/>
      <c r="R140" s="238"/>
      <c r="S140" s="238"/>
      <c r="T140" s="239"/>
      <c r="AT140" s="240" t="s">
        <v>791</v>
      </c>
      <c r="AU140" s="240" t="s">
        <v>79</v>
      </c>
      <c r="AV140" s="14" t="s">
        <v>174</v>
      </c>
      <c r="AW140" s="14" t="s">
        <v>31</v>
      </c>
      <c r="AX140" s="14" t="s">
        <v>77</v>
      </c>
      <c r="AY140" s="240" t="s">
        <v>122</v>
      </c>
    </row>
    <row r="141" spans="1:65" s="2" customFormat="1" ht="16.5" customHeight="1">
      <c r="A141" s="34"/>
      <c r="B141" s="35"/>
      <c r="C141" s="201" t="s">
        <v>131</v>
      </c>
      <c r="D141" s="201" t="s">
        <v>168</v>
      </c>
      <c r="E141" s="202" t="s">
        <v>832</v>
      </c>
      <c r="F141" s="203" t="s">
        <v>833</v>
      </c>
      <c r="G141" s="204" t="s">
        <v>666</v>
      </c>
      <c r="H141" s="205">
        <v>3.2789999999999999</v>
      </c>
      <c r="I141" s="206"/>
      <c r="J141" s="207">
        <f>ROUND(I141*H141,2)</f>
        <v>0</v>
      </c>
      <c r="K141" s="203" t="s">
        <v>19</v>
      </c>
      <c r="L141" s="39"/>
      <c r="M141" s="208" t="s">
        <v>19</v>
      </c>
      <c r="N141" s="209" t="s">
        <v>40</v>
      </c>
      <c r="O141" s="64"/>
      <c r="P141" s="197">
        <f>O141*H141</f>
        <v>0</v>
      </c>
      <c r="Q141" s="197">
        <v>0</v>
      </c>
      <c r="R141" s="197">
        <f>Q141*H141</f>
        <v>0</v>
      </c>
      <c r="S141" s="197">
        <v>0</v>
      </c>
      <c r="T141" s="198">
        <f>S141*H141</f>
        <v>0</v>
      </c>
      <c r="U141" s="34"/>
      <c r="V141" s="34"/>
      <c r="W141" s="34"/>
      <c r="X141" s="34"/>
      <c r="Y141" s="34"/>
      <c r="Z141" s="34"/>
      <c r="AA141" s="34"/>
      <c r="AB141" s="34"/>
      <c r="AC141" s="34"/>
      <c r="AD141" s="34"/>
      <c r="AE141" s="34"/>
      <c r="AR141" s="199" t="s">
        <v>174</v>
      </c>
      <c r="AT141" s="199" t="s">
        <v>168</v>
      </c>
      <c r="AU141" s="199" t="s">
        <v>79</v>
      </c>
      <c r="AY141" s="17" t="s">
        <v>122</v>
      </c>
      <c r="BE141" s="200">
        <f>IF(N141="základní",J141,0)</f>
        <v>0</v>
      </c>
      <c r="BF141" s="200">
        <f>IF(N141="snížená",J141,0)</f>
        <v>0</v>
      </c>
      <c r="BG141" s="200">
        <f>IF(N141="zákl. přenesená",J141,0)</f>
        <v>0</v>
      </c>
      <c r="BH141" s="200">
        <f>IF(N141="sníž. přenesená",J141,0)</f>
        <v>0</v>
      </c>
      <c r="BI141" s="200">
        <f>IF(N141="nulová",J141,0)</f>
        <v>0</v>
      </c>
      <c r="BJ141" s="17" t="s">
        <v>77</v>
      </c>
      <c r="BK141" s="200">
        <f>ROUND(I141*H141,2)</f>
        <v>0</v>
      </c>
      <c r="BL141" s="17" t="s">
        <v>174</v>
      </c>
      <c r="BM141" s="199" t="s">
        <v>526</v>
      </c>
    </row>
    <row r="142" spans="1:65" s="2" customFormat="1" ht="16.5" customHeight="1">
      <c r="A142" s="34"/>
      <c r="B142" s="35"/>
      <c r="C142" s="201" t="s">
        <v>135</v>
      </c>
      <c r="D142" s="201" t="s">
        <v>168</v>
      </c>
      <c r="E142" s="202" t="s">
        <v>834</v>
      </c>
      <c r="F142" s="203" t="s">
        <v>835</v>
      </c>
      <c r="G142" s="204" t="s">
        <v>790</v>
      </c>
      <c r="H142" s="205">
        <v>48.493000000000002</v>
      </c>
      <c r="I142" s="206"/>
      <c r="J142" s="207">
        <f>ROUND(I142*H142,2)</f>
        <v>0</v>
      </c>
      <c r="K142" s="203" t="s">
        <v>19</v>
      </c>
      <c r="L142" s="39"/>
      <c r="M142" s="208" t="s">
        <v>19</v>
      </c>
      <c r="N142" s="209" t="s">
        <v>40</v>
      </c>
      <c r="O142" s="64"/>
      <c r="P142" s="197">
        <f>O142*H142</f>
        <v>0</v>
      </c>
      <c r="Q142" s="197">
        <v>0</v>
      </c>
      <c r="R142" s="197">
        <f>Q142*H142</f>
        <v>0</v>
      </c>
      <c r="S142" s="197">
        <v>0</v>
      </c>
      <c r="T142" s="198">
        <f>S142*H142</f>
        <v>0</v>
      </c>
      <c r="U142" s="34"/>
      <c r="V142" s="34"/>
      <c r="W142" s="34"/>
      <c r="X142" s="34"/>
      <c r="Y142" s="34"/>
      <c r="Z142" s="34"/>
      <c r="AA142" s="34"/>
      <c r="AB142" s="34"/>
      <c r="AC142" s="34"/>
      <c r="AD142" s="34"/>
      <c r="AE142" s="34"/>
      <c r="AR142" s="199" t="s">
        <v>174</v>
      </c>
      <c r="AT142" s="199" t="s">
        <v>168</v>
      </c>
      <c r="AU142" s="199" t="s">
        <v>79</v>
      </c>
      <c r="AY142" s="17" t="s">
        <v>122</v>
      </c>
      <c r="BE142" s="200">
        <f>IF(N142="základní",J142,0)</f>
        <v>0</v>
      </c>
      <c r="BF142" s="200">
        <f>IF(N142="snížená",J142,0)</f>
        <v>0</v>
      </c>
      <c r="BG142" s="200">
        <f>IF(N142="zákl. přenesená",J142,0)</f>
        <v>0</v>
      </c>
      <c r="BH142" s="200">
        <f>IF(N142="sníž. přenesená",J142,0)</f>
        <v>0</v>
      </c>
      <c r="BI142" s="200">
        <f>IF(N142="nulová",J142,0)</f>
        <v>0</v>
      </c>
      <c r="BJ142" s="17" t="s">
        <v>77</v>
      </c>
      <c r="BK142" s="200">
        <f>ROUND(I142*H142,2)</f>
        <v>0</v>
      </c>
      <c r="BL142" s="17" t="s">
        <v>174</v>
      </c>
      <c r="BM142" s="199" t="s">
        <v>557</v>
      </c>
    </row>
    <row r="143" spans="1:65" s="15" customFormat="1">
      <c r="B143" s="241"/>
      <c r="C143" s="242"/>
      <c r="D143" s="215" t="s">
        <v>791</v>
      </c>
      <c r="E143" s="243" t="s">
        <v>19</v>
      </c>
      <c r="F143" s="244" t="s">
        <v>836</v>
      </c>
      <c r="G143" s="242"/>
      <c r="H143" s="243" t="s">
        <v>19</v>
      </c>
      <c r="I143" s="245"/>
      <c r="J143" s="242"/>
      <c r="K143" s="242"/>
      <c r="L143" s="246"/>
      <c r="M143" s="247"/>
      <c r="N143" s="248"/>
      <c r="O143" s="248"/>
      <c r="P143" s="248"/>
      <c r="Q143" s="248"/>
      <c r="R143" s="248"/>
      <c r="S143" s="248"/>
      <c r="T143" s="249"/>
      <c r="AT143" s="250" t="s">
        <v>791</v>
      </c>
      <c r="AU143" s="250" t="s">
        <v>79</v>
      </c>
      <c r="AV143" s="15" t="s">
        <v>77</v>
      </c>
      <c r="AW143" s="15" t="s">
        <v>31</v>
      </c>
      <c r="AX143" s="15" t="s">
        <v>69</v>
      </c>
      <c r="AY143" s="250" t="s">
        <v>122</v>
      </c>
    </row>
    <row r="144" spans="1:65" s="13" customFormat="1">
      <c r="B144" s="219"/>
      <c r="C144" s="220"/>
      <c r="D144" s="215" t="s">
        <v>791</v>
      </c>
      <c r="E144" s="221" t="s">
        <v>19</v>
      </c>
      <c r="F144" s="222" t="s">
        <v>837</v>
      </c>
      <c r="G144" s="220"/>
      <c r="H144" s="223">
        <v>11.348000000000001</v>
      </c>
      <c r="I144" s="224"/>
      <c r="J144" s="220"/>
      <c r="K144" s="220"/>
      <c r="L144" s="225"/>
      <c r="M144" s="226"/>
      <c r="N144" s="227"/>
      <c r="O144" s="227"/>
      <c r="P144" s="227"/>
      <c r="Q144" s="227"/>
      <c r="R144" s="227"/>
      <c r="S144" s="227"/>
      <c r="T144" s="228"/>
      <c r="AT144" s="229" t="s">
        <v>791</v>
      </c>
      <c r="AU144" s="229" t="s">
        <v>79</v>
      </c>
      <c r="AV144" s="13" t="s">
        <v>79</v>
      </c>
      <c r="AW144" s="13" t="s">
        <v>31</v>
      </c>
      <c r="AX144" s="13" t="s">
        <v>69</v>
      </c>
      <c r="AY144" s="229" t="s">
        <v>122</v>
      </c>
    </row>
    <row r="145" spans="1:65" s="13" customFormat="1">
      <c r="B145" s="219"/>
      <c r="C145" s="220"/>
      <c r="D145" s="215" t="s">
        <v>791</v>
      </c>
      <c r="E145" s="221" t="s">
        <v>19</v>
      </c>
      <c r="F145" s="222" t="s">
        <v>838</v>
      </c>
      <c r="G145" s="220"/>
      <c r="H145" s="223">
        <v>0.46</v>
      </c>
      <c r="I145" s="224"/>
      <c r="J145" s="220"/>
      <c r="K145" s="220"/>
      <c r="L145" s="225"/>
      <c r="M145" s="226"/>
      <c r="N145" s="227"/>
      <c r="O145" s="227"/>
      <c r="P145" s="227"/>
      <c r="Q145" s="227"/>
      <c r="R145" s="227"/>
      <c r="S145" s="227"/>
      <c r="T145" s="228"/>
      <c r="AT145" s="229" t="s">
        <v>791</v>
      </c>
      <c r="AU145" s="229" t="s">
        <v>79</v>
      </c>
      <c r="AV145" s="13" t="s">
        <v>79</v>
      </c>
      <c r="AW145" s="13" t="s">
        <v>31</v>
      </c>
      <c r="AX145" s="13" t="s">
        <v>69</v>
      </c>
      <c r="AY145" s="229" t="s">
        <v>122</v>
      </c>
    </row>
    <row r="146" spans="1:65" s="13" customFormat="1">
      <c r="B146" s="219"/>
      <c r="C146" s="220"/>
      <c r="D146" s="215" t="s">
        <v>791</v>
      </c>
      <c r="E146" s="221" t="s">
        <v>19</v>
      </c>
      <c r="F146" s="222" t="s">
        <v>839</v>
      </c>
      <c r="G146" s="220"/>
      <c r="H146" s="223">
        <v>0.81299999999999994</v>
      </c>
      <c r="I146" s="224"/>
      <c r="J146" s="220"/>
      <c r="K146" s="220"/>
      <c r="L146" s="225"/>
      <c r="M146" s="226"/>
      <c r="N146" s="227"/>
      <c r="O146" s="227"/>
      <c r="P146" s="227"/>
      <c r="Q146" s="227"/>
      <c r="R146" s="227"/>
      <c r="S146" s="227"/>
      <c r="T146" s="228"/>
      <c r="AT146" s="229" t="s">
        <v>791</v>
      </c>
      <c r="AU146" s="229" t="s">
        <v>79</v>
      </c>
      <c r="AV146" s="13" t="s">
        <v>79</v>
      </c>
      <c r="AW146" s="13" t="s">
        <v>31</v>
      </c>
      <c r="AX146" s="13" t="s">
        <v>69</v>
      </c>
      <c r="AY146" s="229" t="s">
        <v>122</v>
      </c>
    </row>
    <row r="147" spans="1:65" s="13" customFormat="1">
      <c r="B147" s="219"/>
      <c r="C147" s="220"/>
      <c r="D147" s="215" t="s">
        <v>791</v>
      </c>
      <c r="E147" s="221" t="s">
        <v>19</v>
      </c>
      <c r="F147" s="222" t="s">
        <v>840</v>
      </c>
      <c r="G147" s="220"/>
      <c r="H147" s="223">
        <v>20.024999999999999</v>
      </c>
      <c r="I147" s="224"/>
      <c r="J147" s="220"/>
      <c r="K147" s="220"/>
      <c r="L147" s="225"/>
      <c r="M147" s="226"/>
      <c r="N147" s="227"/>
      <c r="O147" s="227"/>
      <c r="P147" s="227"/>
      <c r="Q147" s="227"/>
      <c r="R147" s="227"/>
      <c r="S147" s="227"/>
      <c r="T147" s="228"/>
      <c r="AT147" s="229" t="s">
        <v>791</v>
      </c>
      <c r="AU147" s="229" t="s">
        <v>79</v>
      </c>
      <c r="AV147" s="13" t="s">
        <v>79</v>
      </c>
      <c r="AW147" s="13" t="s">
        <v>31</v>
      </c>
      <c r="AX147" s="13" t="s">
        <v>69</v>
      </c>
      <c r="AY147" s="229" t="s">
        <v>122</v>
      </c>
    </row>
    <row r="148" spans="1:65" s="13" customFormat="1">
      <c r="B148" s="219"/>
      <c r="C148" s="220"/>
      <c r="D148" s="215" t="s">
        <v>791</v>
      </c>
      <c r="E148" s="221" t="s">
        <v>19</v>
      </c>
      <c r="F148" s="222" t="s">
        <v>841</v>
      </c>
      <c r="G148" s="220"/>
      <c r="H148" s="223">
        <v>1.3089999999999999</v>
      </c>
      <c r="I148" s="224"/>
      <c r="J148" s="220"/>
      <c r="K148" s="220"/>
      <c r="L148" s="225"/>
      <c r="M148" s="226"/>
      <c r="N148" s="227"/>
      <c r="O148" s="227"/>
      <c r="P148" s="227"/>
      <c r="Q148" s="227"/>
      <c r="R148" s="227"/>
      <c r="S148" s="227"/>
      <c r="T148" s="228"/>
      <c r="AT148" s="229" t="s">
        <v>791</v>
      </c>
      <c r="AU148" s="229" t="s">
        <v>79</v>
      </c>
      <c r="AV148" s="13" t="s">
        <v>79</v>
      </c>
      <c r="AW148" s="13" t="s">
        <v>31</v>
      </c>
      <c r="AX148" s="13" t="s">
        <v>69</v>
      </c>
      <c r="AY148" s="229" t="s">
        <v>122</v>
      </c>
    </row>
    <row r="149" spans="1:65" s="13" customFormat="1">
      <c r="B149" s="219"/>
      <c r="C149" s="220"/>
      <c r="D149" s="215" t="s">
        <v>791</v>
      </c>
      <c r="E149" s="221" t="s">
        <v>19</v>
      </c>
      <c r="F149" s="222" t="s">
        <v>842</v>
      </c>
      <c r="G149" s="220"/>
      <c r="H149" s="223">
        <v>2.9430000000000001</v>
      </c>
      <c r="I149" s="224"/>
      <c r="J149" s="220"/>
      <c r="K149" s="220"/>
      <c r="L149" s="225"/>
      <c r="M149" s="226"/>
      <c r="N149" s="227"/>
      <c r="O149" s="227"/>
      <c r="P149" s="227"/>
      <c r="Q149" s="227"/>
      <c r="R149" s="227"/>
      <c r="S149" s="227"/>
      <c r="T149" s="228"/>
      <c r="AT149" s="229" t="s">
        <v>791</v>
      </c>
      <c r="AU149" s="229" t="s">
        <v>79</v>
      </c>
      <c r="AV149" s="13" t="s">
        <v>79</v>
      </c>
      <c r="AW149" s="13" t="s">
        <v>31</v>
      </c>
      <c r="AX149" s="13" t="s">
        <v>69</v>
      </c>
      <c r="AY149" s="229" t="s">
        <v>122</v>
      </c>
    </row>
    <row r="150" spans="1:65" s="13" customFormat="1">
      <c r="B150" s="219"/>
      <c r="C150" s="220"/>
      <c r="D150" s="215" t="s">
        <v>791</v>
      </c>
      <c r="E150" s="221" t="s">
        <v>19</v>
      </c>
      <c r="F150" s="222" t="s">
        <v>843</v>
      </c>
      <c r="G150" s="220"/>
      <c r="H150" s="223">
        <v>5.117</v>
      </c>
      <c r="I150" s="224"/>
      <c r="J150" s="220"/>
      <c r="K150" s="220"/>
      <c r="L150" s="225"/>
      <c r="M150" s="226"/>
      <c r="N150" s="227"/>
      <c r="O150" s="227"/>
      <c r="P150" s="227"/>
      <c r="Q150" s="227"/>
      <c r="R150" s="227"/>
      <c r="S150" s="227"/>
      <c r="T150" s="228"/>
      <c r="AT150" s="229" t="s">
        <v>791</v>
      </c>
      <c r="AU150" s="229" t="s">
        <v>79</v>
      </c>
      <c r="AV150" s="13" t="s">
        <v>79</v>
      </c>
      <c r="AW150" s="13" t="s">
        <v>31</v>
      </c>
      <c r="AX150" s="13" t="s">
        <v>69</v>
      </c>
      <c r="AY150" s="229" t="s">
        <v>122</v>
      </c>
    </row>
    <row r="151" spans="1:65" s="15" customFormat="1">
      <c r="B151" s="241"/>
      <c r="C151" s="242"/>
      <c r="D151" s="215" t="s">
        <v>791</v>
      </c>
      <c r="E151" s="243" t="s">
        <v>19</v>
      </c>
      <c r="F151" s="244" t="s">
        <v>844</v>
      </c>
      <c r="G151" s="242"/>
      <c r="H151" s="243" t="s">
        <v>19</v>
      </c>
      <c r="I151" s="245"/>
      <c r="J151" s="242"/>
      <c r="K151" s="242"/>
      <c r="L151" s="246"/>
      <c r="M151" s="247"/>
      <c r="N151" s="248"/>
      <c r="O151" s="248"/>
      <c r="P151" s="248"/>
      <c r="Q151" s="248"/>
      <c r="R151" s="248"/>
      <c r="S151" s="248"/>
      <c r="T151" s="249"/>
      <c r="AT151" s="250" t="s">
        <v>791</v>
      </c>
      <c r="AU151" s="250" t="s">
        <v>79</v>
      </c>
      <c r="AV151" s="15" t="s">
        <v>77</v>
      </c>
      <c r="AW151" s="15" t="s">
        <v>31</v>
      </c>
      <c r="AX151" s="15" t="s">
        <v>69</v>
      </c>
      <c r="AY151" s="250" t="s">
        <v>122</v>
      </c>
    </row>
    <row r="152" spans="1:65" s="13" customFormat="1">
      <c r="B152" s="219"/>
      <c r="C152" s="220"/>
      <c r="D152" s="215" t="s">
        <v>791</v>
      </c>
      <c r="E152" s="221" t="s">
        <v>19</v>
      </c>
      <c r="F152" s="222" t="s">
        <v>845</v>
      </c>
      <c r="G152" s="220"/>
      <c r="H152" s="223">
        <v>3.778</v>
      </c>
      <c r="I152" s="224"/>
      <c r="J152" s="220"/>
      <c r="K152" s="220"/>
      <c r="L152" s="225"/>
      <c r="M152" s="226"/>
      <c r="N152" s="227"/>
      <c r="O152" s="227"/>
      <c r="P152" s="227"/>
      <c r="Q152" s="227"/>
      <c r="R152" s="227"/>
      <c r="S152" s="227"/>
      <c r="T152" s="228"/>
      <c r="AT152" s="229" t="s">
        <v>791</v>
      </c>
      <c r="AU152" s="229" t="s">
        <v>79</v>
      </c>
      <c r="AV152" s="13" t="s">
        <v>79</v>
      </c>
      <c r="AW152" s="13" t="s">
        <v>31</v>
      </c>
      <c r="AX152" s="13" t="s">
        <v>69</v>
      </c>
      <c r="AY152" s="229" t="s">
        <v>122</v>
      </c>
    </row>
    <row r="153" spans="1:65" s="15" customFormat="1">
      <c r="B153" s="241"/>
      <c r="C153" s="242"/>
      <c r="D153" s="215" t="s">
        <v>791</v>
      </c>
      <c r="E153" s="243" t="s">
        <v>19</v>
      </c>
      <c r="F153" s="244" t="s">
        <v>846</v>
      </c>
      <c r="G153" s="242"/>
      <c r="H153" s="243" t="s">
        <v>19</v>
      </c>
      <c r="I153" s="245"/>
      <c r="J153" s="242"/>
      <c r="K153" s="242"/>
      <c r="L153" s="246"/>
      <c r="M153" s="247"/>
      <c r="N153" s="248"/>
      <c r="O153" s="248"/>
      <c r="P153" s="248"/>
      <c r="Q153" s="248"/>
      <c r="R153" s="248"/>
      <c r="S153" s="248"/>
      <c r="T153" s="249"/>
      <c r="AT153" s="250" t="s">
        <v>791</v>
      </c>
      <c r="AU153" s="250" t="s">
        <v>79</v>
      </c>
      <c r="AV153" s="15" t="s">
        <v>77</v>
      </c>
      <c r="AW153" s="15" t="s">
        <v>31</v>
      </c>
      <c r="AX153" s="15" t="s">
        <v>69</v>
      </c>
      <c r="AY153" s="250" t="s">
        <v>122</v>
      </c>
    </row>
    <row r="154" spans="1:65" s="13" customFormat="1">
      <c r="B154" s="219"/>
      <c r="C154" s="220"/>
      <c r="D154" s="215" t="s">
        <v>791</v>
      </c>
      <c r="E154" s="221" t="s">
        <v>19</v>
      </c>
      <c r="F154" s="222" t="s">
        <v>847</v>
      </c>
      <c r="G154" s="220"/>
      <c r="H154" s="223">
        <v>0.2</v>
      </c>
      <c r="I154" s="224"/>
      <c r="J154" s="220"/>
      <c r="K154" s="220"/>
      <c r="L154" s="225"/>
      <c r="M154" s="226"/>
      <c r="N154" s="227"/>
      <c r="O154" s="227"/>
      <c r="P154" s="227"/>
      <c r="Q154" s="227"/>
      <c r="R154" s="227"/>
      <c r="S154" s="227"/>
      <c r="T154" s="228"/>
      <c r="AT154" s="229" t="s">
        <v>791</v>
      </c>
      <c r="AU154" s="229" t="s">
        <v>79</v>
      </c>
      <c r="AV154" s="13" t="s">
        <v>79</v>
      </c>
      <c r="AW154" s="13" t="s">
        <v>31</v>
      </c>
      <c r="AX154" s="13" t="s">
        <v>69</v>
      </c>
      <c r="AY154" s="229" t="s">
        <v>122</v>
      </c>
    </row>
    <row r="155" spans="1:65" s="13" customFormat="1">
      <c r="B155" s="219"/>
      <c r="C155" s="220"/>
      <c r="D155" s="215" t="s">
        <v>791</v>
      </c>
      <c r="E155" s="221" t="s">
        <v>19</v>
      </c>
      <c r="F155" s="222" t="s">
        <v>848</v>
      </c>
      <c r="G155" s="220"/>
      <c r="H155" s="223">
        <v>2.5</v>
      </c>
      <c r="I155" s="224"/>
      <c r="J155" s="220"/>
      <c r="K155" s="220"/>
      <c r="L155" s="225"/>
      <c r="M155" s="226"/>
      <c r="N155" s="227"/>
      <c r="O155" s="227"/>
      <c r="P155" s="227"/>
      <c r="Q155" s="227"/>
      <c r="R155" s="227"/>
      <c r="S155" s="227"/>
      <c r="T155" s="228"/>
      <c r="AT155" s="229" t="s">
        <v>791</v>
      </c>
      <c r="AU155" s="229" t="s">
        <v>79</v>
      </c>
      <c r="AV155" s="13" t="s">
        <v>79</v>
      </c>
      <c r="AW155" s="13" t="s">
        <v>31</v>
      </c>
      <c r="AX155" s="13" t="s">
        <v>69</v>
      </c>
      <c r="AY155" s="229" t="s">
        <v>122</v>
      </c>
    </row>
    <row r="156" spans="1:65" s="14" customFormat="1">
      <c r="B156" s="230"/>
      <c r="C156" s="231"/>
      <c r="D156" s="215" t="s">
        <v>791</v>
      </c>
      <c r="E156" s="232" t="s">
        <v>19</v>
      </c>
      <c r="F156" s="233" t="s">
        <v>796</v>
      </c>
      <c r="G156" s="231"/>
      <c r="H156" s="234">
        <v>48.492999999999995</v>
      </c>
      <c r="I156" s="235"/>
      <c r="J156" s="231"/>
      <c r="K156" s="231"/>
      <c r="L156" s="236"/>
      <c r="M156" s="237"/>
      <c r="N156" s="238"/>
      <c r="O156" s="238"/>
      <c r="P156" s="238"/>
      <c r="Q156" s="238"/>
      <c r="R156" s="238"/>
      <c r="S156" s="238"/>
      <c r="T156" s="239"/>
      <c r="AT156" s="240" t="s">
        <v>791</v>
      </c>
      <c r="AU156" s="240" t="s">
        <v>79</v>
      </c>
      <c r="AV156" s="14" t="s">
        <v>174</v>
      </c>
      <c r="AW156" s="14" t="s">
        <v>31</v>
      </c>
      <c r="AX156" s="14" t="s">
        <v>77</v>
      </c>
      <c r="AY156" s="240" t="s">
        <v>122</v>
      </c>
    </row>
    <row r="157" spans="1:65" s="12" customFormat="1" ht="22.9" customHeight="1">
      <c r="B157" s="171"/>
      <c r="C157" s="172"/>
      <c r="D157" s="173" t="s">
        <v>68</v>
      </c>
      <c r="E157" s="185" t="s">
        <v>121</v>
      </c>
      <c r="F157" s="185" t="s">
        <v>849</v>
      </c>
      <c r="G157" s="172"/>
      <c r="H157" s="172"/>
      <c r="I157" s="175"/>
      <c r="J157" s="186">
        <f>BK157</f>
        <v>0</v>
      </c>
      <c r="K157" s="172"/>
      <c r="L157" s="177"/>
      <c r="M157" s="178"/>
      <c r="N157" s="179"/>
      <c r="O157" s="179"/>
      <c r="P157" s="180">
        <f>SUM(P158:P172)</f>
        <v>0</v>
      </c>
      <c r="Q157" s="179"/>
      <c r="R157" s="180">
        <f>SUM(R158:R172)</f>
        <v>0</v>
      </c>
      <c r="S157" s="179"/>
      <c r="T157" s="181">
        <f>SUM(T158:T172)</f>
        <v>0</v>
      </c>
      <c r="AR157" s="182" t="s">
        <v>77</v>
      </c>
      <c r="AT157" s="183" t="s">
        <v>68</v>
      </c>
      <c r="AU157" s="183" t="s">
        <v>77</v>
      </c>
      <c r="AY157" s="182" t="s">
        <v>122</v>
      </c>
      <c r="BK157" s="184">
        <f>SUM(BK158:BK172)</f>
        <v>0</v>
      </c>
    </row>
    <row r="158" spans="1:65" s="2" customFormat="1" ht="16.5" customHeight="1">
      <c r="A158" s="34"/>
      <c r="B158" s="35"/>
      <c r="C158" s="201" t="s">
        <v>139</v>
      </c>
      <c r="D158" s="201" t="s">
        <v>168</v>
      </c>
      <c r="E158" s="202" t="s">
        <v>850</v>
      </c>
      <c r="F158" s="203" t="s">
        <v>851</v>
      </c>
      <c r="G158" s="204" t="s">
        <v>166</v>
      </c>
      <c r="H158" s="205">
        <v>4.4850000000000003</v>
      </c>
      <c r="I158" s="206"/>
      <c r="J158" s="207">
        <f>ROUND(I158*H158,2)</f>
        <v>0</v>
      </c>
      <c r="K158" s="203" t="s">
        <v>19</v>
      </c>
      <c r="L158" s="39"/>
      <c r="M158" s="208" t="s">
        <v>19</v>
      </c>
      <c r="N158" s="209" t="s">
        <v>40</v>
      </c>
      <c r="O158" s="64"/>
      <c r="P158" s="197">
        <f>O158*H158</f>
        <v>0</v>
      </c>
      <c r="Q158" s="197">
        <v>0</v>
      </c>
      <c r="R158" s="197">
        <f>Q158*H158</f>
        <v>0</v>
      </c>
      <c r="S158" s="197">
        <v>0</v>
      </c>
      <c r="T158" s="198">
        <f>S158*H158</f>
        <v>0</v>
      </c>
      <c r="U158" s="34"/>
      <c r="V158" s="34"/>
      <c r="W158" s="34"/>
      <c r="X158" s="34"/>
      <c r="Y158" s="34"/>
      <c r="Z158" s="34"/>
      <c r="AA158" s="34"/>
      <c r="AB158" s="34"/>
      <c r="AC158" s="34"/>
      <c r="AD158" s="34"/>
      <c r="AE158" s="34"/>
      <c r="AR158" s="199" t="s">
        <v>174</v>
      </c>
      <c r="AT158" s="199" t="s">
        <v>168</v>
      </c>
      <c r="AU158" s="199" t="s">
        <v>79</v>
      </c>
      <c r="AY158" s="17" t="s">
        <v>122</v>
      </c>
      <c r="BE158" s="200">
        <f>IF(N158="základní",J158,0)</f>
        <v>0</v>
      </c>
      <c r="BF158" s="200">
        <f>IF(N158="snížená",J158,0)</f>
        <v>0</v>
      </c>
      <c r="BG158" s="200">
        <f>IF(N158="zákl. přenesená",J158,0)</f>
        <v>0</v>
      </c>
      <c r="BH158" s="200">
        <f>IF(N158="sníž. přenesená",J158,0)</f>
        <v>0</v>
      </c>
      <c r="BI158" s="200">
        <f>IF(N158="nulová",J158,0)</f>
        <v>0</v>
      </c>
      <c r="BJ158" s="17" t="s">
        <v>77</v>
      </c>
      <c r="BK158" s="200">
        <f>ROUND(I158*H158,2)</f>
        <v>0</v>
      </c>
      <c r="BL158" s="17" t="s">
        <v>174</v>
      </c>
      <c r="BM158" s="199" t="s">
        <v>261</v>
      </c>
    </row>
    <row r="159" spans="1:65" s="13" customFormat="1">
      <c r="B159" s="219"/>
      <c r="C159" s="220"/>
      <c r="D159" s="215" t="s">
        <v>791</v>
      </c>
      <c r="E159" s="221" t="s">
        <v>19</v>
      </c>
      <c r="F159" s="222" t="s">
        <v>852</v>
      </c>
      <c r="G159" s="220"/>
      <c r="H159" s="223">
        <v>4.4850000000000003</v>
      </c>
      <c r="I159" s="224"/>
      <c r="J159" s="220"/>
      <c r="K159" s="220"/>
      <c r="L159" s="225"/>
      <c r="M159" s="226"/>
      <c r="N159" s="227"/>
      <c r="O159" s="227"/>
      <c r="P159" s="227"/>
      <c r="Q159" s="227"/>
      <c r="R159" s="227"/>
      <c r="S159" s="227"/>
      <c r="T159" s="228"/>
      <c r="AT159" s="229" t="s">
        <v>791</v>
      </c>
      <c r="AU159" s="229" t="s">
        <v>79</v>
      </c>
      <c r="AV159" s="13" t="s">
        <v>79</v>
      </c>
      <c r="AW159" s="13" t="s">
        <v>31</v>
      </c>
      <c r="AX159" s="13" t="s">
        <v>69</v>
      </c>
      <c r="AY159" s="229" t="s">
        <v>122</v>
      </c>
    </row>
    <row r="160" spans="1:65" s="13" customFormat="1">
      <c r="B160" s="219"/>
      <c r="C160" s="220"/>
      <c r="D160" s="215" t="s">
        <v>791</v>
      </c>
      <c r="E160" s="221" t="s">
        <v>19</v>
      </c>
      <c r="F160" s="222" t="s">
        <v>853</v>
      </c>
      <c r="G160" s="220"/>
      <c r="H160" s="223">
        <v>0.6</v>
      </c>
      <c r="I160" s="224"/>
      <c r="J160" s="220"/>
      <c r="K160" s="220"/>
      <c r="L160" s="225"/>
      <c r="M160" s="226"/>
      <c r="N160" s="227"/>
      <c r="O160" s="227"/>
      <c r="P160" s="227"/>
      <c r="Q160" s="227"/>
      <c r="R160" s="227"/>
      <c r="S160" s="227"/>
      <c r="T160" s="228"/>
      <c r="AT160" s="229" t="s">
        <v>791</v>
      </c>
      <c r="AU160" s="229" t="s">
        <v>79</v>
      </c>
      <c r="AV160" s="13" t="s">
        <v>79</v>
      </c>
      <c r="AW160" s="13" t="s">
        <v>31</v>
      </c>
      <c r="AX160" s="13" t="s">
        <v>69</v>
      </c>
      <c r="AY160" s="229" t="s">
        <v>122</v>
      </c>
    </row>
    <row r="161" spans="1:65" s="13" customFormat="1">
      <c r="B161" s="219"/>
      <c r="C161" s="220"/>
      <c r="D161" s="215" t="s">
        <v>791</v>
      </c>
      <c r="E161" s="221" t="s">
        <v>19</v>
      </c>
      <c r="F161" s="222" t="s">
        <v>854</v>
      </c>
      <c r="G161" s="220"/>
      <c r="H161" s="223">
        <v>-0.6</v>
      </c>
      <c r="I161" s="224"/>
      <c r="J161" s="220"/>
      <c r="K161" s="220"/>
      <c r="L161" s="225"/>
      <c r="M161" s="226"/>
      <c r="N161" s="227"/>
      <c r="O161" s="227"/>
      <c r="P161" s="227"/>
      <c r="Q161" s="227"/>
      <c r="R161" s="227"/>
      <c r="S161" s="227"/>
      <c r="T161" s="228"/>
      <c r="AT161" s="229" t="s">
        <v>791</v>
      </c>
      <c r="AU161" s="229" t="s">
        <v>79</v>
      </c>
      <c r="AV161" s="13" t="s">
        <v>79</v>
      </c>
      <c r="AW161" s="13" t="s">
        <v>31</v>
      </c>
      <c r="AX161" s="13" t="s">
        <v>69</v>
      </c>
      <c r="AY161" s="229" t="s">
        <v>122</v>
      </c>
    </row>
    <row r="162" spans="1:65" s="14" customFormat="1">
      <c r="B162" s="230"/>
      <c r="C162" s="231"/>
      <c r="D162" s="215" t="s">
        <v>791</v>
      </c>
      <c r="E162" s="232" t="s">
        <v>19</v>
      </c>
      <c r="F162" s="233" t="s">
        <v>796</v>
      </c>
      <c r="G162" s="231"/>
      <c r="H162" s="234">
        <v>4.4850000000000003</v>
      </c>
      <c r="I162" s="235"/>
      <c r="J162" s="231"/>
      <c r="K162" s="231"/>
      <c r="L162" s="236"/>
      <c r="M162" s="237"/>
      <c r="N162" s="238"/>
      <c r="O162" s="238"/>
      <c r="P162" s="238"/>
      <c r="Q162" s="238"/>
      <c r="R162" s="238"/>
      <c r="S162" s="238"/>
      <c r="T162" s="239"/>
      <c r="AT162" s="240" t="s">
        <v>791</v>
      </c>
      <c r="AU162" s="240" t="s">
        <v>79</v>
      </c>
      <c r="AV162" s="14" t="s">
        <v>174</v>
      </c>
      <c r="AW162" s="14" t="s">
        <v>31</v>
      </c>
      <c r="AX162" s="14" t="s">
        <v>77</v>
      </c>
      <c r="AY162" s="240" t="s">
        <v>122</v>
      </c>
    </row>
    <row r="163" spans="1:65" s="2" customFormat="1" ht="16.5" customHeight="1">
      <c r="A163" s="34"/>
      <c r="B163" s="35"/>
      <c r="C163" s="201" t="s">
        <v>8</v>
      </c>
      <c r="D163" s="201" t="s">
        <v>168</v>
      </c>
      <c r="E163" s="202" t="s">
        <v>855</v>
      </c>
      <c r="F163" s="203" t="s">
        <v>856</v>
      </c>
      <c r="G163" s="204" t="s">
        <v>666</v>
      </c>
      <c r="H163" s="205">
        <v>3.1E-2</v>
      </c>
      <c r="I163" s="206"/>
      <c r="J163" s="207">
        <f>ROUND(I163*H163,2)</f>
        <v>0</v>
      </c>
      <c r="K163" s="203" t="s">
        <v>19</v>
      </c>
      <c r="L163" s="39"/>
      <c r="M163" s="208" t="s">
        <v>19</v>
      </c>
      <c r="N163" s="209" t="s">
        <v>40</v>
      </c>
      <c r="O163" s="64"/>
      <c r="P163" s="197">
        <f>O163*H163</f>
        <v>0</v>
      </c>
      <c r="Q163" s="197">
        <v>0</v>
      </c>
      <c r="R163" s="197">
        <f>Q163*H163</f>
        <v>0</v>
      </c>
      <c r="S163" s="197">
        <v>0</v>
      </c>
      <c r="T163" s="198">
        <f>S163*H163</f>
        <v>0</v>
      </c>
      <c r="U163" s="34"/>
      <c r="V163" s="34"/>
      <c r="W163" s="34"/>
      <c r="X163" s="34"/>
      <c r="Y163" s="34"/>
      <c r="Z163" s="34"/>
      <c r="AA163" s="34"/>
      <c r="AB163" s="34"/>
      <c r="AC163" s="34"/>
      <c r="AD163" s="34"/>
      <c r="AE163" s="34"/>
      <c r="AR163" s="199" t="s">
        <v>174</v>
      </c>
      <c r="AT163" s="199" t="s">
        <v>168</v>
      </c>
      <c r="AU163" s="199" t="s">
        <v>79</v>
      </c>
      <c r="AY163" s="17" t="s">
        <v>122</v>
      </c>
      <c r="BE163" s="200">
        <f>IF(N163="základní",J163,0)</f>
        <v>0</v>
      </c>
      <c r="BF163" s="200">
        <f>IF(N163="snížená",J163,0)</f>
        <v>0</v>
      </c>
      <c r="BG163" s="200">
        <f>IF(N163="zákl. přenesená",J163,0)</f>
        <v>0</v>
      </c>
      <c r="BH163" s="200">
        <f>IF(N163="sníž. přenesená",J163,0)</f>
        <v>0</v>
      </c>
      <c r="BI163" s="200">
        <f>IF(N163="nulová",J163,0)</f>
        <v>0</v>
      </c>
      <c r="BJ163" s="17" t="s">
        <v>77</v>
      </c>
      <c r="BK163" s="200">
        <f>ROUND(I163*H163,2)</f>
        <v>0</v>
      </c>
      <c r="BL163" s="17" t="s">
        <v>174</v>
      </c>
      <c r="BM163" s="199" t="s">
        <v>269</v>
      </c>
    </row>
    <row r="164" spans="1:65" s="13" customFormat="1">
      <c r="B164" s="219"/>
      <c r="C164" s="220"/>
      <c r="D164" s="215" t="s">
        <v>791</v>
      </c>
      <c r="E164" s="221" t="s">
        <v>19</v>
      </c>
      <c r="F164" s="222" t="s">
        <v>857</v>
      </c>
      <c r="G164" s="220"/>
      <c r="H164" s="223">
        <v>3.1E-2</v>
      </c>
      <c r="I164" s="224"/>
      <c r="J164" s="220"/>
      <c r="K164" s="220"/>
      <c r="L164" s="225"/>
      <c r="M164" s="226"/>
      <c r="N164" s="227"/>
      <c r="O164" s="227"/>
      <c r="P164" s="227"/>
      <c r="Q164" s="227"/>
      <c r="R164" s="227"/>
      <c r="S164" s="227"/>
      <c r="T164" s="228"/>
      <c r="AT164" s="229" t="s">
        <v>791</v>
      </c>
      <c r="AU164" s="229" t="s">
        <v>79</v>
      </c>
      <c r="AV164" s="13" t="s">
        <v>79</v>
      </c>
      <c r="AW164" s="13" t="s">
        <v>31</v>
      </c>
      <c r="AX164" s="13" t="s">
        <v>69</v>
      </c>
      <c r="AY164" s="229" t="s">
        <v>122</v>
      </c>
    </row>
    <row r="165" spans="1:65" s="14" customFormat="1">
      <c r="B165" s="230"/>
      <c r="C165" s="231"/>
      <c r="D165" s="215" t="s">
        <v>791</v>
      </c>
      <c r="E165" s="232" t="s">
        <v>19</v>
      </c>
      <c r="F165" s="233" t="s">
        <v>796</v>
      </c>
      <c r="G165" s="231"/>
      <c r="H165" s="234">
        <v>3.1E-2</v>
      </c>
      <c r="I165" s="235"/>
      <c r="J165" s="231"/>
      <c r="K165" s="231"/>
      <c r="L165" s="236"/>
      <c r="M165" s="237"/>
      <c r="N165" s="238"/>
      <c r="O165" s="238"/>
      <c r="P165" s="238"/>
      <c r="Q165" s="238"/>
      <c r="R165" s="238"/>
      <c r="S165" s="238"/>
      <c r="T165" s="239"/>
      <c r="AT165" s="240" t="s">
        <v>791</v>
      </c>
      <c r="AU165" s="240" t="s">
        <v>79</v>
      </c>
      <c r="AV165" s="14" t="s">
        <v>174</v>
      </c>
      <c r="AW165" s="14" t="s">
        <v>31</v>
      </c>
      <c r="AX165" s="14" t="s">
        <v>77</v>
      </c>
      <c r="AY165" s="240" t="s">
        <v>122</v>
      </c>
    </row>
    <row r="166" spans="1:65" s="2" customFormat="1" ht="16.5" customHeight="1">
      <c r="A166" s="34"/>
      <c r="B166" s="35"/>
      <c r="C166" s="201" t="s">
        <v>147</v>
      </c>
      <c r="D166" s="201" t="s">
        <v>168</v>
      </c>
      <c r="E166" s="202" t="s">
        <v>858</v>
      </c>
      <c r="F166" s="203" t="s">
        <v>859</v>
      </c>
      <c r="G166" s="204" t="s">
        <v>666</v>
      </c>
      <c r="H166" s="205">
        <v>0.57399999999999995</v>
      </c>
      <c r="I166" s="206"/>
      <c r="J166" s="207">
        <f>ROUND(I166*H166,2)</f>
        <v>0</v>
      </c>
      <c r="K166" s="203" t="s">
        <v>19</v>
      </c>
      <c r="L166" s="39"/>
      <c r="M166" s="208" t="s">
        <v>19</v>
      </c>
      <c r="N166" s="209" t="s">
        <v>40</v>
      </c>
      <c r="O166" s="64"/>
      <c r="P166" s="197">
        <f>O166*H166</f>
        <v>0</v>
      </c>
      <c r="Q166" s="197">
        <v>0</v>
      </c>
      <c r="R166" s="197">
        <f>Q166*H166</f>
        <v>0</v>
      </c>
      <c r="S166" s="197">
        <v>0</v>
      </c>
      <c r="T166" s="198">
        <f>S166*H166</f>
        <v>0</v>
      </c>
      <c r="U166" s="34"/>
      <c r="V166" s="34"/>
      <c r="W166" s="34"/>
      <c r="X166" s="34"/>
      <c r="Y166" s="34"/>
      <c r="Z166" s="34"/>
      <c r="AA166" s="34"/>
      <c r="AB166" s="34"/>
      <c r="AC166" s="34"/>
      <c r="AD166" s="34"/>
      <c r="AE166" s="34"/>
      <c r="AR166" s="199" t="s">
        <v>174</v>
      </c>
      <c r="AT166" s="199" t="s">
        <v>168</v>
      </c>
      <c r="AU166" s="199" t="s">
        <v>79</v>
      </c>
      <c r="AY166" s="17" t="s">
        <v>122</v>
      </c>
      <c r="BE166" s="200">
        <f>IF(N166="základní",J166,0)</f>
        <v>0</v>
      </c>
      <c r="BF166" s="200">
        <f>IF(N166="snížená",J166,0)</f>
        <v>0</v>
      </c>
      <c r="BG166" s="200">
        <f>IF(N166="zákl. přenesená",J166,0)</f>
        <v>0</v>
      </c>
      <c r="BH166" s="200">
        <f>IF(N166="sníž. přenesená",J166,0)</f>
        <v>0</v>
      </c>
      <c r="BI166" s="200">
        <f>IF(N166="nulová",J166,0)</f>
        <v>0</v>
      </c>
      <c r="BJ166" s="17" t="s">
        <v>77</v>
      </c>
      <c r="BK166" s="200">
        <f>ROUND(I166*H166,2)</f>
        <v>0</v>
      </c>
      <c r="BL166" s="17" t="s">
        <v>174</v>
      </c>
      <c r="BM166" s="199" t="s">
        <v>379</v>
      </c>
    </row>
    <row r="167" spans="1:65" s="13" customFormat="1">
      <c r="B167" s="219"/>
      <c r="C167" s="220"/>
      <c r="D167" s="215" t="s">
        <v>791</v>
      </c>
      <c r="E167" s="221" t="s">
        <v>19</v>
      </c>
      <c r="F167" s="222" t="s">
        <v>860</v>
      </c>
      <c r="G167" s="220"/>
      <c r="H167" s="223">
        <v>0.22800000000000001</v>
      </c>
      <c r="I167" s="224"/>
      <c r="J167" s="220"/>
      <c r="K167" s="220"/>
      <c r="L167" s="225"/>
      <c r="M167" s="226"/>
      <c r="N167" s="227"/>
      <c r="O167" s="227"/>
      <c r="P167" s="227"/>
      <c r="Q167" s="227"/>
      <c r="R167" s="227"/>
      <c r="S167" s="227"/>
      <c r="T167" s="228"/>
      <c r="AT167" s="229" t="s">
        <v>791</v>
      </c>
      <c r="AU167" s="229" t="s">
        <v>79</v>
      </c>
      <c r="AV167" s="13" t="s">
        <v>79</v>
      </c>
      <c r="AW167" s="13" t="s">
        <v>31</v>
      </c>
      <c r="AX167" s="13" t="s">
        <v>69</v>
      </c>
      <c r="AY167" s="229" t="s">
        <v>122</v>
      </c>
    </row>
    <row r="168" spans="1:65" s="13" customFormat="1">
      <c r="B168" s="219"/>
      <c r="C168" s="220"/>
      <c r="D168" s="215" t="s">
        <v>791</v>
      </c>
      <c r="E168" s="221" t="s">
        <v>19</v>
      </c>
      <c r="F168" s="222" t="s">
        <v>861</v>
      </c>
      <c r="G168" s="220"/>
      <c r="H168" s="223">
        <v>0.34599999999999997</v>
      </c>
      <c r="I168" s="224"/>
      <c r="J168" s="220"/>
      <c r="K168" s="220"/>
      <c r="L168" s="225"/>
      <c r="M168" s="226"/>
      <c r="N168" s="227"/>
      <c r="O168" s="227"/>
      <c r="P168" s="227"/>
      <c r="Q168" s="227"/>
      <c r="R168" s="227"/>
      <c r="S168" s="227"/>
      <c r="T168" s="228"/>
      <c r="AT168" s="229" t="s">
        <v>791</v>
      </c>
      <c r="AU168" s="229" t="s">
        <v>79</v>
      </c>
      <c r="AV168" s="13" t="s">
        <v>79</v>
      </c>
      <c r="AW168" s="13" t="s">
        <v>31</v>
      </c>
      <c r="AX168" s="13" t="s">
        <v>69</v>
      </c>
      <c r="AY168" s="229" t="s">
        <v>122</v>
      </c>
    </row>
    <row r="169" spans="1:65" s="14" customFormat="1">
      <c r="B169" s="230"/>
      <c r="C169" s="231"/>
      <c r="D169" s="215" t="s">
        <v>791</v>
      </c>
      <c r="E169" s="232" t="s">
        <v>19</v>
      </c>
      <c r="F169" s="233" t="s">
        <v>796</v>
      </c>
      <c r="G169" s="231"/>
      <c r="H169" s="234">
        <v>0.57399999999999995</v>
      </c>
      <c r="I169" s="235"/>
      <c r="J169" s="231"/>
      <c r="K169" s="231"/>
      <c r="L169" s="236"/>
      <c r="M169" s="237"/>
      <c r="N169" s="238"/>
      <c r="O169" s="238"/>
      <c r="P169" s="238"/>
      <c r="Q169" s="238"/>
      <c r="R169" s="238"/>
      <c r="S169" s="238"/>
      <c r="T169" s="239"/>
      <c r="AT169" s="240" t="s">
        <v>791</v>
      </c>
      <c r="AU169" s="240" t="s">
        <v>79</v>
      </c>
      <c r="AV169" s="14" t="s">
        <v>174</v>
      </c>
      <c r="AW169" s="14" t="s">
        <v>31</v>
      </c>
      <c r="AX169" s="14" t="s">
        <v>77</v>
      </c>
      <c r="AY169" s="240" t="s">
        <v>122</v>
      </c>
    </row>
    <row r="170" spans="1:65" s="2" customFormat="1" ht="16.5" customHeight="1">
      <c r="A170" s="34"/>
      <c r="B170" s="35"/>
      <c r="C170" s="201" t="s">
        <v>151</v>
      </c>
      <c r="D170" s="201" t="s">
        <v>168</v>
      </c>
      <c r="E170" s="202" t="s">
        <v>862</v>
      </c>
      <c r="F170" s="203" t="s">
        <v>863</v>
      </c>
      <c r="G170" s="204" t="s">
        <v>166</v>
      </c>
      <c r="H170" s="205">
        <v>18.975000000000001</v>
      </c>
      <c r="I170" s="206"/>
      <c r="J170" s="207">
        <f>ROUND(I170*H170,2)</f>
        <v>0</v>
      </c>
      <c r="K170" s="203" t="s">
        <v>19</v>
      </c>
      <c r="L170" s="39"/>
      <c r="M170" s="208" t="s">
        <v>19</v>
      </c>
      <c r="N170" s="209" t="s">
        <v>40</v>
      </c>
      <c r="O170" s="64"/>
      <c r="P170" s="197">
        <f>O170*H170</f>
        <v>0</v>
      </c>
      <c r="Q170" s="197">
        <v>0</v>
      </c>
      <c r="R170" s="197">
        <f>Q170*H170</f>
        <v>0</v>
      </c>
      <c r="S170" s="197">
        <v>0</v>
      </c>
      <c r="T170" s="198">
        <f>S170*H170</f>
        <v>0</v>
      </c>
      <c r="U170" s="34"/>
      <c r="V170" s="34"/>
      <c r="W170" s="34"/>
      <c r="X170" s="34"/>
      <c r="Y170" s="34"/>
      <c r="Z170" s="34"/>
      <c r="AA170" s="34"/>
      <c r="AB170" s="34"/>
      <c r="AC170" s="34"/>
      <c r="AD170" s="34"/>
      <c r="AE170" s="34"/>
      <c r="AR170" s="199" t="s">
        <v>174</v>
      </c>
      <c r="AT170" s="199" t="s">
        <v>168</v>
      </c>
      <c r="AU170" s="199" t="s">
        <v>79</v>
      </c>
      <c r="AY170" s="17" t="s">
        <v>122</v>
      </c>
      <c r="BE170" s="200">
        <f>IF(N170="základní",J170,0)</f>
        <v>0</v>
      </c>
      <c r="BF170" s="200">
        <f>IF(N170="snížená",J170,0)</f>
        <v>0</v>
      </c>
      <c r="BG170" s="200">
        <f>IF(N170="zákl. přenesená",J170,0)</f>
        <v>0</v>
      </c>
      <c r="BH170" s="200">
        <f>IF(N170="sníž. přenesená",J170,0)</f>
        <v>0</v>
      </c>
      <c r="BI170" s="200">
        <f>IF(N170="nulová",J170,0)</f>
        <v>0</v>
      </c>
      <c r="BJ170" s="17" t="s">
        <v>77</v>
      </c>
      <c r="BK170" s="200">
        <f>ROUND(I170*H170,2)</f>
        <v>0</v>
      </c>
      <c r="BL170" s="17" t="s">
        <v>174</v>
      </c>
      <c r="BM170" s="199" t="s">
        <v>397</v>
      </c>
    </row>
    <row r="171" spans="1:65" s="13" customFormat="1">
      <c r="B171" s="219"/>
      <c r="C171" s="220"/>
      <c r="D171" s="215" t="s">
        <v>791</v>
      </c>
      <c r="E171" s="221" t="s">
        <v>19</v>
      </c>
      <c r="F171" s="222" t="s">
        <v>864</v>
      </c>
      <c r="G171" s="220"/>
      <c r="H171" s="223">
        <v>18.975000000000001</v>
      </c>
      <c r="I171" s="224"/>
      <c r="J171" s="220"/>
      <c r="K171" s="220"/>
      <c r="L171" s="225"/>
      <c r="M171" s="226"/>
      <c r="N171" s="227"/>
      <c r="O171" s="227"/>
      <c r="P171" s="227"/>
      <c r="Q171" s="227"/>
      <c r="R171" s="227"/>
      <c r="S171" s="227"/>
      <c r="T171" s="228"/>
      <c r="AT171" s="229" t="s">
        <v>791</v>
      </c>
      <c r="AU171" s="229" t="s">
        <v>79</v>
      </c>
      <c r="AV171" s="13" t="s">
        <v>79</v>
      </c>
      <c r="AW171" s="13" t="s">
        <v>31</v>
      </c>
      <c r="AX171" s="13" t="s">
        <v>69</v>
      </c>
      <c r="AY171" s="229" t="s">
        <v>122</v>
      </c>
    </row>
    <row r="172" spans="1:65" s="14" customFormat="1">
      <c r="B172" s="230"/>
      <c r="C172" s="231"/>
      <c r="D172" s="215" t="s">
        <v>791</v>
      </c>
      <c r="E172" s="232" t="s">
        <v>19</v>
      </c>
      <c r="F172" s="233" t="s">
        <v>796</v>
      </c>
      <c r="G172" s="231"/>
      <c r="H172" s="234">
        <v>18.975000000000001</v>
      </c>
      <c r="I172" s="235"/>
      <c r="J172" s="231"/>
      <c r="K172" s="231"/>
      <c r="L172" s="236"/>
      <c r="M172" s="237"/>
      <c r="N172" s="238"/>
      <c r="O172" s="238"/>
      <c r="P172" s="238"/>
      <c r="Q172" s="238"/>
      <c r="R172" s="238"/>
      <c r="S172" s="238"/>
      <c r="T172" s="239"/>
      <c r="AT172" s="240" t="s">
        <v>791</v>
      </c>
      <c r="AU172" s="240" t="s">
        <v>79</v>
      </c>
      <c r="AV172" s="14" t="s">
        <v>174</v>
      </c>
      <c r="AW172" s="14" t="s">
        <v>31</v>
      </c>
      <c r="AX172" s="14" t="s">
        <v>77</v>
      </c>
      <c r="AY172" s="240" t="s">
        <v>122</v>
      </c>
    </row>
    <row r="173" spans="1:65" s="12" customFormat="1" ht="22.9" customHeight="1">
      <c r="B173" s="171"/>
      <c r="C173" s="172"/>
      <c r="D173" s="173" t="s">
        <v>68</v>
      </c>
      <c r="E173" s="185" t="s">
        <v>174</v>
      </c>
      <c r="F173" s="185" t="s">
        <v>865</v>
      </c>
      <c r="G173" s="172"/>
      <c r="H173" s="172"/>
      <c r="I173" s="175"/>
      <c r="J173" s="186">
        <f>BK173</f>
        <v>0</v>
      </c>
      <c r="K173" s="172"/>
      <c r="L173" s="177"/>
      <c r="M173" s="178"/>
      <c r="N173" s="179"/>
      <c r="O173" s="179"/>
      <c r="P173" s="180">
        <f>SUM(P174:P187)</f>
        <v>0</v>
      </c>
      <c r="Q173" s="179"/>
      <c r="R173" s="180">
        <f>SUM(R174:R187)</f>
        <v>0</v>
      </c>
      <c r="S173" s="179"/>
      <c r="T173" s="181">
        <f>SUM(T174:T187)</f>
        <v>0</v>
      </c>
      <c r="AR173" s="182" t="s">
        <v>77</v>
      </c>
      <c r="AT173" s="183" t="s">
        <v>68</v>
      </c>
      <c r="AU173" s="183" t="s">
        <v>77</v>
      </c>
      <c r="AY173" s="182" t="s">
        <v>122</v>
      </c>
      <c r="BK173" s="184">
        <f>SUM(BK174:BK187)</f>
        <v>0</v>
      </c>
    </row>
    <row r="174" spans="1:65" s="2" customFormat="1" ht="16.5" customHeight="1">
      <c r="A174" s="34"/>
      <c r="B174" s="35"/>
      <c r="C174" s="201" t="s">
        <v>155</v>
      </c>
      <c r="D174" s="201" t="s">
        <v>168</v>
      </c>
      <c r="E174" s="202" t="s">
        <v>866</v>
      </c>
      <c r="F174" s="203" t="s">
        <v>867</v>
      </c>
      <c r="G174" s="204" t="s">
        <v>790</v>
      </c>
      <c r="H174" s="205">
        <v>0.255</v>
      </c>
      <c r="I174" s="206"/>
      <c r="J174" s="207">
        <f>ROUND(I174*H174,2)</f>
        <v>0</v>
      </c>
      <c r="K174" s="203" t="s">
        <v>19</v>
      </c>
      <c r="L174" s="39"/>
      <c r="M174" s="208" t="s">
        <v>19</v>
      </c>
      <c r="N174" s="209" t="s">
        <v>40</v>
      </c>
      <c r="O174" s="64"/>
      <c r="P174" s="197">
        <f>O174*H174</f>
        <v>0</v>
      </c>
      <c r="Q174" s="197">
        <v>0</v>
      </c>
      <c r="R174" s="197">
        <f>Q174*H174</f>
        <v>0</v>
      </c>
      <c r="S174" s="197">
        <v>0</v>
      </c>
      <c r="T174" s="198">
        <f>S174*H174</f>
        <v>0</v>
      </c>
      <c r="U174" s="34"/>
      <c r="V174" s="34"/>
      <c r="W174" s="34"/>
      <c r="X174" s="34"/>
      <c r="Y174" s="34"/>
      <c r="Z174" s="34"/>
      <c r="AA174" s="34"/>
      <c r="AB174" s="34"/>
      <c r="AC174" s="34"/>
      <c r="AD174" s="34"/>
      <c r="AE174" s="34"/>
      <c r="AR174" s="199" t="s">
        <v>174</v>
      </c>
      <c r="AT174" s="199" t="s">
        <v>168</v>
      </c>
      <c r="AU174" s="199" t="s">
        <v>79</v>
      </c>
      <c r="AY174" s="17" t="s">
        <v>122</v>
      </c>
      <c r="BE174" s="200">
        <f>IF(N174="základní",J174,0)</f>
        <v>0</v>
      </c>
      <c r="BF174" s="200">
        <f>IF(N174="snížená",J174,0)</f>
        <v>0</v>
      </c>
      <c r="BG174" s="200">
        <f>IF(N174="zákl. přenesená",J174,0)</f>
        <v>0</v>
      </c>
      <c r="BH174" s="200">
        <f>IF(N174="sníž. přenesená",J174,0)</f>
        <v>0</v>
      </c>
      <c r="BI174" s="200">
        <f>IF(N174="nulová",J174,0)</f>
        <v>0</v>
      </c>
      <c r="BJ174" s="17" t="s">
        <v>77</v>
      </c>
      <c r="BK174" s="200">
        <f>ROUND(I174*H174,2)</f>
        <v>0</v>
      </c>
      <c r="BL174" s="17" t="s">
        <v>174</v>
      </c>
      <c r="BM174" s="199" t="s">
        <v>405</v>
      </c>
    </row>
    <row r="175" spans="1:65" s="13" customFormat="1">
      <c r="B175" s="219"/>
      <c r="C175" s="220"/>
      <c r="D175" s="215" t="s">
        <v>791</v>
      </c>
      <c r="E175" s="221" t="s">
        <v>19</v>
      </c>
      <c r="F175" s="222" t="s">
        <v>868</v>
      </c>
      <c r="G175" s="220"/>
      <c r="H175" s="223">
        <v>0.255</v>
      </c>
      <c r="I175" s="224"/>
      <c r="J175" s="220"/>
      <c r="K175" s="220"/>
      <c r="L175" s="225"/>
      <c r="M175" s="226"/>
      <c r="N175" s="227"/>
      <c r="O175" s="227"/>
      <c r="P175" s="227"/>
      <c r="Q175" s="227"/>
      <c r="R175" s="227"/>
      <c r="S175" s="227"/>
      <c r="T175" s="228"/>
      <c r="AT175" s="229" t="s">
        <v>791</v>
      </c>
      <c r="AU175" s="229" t="s">
        <v>79</v>
      </c>
      <c r="AV175" s="13" t="s">
        <v>79</v>
      </c>
      <c r="AW175" s="13" t="s">
        <v>31</v>
      </c>
      <c r="AX175" s="13" t="s">
        <v>69</v>
      </c>
      <c r="AY175" s="229" t="s">
        <v>122</v>
      </c>
    </row>
    <row r="176" spans="1:65" s="14" customFormat="1">
      <c r="B176" s="230"/>
      <c r="C176" s="231"/>
      <c r="D176" s="215" t="s">
        <v>791</v>
      </c>
      <c r="E176" s="232" t="s">
        <v>19</v>
      </c>
      <c r="F176" s="233" t="s">
        <v>796</v>
      </c>
      <c r="G176" s="231"/>
      <c r="H176" s="234">
        <v>0.255</v>
      </c>
      <c r="I176" s="235"/>
      <c r="J176" s="231"/>
      <c r="K176" s="231"/>
      <c r="L176" s="236"/>
      <c r="M176" s="237"/>
      <c r="N176" s="238"/>
      <c r="O176" s="238"/>
      <c r="P176" s="238"/>
      <c r="Q176" s="238"/>
      <c r="R176" s="238"/>
      <c r="S176" s="238"/>
      <c r="T176" s="239"/>
      <c r="AT176" s="240" t="s">
        <v>791</v>
      </c>
      <c r="AU176" s="240" t="s">
        <v>79</v>
      </c>
      <c r="AV176" s="14" t="s">
        <v>174</v>
      </c>
      <c r="AW176" s="14" t="s">
        <v>31</v>
      </c>
      <c r="AX176" s="14" t="s">
        <v>77</v>
      </c>
      <c r="AY176" s="240" t="s">
        <v>122</v>
      </c>
    </row>
    <row r="177" spans="1:65" s="2" customFormat="1" ht="16.5" customHeight="1">
      <c r="A177" s="34"/>
      <c r="B177" s="35"/>
      <c r="C177" s="201" t="s">
        <v>159</v>
      </c>
      <c r="D177" s="201" t="s">
        <v>168</v>
      </c>
      <c r="E177" s="202" t="s">
        <v>869</v>
      </c>
      <c r="F177" s="203" t="s">
        <v>870</v>
      </c>
      <c r="G177" s="204" t="s">
        <v>166</v>
      </c>
      <c r="H177" s="205">
        <v>2.5499999999999998</v>
      </c>
      <c r="I177" s="206"/>
      <c r="J177" s="207">
        <f>ROUND(I177*H177,2)</f>
        <v>0</v>
      </c>
      <c r="K177" s="203" t="s">
        <v>19</v>
      </c>
      <c r="L177" s="39"/>
      <c r="M177" s="208" t="s">
        <v>19</v>
      </c>
      <c r="N177" s="209" t="s">
        <v>40</v>
      </c>
      <c r="O177" s="64"/>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174</v>
      </c>
      <c r="AT177" s="199" t="s">
        <v>168</v>
      </c>
      <c r="AU177" s="199" t="s">
        <v>79</v>
      </c>
      <c r="AY177" s="17" t="s">
        <v>122</v>
      </c>
      <c r="BE177" s="200">
        <f>IF(N177="základní",J177,0)</f>
        <v>0</v>
      </c>
      <c r="BF177" s="200">
        <f>IF(N177="snížená",J177,0)</f>
        <v>0</v>
      </c>
      <c r="BG177" s="200">
        <f>IF(N177="zákl. přenesená",J177,0)</f>
        <v>0</v>
      </c>
      <c r="BH177" s="200">
        <f>IF(N177="sníž. přenesená",J177,0)</f>
        <v>0</v>
      </c>
      <c r="BI177" s="200">
        <f>IF(N177="nulová",J177,0)</f>
        <v>0</v>
      </c>
      <c r="BJ177" s="17" t="s">
        <v>77</v>
      </c>
      <c r="BK177" s="200">
        <f>ROUND(I177*H177,2)</f>
        <v>0</v>
      </c>
      <c r="BL177" s="17" t="s">
        <v>174</v>
      </c>
      <c r="BM177" s="199" t="s">
        <v>375</v>
      </c>
    </row>
    <row r="178" spans="1:65" s="13" customFormat="1">
      <c r="B178" s="219"/>
      <c r="C178" s="220"/>
      <c r="D178" s="215" t="s">
        <v>791</v>
      </c>
      <c r="E178" s="221" t="s">
        <v>19</v>
      </c>
      <c r="F178" s="222" t="s">
        <v>871</v>
      </c>
      <c r="G178" s="220"/>
      <c r="H178" s="223">
        <v>2.5499999999999998</v>
      </c>
      <c r="I178" s="224"/>
      <c r="J178" s="220"/>
      <c r="K178" s="220"/>
      <c r="L178" s="225"/>
      <c r="M178" s="226"/>
      <c r="N178" s="227"/>
      <c r="O178" s="227"/>
      <c r="P178" s="227"/>
      <c r="Q178" s="227"/>
      <c r="R178" s="227"/>
      <c r="S178" s="227"/>
      <c r="T178" s="228"/>
      <c r="AT178" s="229" t="s">
        <v>791</v>
      </c>
      <c r="AU178" s="229" t="s">
        <v>79</v>
      </c>
      <c r="AV178" s="13" t="s">
        <v>79</v>
      </c>
      <c r="AW178" s="13" t="s">
        <v>31</v>
      </c>
      <c r="AX178" s="13" t="s">
        <v>69</v>
      </c>
      <c r="AY178" s="229" t="s">
        <v>122</v>
      </c>
    </row>
    <row r="179" spans="1:65" s="14" customFormat="1">
      <c r="B179" s="230"/>
      <c r="C179" s="231"/>
      <c r="D179" s="215" t="s">
        <v>791</v>
      </c>
      <c r="E179" s="232" t="s">
        <v>19</v>
      </c>
      <c r="F179" s="233" t="s">
        <v>796</v>
      </c>
      <c r="G179" s="231"/>
      <c r="H179" s="234">
        <v>2.5499999999999998</v>
      </c>
      <c r="I179" s="235"/>
      <c r="J179" s="231"/>
      <c r="K179" s="231"/>
      <c r="L179" s="236"/>
      <c r="M179" s="237"/>
      <c r="N179" s="238"/>
      <c r="O179" s="238"/>
      <c r="P179" s="238"/>
      <c r="Q179" s="238"/>
      <c r="R179" s="238"/>
      <c r="S179" s="238"/>
      <c r="T179" s="239"/>
      <c r="AT179" s="240" t="s">
        <v>791</v>
      </c>
      <c r="AU179" s="240" t="s">
        <v>79</v>
      </c>
      <c r="AV179" s="14" t="s">
        <v>174</v>
      </c>
      <c r="AW179" s="14" t="s">
        <v>31</v>
      </c>
      <c r="AX179" s="14" t="s">
        <v>77</v>
      </c>
      <c r="AY179" s="240" t="s">
        <v>122</v>
      </c>
    </row>
    <row r="180" spans="1:65" s="2" customFormat="1" ht="16.5" customHeight="1">
      <c r="A180" s="34"/>
      <c r="B180" s="35"/>
      <c r="C180" s="201" t="s">
        <v>163</v>
      </c>
      <c r="D180" s="201" t="s">
        <v>168</v>
      </c>
      <c r="E180" s="202" t="s">
        <v>872</v>
      </c>
      <c r="F180" s="203" t="s">
        <v>873</v>
      </c>
      <c r="G180" s="204" t="s">
        <v>790</v>
      </c>
      <c r="H180" s="205">
        <v>0.25900000000000001</v>
      </c>
      <c r="I180" s="206"/>
      <c r="J180" s="207">
        <f>ROUND(I180*H180,2)</f>
        <v>0</v>
      </c>
      <c r="K180" s="203" t="s">
        <v>19</v>
      </c>
      <c r="L180" s="39"/>
      <c r="M180" s="208" t="s">
        <v>19</v>
      </c>
      <c r="N180" s="209" t="s">
        <v>40</v>
      </c>
      <c r="O180" s="64"/>
      <c r="P180" s="197">
        <f>O180*H180</f>
        <v>0</v>
      </c>
      <c r="Q180" s="197">
        <v>0</v>
      </c>
      <c r="R180" s="197">
        <f>Q180*H180</f>
        <v>0</v>
      </c>
      <c r="S180" s="197">
        <v>0</v>
      </c>
      <c r="T180" s="198">
        <f>S180*H180</f>
        <v>0</v>
      </c>
      <c r="U180" s="34"/>
      <c r="V180" s="34"/>
      <c r="W180" s="34"/>
      <c r="X180" s="34"/>
      <c r="Y180" s="34"/>
      <c r="Z180" s="34"/>
      <c r="AA180" s="34"/>
      <c r="AB180" s="34"/>
      <c r="AC180" s="34"/>
      <c r="AD180" s="34"/>
      <c r="AE180" s="34"/>
      <c r="AR180" s="199" t="s">
        <v>174</v>
      </c>
      <c r="AT180" s="199" t="s">
        <v>168</v>
      </c>
      <c r="AU180" s="199" t="s">
        <v>79</v>
      </c>
      <c r="AY180" s="17" t="s">
        <v>122</v>
      </c>
      <c r="BE180" s="200">
        <f>IF(N180="základní",J180,0)</f>
        <v>0</v>
      </c>
      <c r="BF180" s="200">
        <f>IF(N180="snížená",J180,0)</f>
        <v>0</v>
      </c>
      <c r="BG180" s="200">
        <f>IF(N180="zákl. přenesená",J180,0)</f>
        <v>0</v>
      </c>
      <c r="BH180" s="200">
        <f>IF(N180="sníž. přenesená",J180,0)</f>
        <v>0</v>
      </c>
      <c r="BI180" s="200">
        <f>IF(N180="nulová",J180,0)</f>
        <v>0</v>
      </c>
      <c r="BJ180" s="17" t="s">
        <v>77</v>
      </c>
      <c r="BK180" s="200">
        <f>ROUND(I180*H180,2)</f>
        <v>0</v>
      </c>
      <c r="BL180" s="17" t="s">
        <v>174</v>
      </c>
      <c r="BM180" s="199" t="s">
        <v>469</v>
      </c>
    </row>
    <row r="181" spans="1:65" s="13" customFormat="1">
      <c r="B181" s="219"/>
      <c r="C181" s="220"/>
      <c r="D181" s="215" t="s">
        <v>791</v>
      </c>
      <c r="E181" s="221" t="s">
        <v>19</v>
      </c>
      <c r="F181" s="222" t="s">
        <v>874</v>
      </c>
      <c r="G181" s="220"/>
      <c r="H181" s="223">
        <v>0.25900000000000001</v>
      </c>
      <c r="I181" s="224"/>
      <c r="J181" s="220"/>
      <c r="K181" s="220"/>
      <c r="L181" s="225"/>
      <c r="M181" s="226"/>
      <c r="N181" s="227"/>
      <c r="O181" s="227"/>
      <c r="P181" s="227"/>
      <c r="Q181" s="227"/>
      <c r="R181" s="227"/>
      <c r="S181" s="227"/>
      <c r="T181" s="228"/>
      <c r="AT181" s="229" t="s">
        <v>791</v>
      </c>
      <c r="AU181" s="229" t="s">
        <v>79</v>
      </c>
      <c r="AV181" s="13" t="s">
        <v>79</v>
      </c>
      <c r="AW181" s="13" t="s">
        <v>31</v>
      </c>
      <c r="AX181" s="13" t="s">
        <v>69</v>
      </c>
      <c r="AY181" s="229" t="s">
        <v>122</v>
      </c>
    </row>
    <row r="182" spans="1:65" s="14" customFormat="1">
      <c r="B182" s="230"/>
      <c r="C182" s="231"/>
      <c r="D182" s="215" t="s">
        <v>791</v>
      </c>
      <c r="E182" s="232" t="s">
        <v>19</v>
      </c>
      <c r="F182" s="233" t="s">
        <v>796</v>
      </c>
      <c r="G182" s="231"/>
      <c r="H182" s="234">
        <v>0.25900000000000001</v>
      </c>
      <c r="I182" s="235"/>
      <c r="J182" s="231"/>
      <c r="K182" s="231"/>
      <c r="L182" s="236"/>
      <c r="M182" s="237"/>
      <c r="N182" s="238"/>
      <c r="O182" s="238"/>
      <c r="P182" s="238"/>
      <c r="Q182" s="238"/>
      <c r="R182" s="238"/>
      <c r="S182" s="238"/>
      <c r="T182" s="239"/>
      <c r="AT182" s="240" t="s">
        <v>791</v>
      </c>
      <c r="AU182" s="240" t="s">
        <v>79</v>
      </c>
      <c r="AV182" s="14" t="s">
        <v>174</v>
      </c>
      <c r="AW182" s="14" t="s">
        <v>31</v>
      </c>
      <c r="AX182" s="14" t="s">
        <v>77</v>
      </c>
      <c r="AY182" s="240" t="s">
        <v>122</v>
      </c>
    </row>
    <row r="183" spans="1:65" s="2" customFormat="1" ht="16.5" customHeight="1">
      <c r="A183" s="34"/>
      <c r="B183" s="35"/>
      <c r="C183" s="201" t="s">
        <v>7</v>
      </c>
      <c r="D183" s="201" t="s">
        <v>168</v>
      </c>
      <c r="E183" s="202" t="s">
        <v>875</v>
      </c>
      <c r="F183" s="203" t="s">
        <v>876</v>
      </c>
      <c r="G183" s="204" t="s">
        <v>166</v>
      </c>
      <c r="H183" s="205">
        <v>1.7250000000000001</v>
      </c>
      <c r="I183" s="206"/>
      <c r="J183" s="207">
        <f>ROUND(I183*H183,2)</f>
        <v>0</v>
      </c>
      <c r="K183" s="203" t="s">
        <v>19</v>
      </c>
      <c r="L183" s="39"/>
      <c r="M183" s="208" t="s">
        <v>19</v>
      </c>
      <c r="N183" s="209" t="s">
        <v>40</v>
      </c>
      <c r="O183" s="64"/>
      <c r="P183" s="197">
        <f>O183*H183</f>
        <v>0</v>
      </c>
      <c r="Q183" s="197">
        <v>0</v>
      </c>
      <c r="R183" s="197">
        <f>Q183*H183</f>
        <v>0</v>
      </c>
      <c r="S183" s="197">
        <v>0</v>
      </c>
      <c r="T183" s="198">
        <f>S183*H183</f>
        <v>0</v>
      </c>
      <c r="U183" s="34"/>
      <c r="V183" s="34"/>
      <c r="W183" s="34"/>
      <c r="X183" s="34"/>
      <c r="Y183" s="34"/>
      <c r="Z183" s="34"/>
      <c r="AA183" s="34"/>
      <c r="AB183" s="34"/>
      <c r="AC183" s="34"/>
      <c r="AD183" s="34"/>
      <c r="AE183" s="34"/>
      <c r="AR183" s="199" t="s">
        <v>174</v>
      </c>
      <c r="AT183" s="199" t="s">
        <v>168</v>
      </c>
      <c r="AU183" s="199" t="s">
        <v>79</v>
      </c>
      <c r="AY183" s="17" t="s">
        <v>122</v>
      </c>
      <c r="BE183" s="200">
        <f>IF(N183="základní",J183,0)</f>
        <v>0</v>
      </c>
      <c r="BF183" s="200">
        <f>IF(N183="snížená",J183,0)</f>
        <v>0</v>
      </c>
      <c r="BG183" s="200">
        <f>IF(N183="zákl. přenesená",J183,0)</f>
        <v>0</v>
      </c>
      <c r="BH183" s="200">
        <f>IF(N183="sníž. přenesená",J183,0)</f>
        <v>0</v>
      </c>
      <c r="BI183" s="200">
        <f>IF(N183="nulová",J183,0)</f>
        <v>0</v>
      </c>
      <c r="BJ183" s="17" t="s">
        <v>77</v>
      </c>
      <c r="BK183" s="200">
        <f>ROUND(I183*H183,2)</f>
        <v>0</v>
      </c>
      <c r="BL183" s="17" t="s">
        <v>174</v>
      </c>
      <c r="BM183" s="199" t="s">
        <v>481</v>
      </c>
    </row>
    <row r="184" spans="1:65" s="13" customFormat="1">
      <c r="B184" s="219"/>
      <c r="C184" s="220"/>
      <c r="D184" s="215" t="s">
        <v>791</v>
      </c>
      <c r="E184" s="221" t="s">
        <v>19</v>
      </c>
      <c r="F184" s="222" t="s">
        <v>877</v>
      </c>
      <c r="G184" s="220"/>
      <c r="H184" s="223">
        <v>1.7250000000000001</v>
      </c>
      <c r="I184" s="224"/>
      <c r="J184" s="220"/>
      <c r="K184" s="220"/>
      <c r="L184" s="225"/>
      <c r="M184" s="226"/>
      <c r="N184" s="227"/>
      <c r="O184" s="227"/>
      <c r="P184" s="227"/>
      <c r="Q184" s="227"/>
      <c r="R184" s="227"/>
      <c r="S184" s="227"/>
      <c r="T184" s="228"/>
      <c r="AT184" s="229" t="s">
        <v>791</v>
      </c>
      <c r="AU184" s="229" t="s">
        <v>79</v>
      </c>
      <c r="AV184" s="13" t="s">
        <v>79</v>
      </c>
      <c r="AW184" s="13" t="s">
        <v>31</v>
      </c>
      <c r="AX184" s="13" t="s">
        <v>69</v>
      </c>
      <c r="AY184" s="229" t="s">
        <v>122</v>
      </c>
    </row>
    <row r="185" spans="1:65" s="14" customFormat="1">
      <c r="B185" s="230"/>
      <c r="C185" s="231"/>
      <c r="D185" s="215" t="s">
        <v>791</v>
      </c>
      <c r="E185" s="232" t="s">
        <v>19</v>
      </c>
      <c r="F185" s="233" t="s">
        <v>796</v>
      </c>
      <c r="G185" s="231"/>
      <c r="H185" s="234">
        <v>1.7250000000000001</v>
      </c>
      <c r="I185" s="235"/>
      <c r="J185" s="231"/>
      <c r="K185" s="231"/>
      <c r="L185" s="236"/>
      <c r="M185" s="237"/>
      <c r="N185" s="238"/>
      <c r="O185" s="238"/>
      <c r="P185" s="238"/>
      <c r="Q185" s="238"/>
      <c r="R185" s="238"/>
      <c r="S185" s="238"/>
      <c r="T185" s="239"/>
      <c r="AT185" s="240" t="s">
        <v>791</v>
      </c>
      <c r="AU185" s="240" t="s">
        <v>79</v>
      </c>
      <c r="AV185" s="14" t="s">
        <v>174</v>
      </c>
      <c r="AW185" s="14" t="s">
        <v>31</v>
      </c>
      <c r="AX185" s="14" t="s">
        <v>77</v>
      </c>
      <c r="AY185" s="240" t="s">
        <v>122</v>
      </c>
    </row>
    <row r="186" spans="1:65" s="2" customFormat="1" ht="16.5" customHeight="1">
      <c r="A186" s="34"/>
      <c r="B186" s="35"/>
      <c r="C186" s="201" t="s">
        <v>544</v>
      </c>
      <c r="D186" s="201" t="s">
        <v>168</v>
      </c>
      <c r="E186" s="202" t="s">
        <v>878</v>
      </c>
      <c r="F186" s="203" t="s">
        <v>879</v>
      </c>
      <c r="G186" s="204" t="s">
        <v>166</v>
      </c>
      <c r="H186" s="205">
        <v>1.7250000000000001</v>
      </c>
      <c r="I186" s="206"/>
      <c r="J186" s="207">
        <f>ROUND(I186*H186,2)</f>
        <v>0</v>
      </c>
      <c r="K186" s="203" t="s">
        <v>19</v>
      </c>
      <c r="L186" s="39"/>
      <c r="M186" s="208" t="s">
        <v>19</v>
      </c>
      <c r="N186" s="209" t="s">
        <v>40</v>
      </c>
      <c r="O186" s="64"/>
      <c r="P186" s="197">
        <f>O186*H186</f>
        <v>0</v>
      </c>
      <c r="Q186" s="197">
        <v>0</v>
      </c>
      <c r="R186" s="197">
        <f>Q186*H186</f>
        <v>0</v>
      </c>
      <c r="S186" s="197">
        <v>0</v>
      </c>
      <c r="T186" s="198">
        <f>S186*H186</f>
        <v>0</v>
      </c>
      <c r="U186" s="34"/>
      <c r="V186" s="34"/>
      <c r="W186" s="34"/>
      <c r="X186" s="34"/>
      <c r="Y186" s="34"/>
      <c r="Z186" s="34"/>
      <c r="AA186" s="34"/>
      <c r="AB186" s="34"/>
      <c r="AC186" s="34"/>
      <c r="AD186" s="34"/>
      <c r="AE186" s="34"/>
      <c r="AR186" s="199" t="s">
        <v>174</v>
      </c>
      <c r="AT186" s="199" t="s">
        <v>168</v>
      </c>
      <c r="AU186" s="199" t="s">
        <v>79</v>
      </c>
      <c r="AY186" s="17" t="s">
        <v>122</v>
      </c>
      <c r="BE186" s="200">
        <f>IF(N186="základní",J186,0)</f>
        <v>0</v>
      </c>
      <c r="BF186" s="200">
        <f>IF(N186="snížená",J186,0)</f>
        <v>0</v>
      </c>
      <c r="BG186" s="200">
        <f>IF(N186="zákl. přenesená",J186,0)</f>
        <v>0</v>
      </c>
      <c r="BH186" s="200">
        <f>IF(N186="sníž. přenesená",J186,0)</f>
        <v>0</v>
      </c>
      <c r="BI186" s="200">
        <f>IF(N186="nulová",J186,0)</f>
        <v>0</v>
      </c>
      <c r="BJ186" s="17" t="s">
        <v>77</v>
      </c>
      <c r="BK186" s="200">
        <f>ROUND(I186*H186,2)</f>
        <v>0</v>
      </c>
      <c r="BL186" s="17" t="s">
        <v>174</v>
      </c>
      <c r="BM186" s="199" t="s">
        <v>485</v>
      </c>
    </row>
    <row r="187" spans="1:65" s="2" customFormat="1" ht="16.5" customHeight="1">
      <c r="A187" s="34"/>
      <c r="B187" s="35"/>
      <c r="C187" s="201" t="s">
        <v>548</v>
      </c>
      <c r="D187" s="201" t="s">
        <v>168</v>
      </c>
      <c r="E187" s="202" t="s">
        <v>880</v>
      </c>
      <c r="F187" s="203" t="s">
        <v>881</v>
      </c>
      <c r="G187" s="204" t="s">
        <v>666</v>
      </c>
      <c r="H187" s="205">
        <v>0.03</v>
      </c>
      <c r="I187" s="206"/>
      <c r="J187" s="207">
        <f>ROUND(I187*H187,2)</f>
        <v>0</v>
      </c>
      <c r="K187" s="203" t="s">
        <v>19</v>
      </c>
      <c r="L187" s="39"/>
      <c r="M187" s="208" t="s">
        <v>19</v>
      </c>
      <c r="N187" s="209" t="s">
        <v>40</v>
      </c>
      <c r="O187" s="64"/>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174</v>
      </c>
      <c r="AT187" s="199" t="s">
        <v>168</v>
      </c>
      <c r="AU187" s="199" t="s">
        <v>79</v>
      </c>
      <c r="AY187" s="17" t="s">
        <v>122</v>
      </c>
      <c r="BE187" s="200">
        <f>IF(N187="základní",J187,0)</f>
        <v>0</v>
      </c>
      <c r="BF187" s="200">
        <f>IF(N187="snížená",J187,0)</f>
        <v>0</v>
      </c>
      <c r="BG187" s="200">
        <f>IF(N187="zákl. přenesená",J187,0)</f>
        <v>0</v>
      </c>
      <c r="BH187" s="200">
        <f>IF(N187="sníž. přenesená",J187,0)</f>
        <v>0</v>
      </c>
      <c r="BI187" s="200">
        <f>IF(N187="nulová",J187,0)</f>
        <v>0</v>
      </c>
      <c r="BJ187" s="17" t="s">
        <v>77</v>
      </c>
      <c r="BK187" s="200">
        <f>ROUND(I187*H187,2)</f>
        <v>0</v>
      </c>
      <c r="BL187" s="17" t="s">
        <v>174</v>
      </c>
      <c r="BM187" s="199" t="s">
        <v>493</v>
      </c>
    </row>
    <row r="188" spans="1:65" s="12" customFormat="1" ht="22.9" customHeight="1">
      <c r="B188" s="171"/>
      <c r="C188" s="172"/>
      <c r="D188" s="173" t="s">
        <v>68</v>
      </c>
      <c r="E188" s="185" t="s">
        <v>187</v>
      </c>
      <c r="F188" s="185" t="s">
        <v>882</v>
      </c>
      <c r="G188" s="172"/>
      <c r="H188" s="172"/>
      <c r="I188" s="175"/>
      <c r="J188" s="186">
        <f>BK188</f>
        <v>0</v>
      </c>
      <c r="K188" s="172"/>
      <c r="L188" s="177"/>
      <c r="M188" s="178"/>
      <c r="N188" s="179"/>
      <c r="O188" s="179"/>
      <c r="P188" s="180">
        <f>SUM(P189:P232)</f>
        <v>0</v>
      </c>
      <c r="Q188" s="179"/>
      <c r="R188" s="180">
        <f>SUM(R189:R232)</f>
        <v>0</v>
      </c>
      <c r="S188" s="179"/>
      <c r="T188" s="181">
        <f>SUM(T189:T232)</f>
        <v>0</v>
      </c>
      <c r="AR188" s="182" t="s">
        <v>77</v>
      </c>
      <c r="AT188" s="183" t="s">
        <v>68</v>
      </c>
      <c r="AU188" s="183" t="s">
        <v>77</v>
      </c>
      <c r="AY188" s="182" t="s">
        <v>122</v>
      </c>
      <c r="BK188" s="184">
        <f>SUM(BK189:BK232)</f>
        <v>0</v>
      </c>
    </row>
    <row r="189" spans="1:65" s="2" customFormat="1" ht="16.5" customHeight="1">
      <c r="A189" s="34"/>
      <c r="B189" s="35"/>
      <c r="C189" s="201" t="s">
        <v>526</v>
      </c>
      <c r="D189" s="201" t="s">
        <v>168</v>
      </c>
      <c r="E189" s="202" t="s">
        <v>883</v>
      </c>
      <c r="F189" s="203" t="s">
        <v>884</v>
      </c>
      <c r="G189" s="204" t="s">
        <v>166</v>
      </c>
      <c r="H189" s="205">
        <v>174.239</v>
      </c>
      <c r="I189" s="206"/>
      <c r="J189" s="207">
        <f>ROUND(I189*H189,2)</f>
        <v>0</v>
      </c>
      <c r="K189" s="203" t="s">
        <v>19</v>
      </c>
      <c r="L189" s="39"/>
      <c r="M189" s="208" t="s">
        <v>19</v>
      </c>
      <c r="N189" s="209" t="s">
        <v>40</v>
      </c>
      <c r="O189" s="64"/>
      <c r="P189" s="197">
        <f>O189*H189</f>
        <v>0</v>
      </c>
      <c r="Q189" s="197">
        <v>0</v>
      </c>
      <c r="R189" s="197">
        <f>Q189*H189</f>
        <v>0</v>
      </c>
      <c r="S189" s="197">
        <v>0</v>
      </c>
      <c r="T189" s="198">
        <f>S189*H189</f>
        <v>0</v>
      </c>
      <c r="U189" s="34"/>
      <c r="V189" s="34"/>
      <c r="W189" s="34"/>
      <c r="X189" s="34"/>
      <c r="Y189" s="34"/>
      <c r="Z189" s="34"/>
      <c r="AA189" s="34"/>
      <c r="AB189" s="34"/>
      <c r="AC189" s="34"/>
      <c r="AD189" s="34"/>
      <c r="AE189" s="34"/>
      <c r="AR189" s="199" t="s">
        <v>174</v>
      </c>
      <c r="AT189" s="199" t="s">
        <v>168</v>
      </c>
      <c r="AU189" s="199" t="s">
        <v>79</v>
      </c>
      <c r="AY189" s="17" t="s">
        <v>122</v>
      </c>
      <c r="BE189" s="200">
        <f>IF(N189="základní",J189,0)</f>
        <v>0</v>
      </c>
      <c r="BF189" s="200">
        <f>IF(N189="snížená",J189,0)</f>
        <v>0</v>
      </c>
      <c r="BG189" s="200">
        <f>IF(N189="zákl. přenesená",J189,0)</f>
        <v>0</v>
      </c>
      <c r="BH189" s="200">
        <f>IF(N189="sníž. přenesená",J189,0)</f>
        <v>0</v>
      </c>
      <c r="BI189" s="200">
        <f>IF(N189="nulová",J189,0)</f>
        <v>0</v>
      </c>
      <c r="BJ189" s="17" t="s">
        <v>77</v>
      </c>
      <c r="BK189" s="200">
        <f>ROUND(I189*H189,2)</f>
        <v>0</v>
      </c>
      <c r="BL189" s="17" t="s">
        <v>174</v>
      </c>
      <c r="BM189" s="199" t="s">
        <v>501</v>
      </c>
    </row>
    <row r="190" spans="1:65" s="13" customFormat="1">
      <c r="B190" s="219"/>
      <c r="C190" s="220"/>
      <c r="D190" s="215" t="s">
        <v>791</v>
      </c>
      <c r="E190" s="221" t="s">
        <v>19</v>
      </c>
      <c r="F190" s="222" t="s">
        <v>885</v>
      </c>
      <c r="G190" s="220"/>
      <c r="H190" s="223">
        <v>117.258</v>
      </c>
      <c r="I190" s="224"/>
      <c r="J190" s="220"/>
      <c r="K190" s="220"/>
      <c r="L190" s="225"/>
      <c r="M190" s="226"/>
      <c r="N190" s="227"/>
      <c r="O190" s="227"/>
      <c r="P190" s="227"/>
      <c r="Q190" s="227"/>
      <c r="R190" s="227"/>
      <c r="S190" s="227"/>
      <c r="T190" s="228"/>
      <c r="AT190" s="229" t="s">
        <v>791</v>
      </c>
      <c r="AU190" s="229" t="s">
        <v>79</v>
      </c>
      <c r="AV190" s="13" t="s">
        <v>79</v>
      </c>
      <c r="AW190" s="13" t="s">
        <v>31</v>
      </c>
      <c r="AX190" s="13" t="s">
        <v>69</v>
      </c>
      <c r="AY190" s="229" t="s">
        <v>122</v>
      </c>
    </row>
    <row r="191" spans="1:65" s="13" customFormat="1">
      <c r="B191" s="219"/>
      <c r="C191" s="220"/>
      <c r="D191" s="215" t="s">
        <v>791</v>
      </c>
      <c r="E191" s="221" t="s">
        <v>19</v>
      </c>
      <c r="F191" s="222" t="s">
        <v>886</v>
      </c>
      <c r="G191" s="220"/>
      <c r="H191" s="223">
        <v>9.6850000000000005</v>
      </c>
      <c r="I191" s="224"/>
      <c r="J191" s="220"/>
      <c r="K191" s="220"/>
      <c r="L191" s="225"/>
      <c r="M191" s="226"/>
      <c r="N191" s="227"/>
      <c r="O191" s="227"/>
      <c r="P191" s="227"/>
      <c r="Q191" s="227"/>
      <c r="R191" s="227"/>
      <c r="S191" s="227"/>
      <c r="T191" s="228"/>
      <c r="AT191" s="229" t="s">
        <v>791</v>
      </c>
      <c r="AU191" s="229" t="s">
        <v>79</v>
      </c>
      <c r="AV191" s="13" t="s">
        <v>79</v>
      </c>
      <c r="AW191" s="13" t="s">
        <v>31</v>
      </c>
      <c r="AX191" s="13" t="s">
        <v>69</v>
      </c>
      <c r="AY191" s="229" t="s">
        <v>122</v>
      </c>
    </row>
    <row r="192" spans="1:65" s="13" customFormat="1">
      <c r="B192" s="219"/>
      <c r="C192" s="220"/>
      <c r="D192" s="215" t="s">
        <v>791</v>
      </c>
      <c r="E192" s="221" t="s">
        <v>19</v>
      </c>
      <c r="F192" s="222" t="s">
        <v>887</v>
      </c>
      <c r="G192" s="220"/>
      <c r="H192" s="223">
        <v>45.430999999999997</v>
      </c>
      <c r="I192" s="224"/>
      <c r="J192" s="220"/>
      <c r="K192" s="220"/>
      <c r="L192" s="225"/>
      <c r="M192" s="226"/>
      <c r="N192" s="227"/>
      <c r="O192" s="227"/>
      <c r="P192" s="227"/>
      <c r="Q192" s="227"/>
      <c r="R192" s="227"/>
      <c r="S192" s="227"/>
      <c r="T192" s="228"/>
      <c r="AT192" s="229" t="s">
        <v>791</v>
      </c>
      <c r="AU192" s="229" t="s">
        <v>79</v>
      </c>
      <c r="AV192" s="13" t="s">
        <v>79</v>
      </c>
      <c r="AW192" s="13" t="s">
        <v>31</v>
      </c>
      <c r="AX192" s="13" t="s">
        <v>69</v>
      </c>
      <c r="AY192" s="229" t="s">
        <v>122</v>
      </c>
    </row>
    <row r="193" spans="1:65" s="13" customFormat="1">
      <c r="B193" s="219"/>
      <c r="C193" s="220"/>
      <c r="D193" s="215" t="s">
        <v>791</v>
      </c>
      <c r="E193" s="221" t="s">
        <v>19</v>
      </c>
      <c r="F193" s="222" t="s">
        <v>888</v>
      </c>
      <c r="G193" s="220"/>
      <c r="H193" s="223">
        <v>34.484999999999999</v>
      </c>
      <c r="I193" s="224"/>
      <c r="J193" s="220"/>
      <c r="K193" s="220"/>
      <c r="L193" s="225"/>
      <c r="M193" s="226"/>
      <c r="N193" s="227"/>
      <c r="O193" s="227"/>
      <c r="P193" s="227"/>
      <c r="Q193" s="227"/>
      <c r="R193" s="227"/>
      <c r="S193" s="227"/>
      <c r="T193" s="228"/>
      <c r="AT193" s="229" t="s">
        <v>791</v>
      </c>
      <c r="AU193" s="229" t="s">
        <v>79</v>
      </c>
      <c r="AV193" s="13" t="s">
        <v>79</v>
      </c>
      <c r="AW193" s="13" t="s">
        <v>31</v>
      </c>
      <c r="AX193" s="13" t="s">
        <v>69</v>
      </c>
      <c r="AY193" s="229" t="s">
        <v>122</v>
      </c>
    </row>
    <row r="194" spans="1:65" s="13" customFormat="1">
      <c r="B194" s="219"/>
      <c r="C194" s="220"/>
      <c r="D194" s="215" t="s">
        <v>791</v>
      </c>
      <c r="E194" s="221" t="s">
        <v>19</v>
      </c>
      <c r="F194" s="222" t="s">
        <v>889</v>
      </c>
      <c r="G194" s="220"/>
      <c r="H194" s="223">
        <v>-45.39</v>
      </c>
      <c r="I194" s="224"/>
      <c r="J194" s="220"/>
      <c r="K194" s="220"/>
      <c r="L194" s="225"/>
      <c r="M194" s="226"/>
      <c r="N194" s="227"/>
      <c r="O194" s="227"/>
      <c r="P194" s="227"/>
      <c r="Q194" s="227"/>
      <c r="R194" s="227"/>
      <c r="S194" s="227"/>
      <c r="T194" s="228"/>
      <c r="AT194" s="229" t="s">
        <v>791</v>
      </c>
      <c r="AU194" s="229" t="s">
        <v>79</v>
      </c>
      <c r="AV194" s="13" t="s">
        <v>79</v>
      </c>
      <c r="AW194" s="13" t="s">
        <v>31</v>
      </c>
      <c r="AX194" s="13" t="s">
        <v>69</v>
      </c>
      <c r="AY194" s="229" t="s">
        <v>122</v>
      </c>
    </row>
    <row r="195" spans="1:65" s="13" customFormat="1">
      <c r="B195" s="219"/>
      <c r="C195" s="220"/>
      <c r="D195" s="215" t="s">
        <v>791</v>
      </c>
      <c r="E195" s="221" t="s">
        <v>19</v>
      </c>
      <c r="F195" s="222" t="s">
        <v>890</v>
      </c>
      <c r="G195" s="220"/>
      <c r="H195" s="223">
        <v>-1</v>
      </c>
      <c r="I195" s="224"/>
      <c r="J195" s="220"/>
      <c r="K195" s="220"/>
      <c r="L195" s="225"/>
      <c r="M195" s="226"/>
      <c r="N195" s="227"/>
      <c r="O195" s="227"/>
      <c r="P195" s="227"/>
      <c r="Q195" s="227"/>
      <c r="R195" s="227"/>
      <c r="S195" s="227"/>
      <c r="T195" s="228"/>
      <c r="AT195" s="229" t="s">
        <v>791</v>
      </c>
      <c r="AU195" s="229" t="s">
        <v>79</v>
      </c>
      <c r="AV195" s="13" t="s">
        <v>79</v>
      </c>
      <c r="AW195" s="13" t="s">
        <v>31</v>
      </c>
      <c r="AX195" s="13" t="s">
        <v>69</v>
      </c>
      <c r="AY195" s="229" t="s">
        <v>122</v>
      </c>
    </row>
    <row r="196" spans="1:65" s="13" customFormat="1">
      <c r="B196" s="219"/>
      <c r="C196" s="220"/>
      <c r="D196" s="215" t="s">
        <v>791</v>
      </c>
      <c r="E196" s="221" t="s">
        <v>19</v>
      </c>
      <c r="F196" s="222" t="s">
        <v>891</v>
      </c>
      <c r="G196" s="220"/>
      <c r="H196" s="223">
        <v>-1.23</v>
      </c>
      <c r="I196" s="224"/>
      <c r="J196" s="220"/>
      <c r="K196" s="220"/>
      <c r="L196" s="225"/>
      <c r="M196" s="226"/>
      <c r="N196" s="227"/>
      <c r="O196" s="227"/>
      <c r="P196" s="227"/>
      <c r="Q196" s="227"/>
      <c r="R196" s="227"/>
      <c r="S196" s="227"/>
      <c r="T196" s="228"/>
      <c r="AT196" s="229" t="s">
        <v>791</v>
      </c>
      <c r="AU196" s="229" t="s">
        <v>79</v>
      </c>
      <c r="AV196" s="13" t="s">
        <v>79</v>
      </c>
      <c r="AW196" s="13" t="s">
        <v>31</v>
      </c>
      <c r="AX196" s="13" t="s">
        <v>69</v>
      </c>
      <c r="AY196" s="229" t="s">
        <v>122</v>
      </c>
    </row>
    <row r="197" spans="1:65" s="13" customFormat="1">
      <c r="B197" s="219"/>
      <c r="C197" s="220"/>
      <c r="D197" s="215" t="s">
        <v>791</v>
      </c>
      <c r="E197" s="221" t="s">
        <v>19</v>
      </c>
      <c r="F197" s="222" t="s">
        <v>892</v>
      </c>
      <c r="G197" s="220"/>
      <c r="H197" s="223">
        <v>15</v>
      </c>
      <c r="I197" s="224"/>
      <c r="J197" s="220"/>
      <c r="K197" s="220"/>
      <c r="L197" s="225"/>
      <c r="M197" s="226"/>
      <c r="N197" s="227"/>
      <c r="O197" s="227"/>
      <c r="P197" s="227"/>
      <c r="Q197" s="227"/>
      <c r="R197" s="227"/>
      <c r="S197" s="227"/>
      <c r="T197" s="228"/>
      <c r="AT197" s="229" t="s">
        <v>791</v>
      </c>
      <c r="AU197" s="229" t="s">
        <v>79</v>
      </c>
      <c r="AV197" s="13" t="s">
        <v>79</v>
      </c>
      <c r="AW197" s="13" t="s">
        <v>31</v>
      </c>
      <c r="AX197" s="13" t="s">
        <v>69</v>
      </c>
      <c r="AY197" s="229" t="s">
        <v>122</v>
      </c>
    </row>
    <row r="198" spans="1:65" s="14" customFormat="1">
      <c r="B198" s="230"/>
      <c r="C198" s="231"/>
      <c r="D198" s="215" t="s">
        <v>791</v>
      </c>
      <c r="E198" s="232" t="s">
        <v>19</v>
      </c>
      <c r="F198" s="233" t="s">
        <v>796</v>
      </c>
      <c r="G198" s="231"/>
      <c r="H198" s="234">
        <v>174.239</v>
      </c>
      <c r="I198" s="235"/>
      <c r="J198" s="231"/>
      <c r="K198" s="231"/>
      <c r="L198" s="236"/>
      <c r="M198" s="237"/>
      <c r="N198" s="238"/>
      <c r="O198" s="238"/>
      <c r="P198" s="238"/>
      <c r="Q198" s="238"/>
      <c r="R198" s="238"/>
      <c r="S198" s="238"/>
      <c r="T198" s="239"/>
      <c r="AT198" s="240" t="s">
        <v>791</v>
      </c>
      <c r="AU198" s="240" t="s">
        <v>79</v>
      </c>
      <c r="AV198" s="14" t="s">
        <v>174</v>
      </c>
      <c r="AW198" s="14" t="s">
        <v>31</v>
      </c>
      <c r="AX198" s="14" t="s">
        <v>77</v>
      </c>
      <c r="AY198" s="240" t="s">
        <v>122</v>
      </c>
    </row>
    <row r="199" spans="1:65" s="2" customFormat="1" ht="16.5" customHeight="1">
      <c r="A199" s="34"/>
      <c r="B199" s="35"/>
      <c r="C199" s="201" t="s">
        <v>552</v>
      </c>
      <c r="D199" s="201" t="s">
        <v>168</v>
      </c>
      <c r="E199" s="202" t="s">
        <v>893</v>
      </c>
      <c r="F199" s="203" t="s">
        <v>894</v>
      </c>
      <c r="G199" s="204" t="s">
        <v>166</v>
      </c>
      <c r="H199" s="205">
        <v>76.13</v>
      </c>
      <c r="I199" s="206"/>
      <c r="J199" s="207">
        <f>ROUND(I199*H199,2)</f>
        <v>0</v>
      </c>
      <c r="K199" s="203" t="s">
        <v>19</v>
      </c>
      <c r="L199" s="39"/>
      <c r="M199" s="208" t="s">
        <v>19</v>
      </c>
      <c r="N199" s="209" t="s">
        <v>40</v>
      </c>
      <c r="O199" s="64"/>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174</v>
      </c>
      <c r="AT199" s="199" t="s">
        <v>168</v>
      </c>
      <c r="AU199" s="199" t="s">
        <v>79</v>
      </c>
      <c r="AY199" s="17" t="s">
        <v>122</v>
      </c>
      <c r="BE199" s="200">
        <f>IF(N199="základní",J199,0)</f>
        <v>0</v>
      </c>
      <c r="BF199" s="200">
        <f>IF(N199="snížená",J199,0)</f>
        <v>0</v>
      </c>
      <c r="BG199" s="200">
        <f>IF(N199="zákl. přenesená",J199,0)</f>
        <v>0</v>
      </c>
      <c r="BH199" s="200">
        <f>IF(N199="sníž. přenesená",J199,0)</f>
        <v>0</v>
      </c>
      <c r="BI199" s="200">
        <f>IF(N199="nulová",J199,0)</f>
        <v>0</v>
      </c>
      <c r="BJ199" s="17" t="s">
        <v>77</v>
      </c>
      <c r="BK199" s="200">
        <f>ROUND(I199*H199,2)</f>
        <v>0</v>
      </c>
      <c r="BL199" s="17" t="s">
        <v>174</v>
      </c>
      <c r="BM199" s="199" t="s">
        <v>508</v>
      </c>
    </row>
    <row r="200" spans="1:65" s="13" customFormat="1">
      <c r="B200" s="219"/>
      <c r="C200" s="220"/>
      <c r="D200" s="215" t="s">
        <v>791</v>
      </c>
      <c r="E200" s="221" t="s">
        <v>19</v>
      </c>
      <c r="F200" s="222" t="s">
        <v>895</v>
      </c>
      <c r="G200" s="220"/>
      <c r="H200" s="223">
        <v>32.200000000000003</v>
      </c>
      <c r="I200" s="224"/>
      <c r="J200" s="220"/>
      <c r="K200" s="220"/>
      <c r="L200" s="225"/>
      <c r="M200" s="226"/>
      <c r="N200" s="227"/>
      <c r="O200" s="227"/>
      <c r="P200" s="227"/>
      <c r="Q200" s="227"/>
      <c r="R200" s="227"/>
      <c r="S200" s="227"/>
      <c r="T200" s="228"/>
      <c r="AT200" s="229" t="s">
        <v>791</v>
      </c>
      <c r="AU200" s="229" t="s">
        <v>79</v>
      </c>
      <c r="AV200" s="13" t="s">
        <v>79</v>
      </c>
      <c r="AW200" s="13" t="s">
        <v>31</v>
      </c>
      <c r="AX200" s="13" t="s">
        <v>69</v>
      </c>
      <c r="AY200" s="229" t="s">
        <v>122</v>
      </c>
    </row>
    <row r="201" spans="1:65" s="13" customFormat="1">
      <c r="B201" s="219"/>
      <c r="C201" s="220"/>
      <c r="D201" s="215" t="s">
        <v>791</v>
      </c>
      <c r="E201" s="221" t="s">
        <v>19</v>
      </c>
      <c r="F201" s="222" t="s">
        <v>896</v>
      </c>
      <c r="G201" s="220"/>
      <c r="H201" s="223">
        <v>37.950000000000003</v>
      </c>
      <c r="I201" s="224"/>
      <c r="J201" s="220"/>
      <c r="K201" s="220"/>
      <c r="L201" s="225"/>
      <c r="M201" s="226"/>
      <c r="N201" s="227"/>
      <c r="O201" s="227"/>
      <c r="P201" s="227"/>
      <c r="Q201" s="227"/>
      <c r="R201" s="227"/>
      <c r="S201" s="227"/>
      <c r="T201" s="228"/>
      <c r="AT201" s="229" t="s">
        <v>791</v>
      </c>
      <c r="AU201" s="229" t="s">
        <v>79</v>
      </c>
      <c r="AV201" s="13" t="s">
        <v>79</v>
      </c>
      <c r="AW201" s="13" t="s">
        <v>31</v>
      </c>
      <c r="AX201" s="13" t="s">
        <v>69</v>
      </c>
      <c r="AY201" s="229" t="s">
        <v>122</v>
      </c>
    </row>
    <row r="202" spans="1:65" s="13" customFormat="1">
      <c r="B202" s="219"/>
      <c r="C202" s="220"/>
      <c r="D202" s="215" t="s">
        <v>791</v>
      </c>
      <c r="E202" s="221" t="s">
        <v>19</v>
      </c>
      <c r="F202" s="222" t="s">
        <v>897</v>
      </c>
      <c r="G202" s="220"/>
      <c r="H202" s="223">
        <v>5.98</v>
      </c>
      <c r="I202" s="224"/>
      <c r="J202" s="220"/>
      <c r="K202" s="220"/>
      <c r="L202" s="225"/>
      <c r="M202" s="226"/>
      <c r="N202" s="227"/>
      <c r="O202" s="227"/>
      <c r="P202" s="227"/>
      <c r="Q202" s="227"/>
      <c r="R202" s="227"/>
      <c r="S202" s="227"/>
      <c r="T202" s="228"/>
      <c r="AT202" s="229" t="s">
        <v>791</v>
      </c>
      <c r="AU202" s="229" t="s">
        <v>79</v>
      </c>
      <c r="AV202" s="13" t="s">
        <v>79</v>
      </c>
      <c r="AW202" s="13" t="s">
        <v>31</v>
      </c>
      <c r="AX202" s="13" t="s">
        <v>69</v>
      </c>
      <c r="AY202" s="229" t="s">
        <v>122</v>
      </c>
    </row>
    <row r="203" spans="1:65" s="14" customFormat="1">
      <c r="B203" s="230"/>
      <c r="C203" s="231"/>
      <c r="D203" s="215" t="s">
        <v>791</v>
      </c>
      <c r="E203" s="232" t="s">
        <v>19</v>
      </c>
      <c r="F203" s="233" t="s">
        <v>796</v>
      </c>
      <c r="G203" s="231"/>
      <c r="H203" s="234">
        <v>76.13000000000001</v>
      </c>
      <c r="I203" s="235"/>
      <c r="J203" s="231"/>
      <c r="K203" s="231"/>
      <c r="L203" s="236"/>
      <c r="M203" s="237"/>
      <c r="N203" s="238"/>
      <c r="O203" s="238"/>
      <c r="P203" s="238"/>
      <c r="Q203" s="238"/>
      <c r="R203" s="238"/>
      <c r="S203" s="238"/>
      <c r="T203" s="239"/>
      <c r="AT203" s="240" t="s">
        <v>791</v>
      </c>
      <c r="AU203" s="240" t="s">
        <v>79</v>
      </c>
      <c r="AV203" s="14" t="s">
        <v>174</v>
      </c>
      <c r="AW203" s="14" t="s">
        <v>31</v>
      </c>
      <c r="AX203" s="14" t="s">
        <v>77</v>
      </c>
      <c r="AY203" s="240" t="s">
        <v>122</v>
      </c>
    </row>
    <row r="204" spans="1:65" s="2" customFormat="1" ht="16.5" customHeight="1">
      <c r="A204" s="34"/>
      <c r="B204" s="35"/>
      <c r="C204" s="201" t="s">
        <v>557</v>
      </c>
      <c r="D204" s="201" t="s">
        <v>168</v>
      </c>
      <c r="E204" s="202" t="s">
        <v>898</v>
      </c>
      <c r="F204" s="203" t="s">
        <v>899</v>
      </c>
      <c r="G204" s="204" t="s">
        <v>166</v>
      </c>
      <c r="H204" s="205">
        <v>17.254999999999999</v>
      </c>
      <c r="I204" s="206"/>
      <c r="J204" s="207">
        <f>ROUND(I204*H204,2)</f>
        <v>0</v>
      </c>
      <c r="K204" s="203" t="s">
        <v>19</v>
      </c>
      <c r="L204" s="39"/>
      <c r="M204" s="208" t="s">
        <v>19</v>
      </c>
      <c r="N204" s="209" t="s">
        <v>40</v>
      </c>
      <c r="O204" s="64"/>
      <c r="P204" s="197">
        <f>O204*H204</f>
        <v>0</v>
      </c>
      <c r="Q204" s="197">
        <v>0</v>
      </c>
      <c r="R204" s="197">
        <f>Q204*H204</f>
        <v>0</v>
      </c>
      <c r="S204" s="197">
        <v>0</v>
      </c>
      <c r="T204" s="198">
        <f>S204*H204</f>
        <v>0</v>
      </c>
      <c r="U204" s="34"/>
      <c r="V204" s="34"/>
      <c r="W204" s="34"/>
      <c r="X204" s="34"/>
      <c r="Y204" s="34"/>
      <c r="Z204" s="34"/>
      <c r="AA204" s="34"/>
      <c r="AB204" s="34"/>
      <c r="AC204" s="34"/>
      <c r="AD204" s="34"/>
      <c r="AE204" s="34"/>
      <c r="AR204" s="199" t="s">
        <v>174</v>
      </c>
      <c r="AT204" s="199" t="s">
        <v>168</v>
      </c>
      <c r="AU204" s="199" t="s">
        <v>79</v>
      </c>
      <c r="AY204" s="17" t="s">
        <v>122</v>
      </c>
      <c r="BE204" s="200">
        <f>IF(N204="základní",J204,0)</f>
        <v>0</v>
      </c>
      <c r="BF204" s="200">
        <f>IF(N204="snížená",J204,0)</f>
        <v>0</v>
      </c>
      <c r="BG204" s="200">
        <f>IF(N204="zákl. přenesená",J204,0)</f>
        <v>0</v>
      </c>
      <c r="BH204" s="200">
        <f>IF(N204="sníž. přenesená",J204,0)</f>
        <v>0</v>
      </c>
      <c r="BI204" s="200">
        <f>IF(N204="nulová",J204,0)</f>
        <v>0</v>
      </c>
      <c r="BJ204" s="17" t="s">
        <v>77</v>
      </c>
      <c r="BK204" s="200">
        <f>ROUND(I204*H204,2)</f>
        <v>0</v>
      </c>
      <c r="BL204" s="17" t="s">
        <v>174</v>
      </c>
      <c r="BM204" s="199" t="s">
        <v>360</v>
      </c>
    </row>
    <row r="205" spans="1:65" s="13" customFormat="1">
      <c r="B205" s="219"/>
      <c r="C205" s="220"/>
      <c r="D205" s="215" t="s">
        <v>791</v>
      </c>
      <c r="E205" s="221" t="s">
        <v>19</v>
      </c>
      <c r="F205" s="222" t="s">
        <v>900</v>
      </c>
      <c r="G205" s="220"/>
      <c r="H205" s="223">
        <v>2.7</v>
      </c>
      <c r="I205" s="224"/>
      <c r="J205" s="220"/>
      <c r="K205" s="220"/>
      <c r="L205" s="225"/>
      <c r="M205" s="226"/>
      <c r="N205" s="227"/>
      <c r="O205" s="227"/>
      <c r="P205" s="227"/>
      <c r="Q205" s="227"/>
      <c r="R205" s="227"/>
      <c r="S205" s="227"/>
      <c r="T205" s="228"/>
      <c r="AT205" s="229" t="s">
        <v>791</v>
      </c>
      <c r="AU205" s="229" t="s">
        <v>79</v>
      </c>
      <c r="AV205" s="13" t="s">
        <v>79</v>
      </c>
      <c r="AW205" s="13" t="s">
        <v>31</v>
      </c>
      <c r="AX205" s="13" t="s">
        <v>69</v>
      </c>
      <c r="AY205" s="229" t="s">
        <v>122</v>
      </c>
    </row>
    <row r="206" spans="1:65" s="13" customFormat="1">
      <c r="B206" s="219"/>
      <c r="C206" s="220"/>
      <c r="D206" s="215" t="s">
        <v>791</v>
      </c>
      <c r="E206" s="221" t="s">
        <v>19</v>
      </c>
      <c r="F206" s="222" t="s">
        <v>901</v>
      </c>
      <c r="G206" s="220"/>
      <c r="H206" s="223">
        <v>5.88</v>
      </c>
      <c r="I206" s="224"/>
      <c r="J206" s="220"/>
      <c r="K206" s="220"/>
      <c r="L206" s="225"/>
      <c r="M206" s="226"/>
      <c r="N206" s="227"/>
      <c r="O206" s="227"/>
      <c r="P206" s="227"/>
      <c r="Q206" s="227"/>
      <c r="R206" s="227"/>
      <c r="S206" s="227"/>
      <c r="T206" s="228"/>
      <c r="AT206" s="229" t="s">
        <v>791</v>
      </c>
      <c r="AU206" s="229" t="s">
        <v>79</v>
      </c>
      <c r="AV206" s="13" t="s">
        <v>79</v>
      </c>
      <c r="AW206" s="13" t="s">
        <v>31</v>
      </c>
      <c r="AX206" s="13" t="s">
        <v>69</v>
      </c>
      <c r="AY206" s="229" t="s">
        <v>122</v>
      </c>
    </row>
    <row r="207" spans="1:65" s="13" customFormat="1">
      <c r="B207" s="219"/>
      <c r="C207" s="220"/>
      <c r="D207" s="215" t="s">
        <v>791</v>
      </c>
      <c r="E207" s="221" t="s">
        <v>19</v>
      </c>
      <c r="F207" s="222" t="s">
        <v>902</v>
      </c>
      <c r="G207" s="220"/>
      <c r="H207" s="223">
        <v>3.6749999999999998</v>
      </c>
      <c r="I207" s="224"/>
      <c r="J207" s="220"/>
      <c r="K207" s="220"/>
      <c r="L207" s="225"/>
      <c r="M207" s="226"/>
      <c r="N207" s="227"/>
      <c r="O207" s="227"/>
      <c r="P207" s="227"/>
      <c r="Q207" s="227"/>
      <c r="R207" s="227"/>
      <c r="S207" s="227"/>
      <c r="T207" s="228"/>
      <c r="AT207" s="229" t="s">
        <v>791</v>
      </c>
      <c r="AU207" s="229" t="s">
        <v>79</v>
      </c>
      <c r="AV207" s="13" t="s">
        <v>79</v>
      </c>
      <c r="AW207" s="13" t="s">
        <v>31</v>
      </c>
      <c r="AX207" s="13" t="s">
        <v>69</v>
      </c>
      <c r="AY207" s="229" t="s">
        <v>122</v>
      </c>
    </row>
    <row r="208" spans="1:65" s="13" customFormat="1">
      <c r="B208" s="219"/>
      <c r="C208" s="220"/>
      <c r="D208" s="215" t="s">
        <v>791</v>
      </c>
      <c r="E208" s="221" t="s">
        <v>19</v>
      </c>
      <c r="F208" s="222" t="s">
        <v>903</v>
      </c>
      <c r="G208" s="220"/>
      <c r="H208" s="223">
        <v>5</v>
      </c>
      <c r="I208" s="224"/>
      <c r="J208" s="220"/>
      <c r="K208" s="220"/>
      <c r="L208" s="225"/>
      <c r="M208" s="226"/>
      <c r="N208" s="227"/>
      <c r="O208" s="227"/>
      <c r="P208" s="227"/>
      <c r="Q208" s="227"/>
      <c r="R208" s="227"/>
      <c r="S208" s="227"/>
      <c r="T208" s="228"/>
      <c r="AT208" s="229" t="s">
        <v>791</v>
      </c>
      <c r="AU208" s="229" t="s">
        <v>79</v>
      </c>
      <c r="AV208" s="13" t="s">
        <v>79</v>
      </c>
      <c r="AW208" s="13" t="s">
        <v>31</v>
      </c>
      <c r="AX208" s="13" t="s">
        <v>69</v>
      </c>
      <c r="AY208" s="229" t="s">
        <v>122</v>
      </c>
    </row>
    <row r="209" spans="1:65" s="14" customFormat="1">
      <c r="B209" s="230"/>
      <c r="C209" s="231"/>
      <c r="D209" s="215" t="s">
        <v>791</v>
      </c>
      <c r="E209" s="232" t="s">
        <v>19</v>
      </c>
      <c r="F209" s="233" t="s">
        <v>796</v>
      </c>
      <c r="G209" s="231"/>
      <c r="H209" s="234">
        <v>17.254999999999999</v>
      </c>
      <c r="I209" s="235"/>
      <c r="J209" s="231"/>
      <c r="K209" s="231"/>
      <c r="L209" s="236"/>
      <c r="M209" s="237"/>
      <c r="N209" s="238"/>
      <c r="O209" s="238"/>
      <c r="P209" s="238"/>
      <c r="Q209" s="238"/>
      <c r="R209" s="238"/>
      <c r="S209" s="238"/>
      <c r="T209" s="239"/>
      <c r="AT209" s="240" t="s">
        <v>791</v>
      </c>
      <c r="AU209" s="240" t="s">
        <v>79</v>
      </c>
      <c r="AV209" s="14" t="s">
        <v>174</v>
      </c>
      <c r="AW209" s="14" t="s">
        <v>31</v>
      </c>
      <c r="AX209" s="14" t="s">
        <v>77</v>
      </c>
      <c r="AY209" s="240" t="s">
        <v>122</v>
      </c>
    </row>
    <row r="210" spans="1:65" s="2" customFormat="1" ht="16.5" customHeight="1">
      <c r="A210" s="34"/>
      <c r="B210" s="35"/>
      <c r="C210" s="201" t="s">
        <v>561</v>
      </c>
      <c r="D210" s="201" t="s">
        <v>168</v>
      </c>
      <c r="E210" s="202" t="s">
        <v>904</v>
      </c>
      <c r="F210" s="203" t="s">
        <v>905</v>
      </c>
      <c r="G210" s="204" t="s">
        <v>166</v>
      </c>
      <c r="H210" s="205">
        <v>357.512</v>
      </c>
      <c r="I210" s="206"/>
      <c r="J210" s="207">
        <f>ROUND(I210*H210,2)</f>
        <v>0</v>
      </c>
      <c r="K210" s="203" t="s">
        <v>19</v>
      </c>
      <c r="L210" s="39"/>
      <c r="M210" s="208" t="s">
        <v>19</v>
      </c>
      <c r="N210" s="209" t="s">
        <v>40</v>
      </c>
      <c r="O210" s="64"/>
      <c r="P210" s="197">
        <f>O210*H210</f>
        <v>0</v>
      </c>
      <c r="Q210" s="197">
        <v>0</v>
      </c>
      <c r="R210" s="197">
        <f>Q210*H210</f>
        <v>0</v>
      </c>
      <c r="S210" s="197">
        <v>0</v>
      </c>
      <c r="T210" s="198">
        <f>S210*H210</f>
        <v>0</v>
      </c>
      <c r="U210" s="34"/>
      <c r="V210" s="34"/>
      <c r="W210" s="34"/>
      <c r="X210" s="34"/>
      <c r="Y210" s="34"/>
      <c r="Z210" s="34"/>
      <c r="AA210" s="34"/>
      <c r="AB210" s="34"/>
      <c r="AC210" s="34"/>
      <c r="AD210" s="34"/>
      <c r="AE210" s="34"/>
      <c r="AR210" s="199" t="s">
        <v>174</v>
      </c>
      <c r="AT210" s="199" t="s">
        <v>168</v>
      </c>
      <c r="AU210" s="199" t="s">
        <v>79</v>
      </c>
      <c r="AY210" s="17" t="s">
        <v>122</v>
      </c>
      <c r="BE210" s="200">
        <f>IF(N210="základní",J210,0)</f>
        <v>0</v>
      </c>
      <c r="BF210" s="200">
        <f>IF(N210="snížená",J210,0)</f>
        <v>0</v>
      </c>
      <c r="BG210" s="200">
        <f>IF(N210="zákl. přenesená",J210,0)</f>
        <v>0</v>
      </c>
      <c r="BH210" s="200">
        <f>IF(N210="sníž. přenesená",J210,0)</f>
        <v>0</v>
      </c>
      <c r="BI210" s="200">
        <f>IF(N210="nulová",J210,0)</f>
        <v>0</v>
      </c>
      <c r="BJ210" s="17" t="s">
        <v>77</v>
      </c>
      <c r="BK210" s="200">
        <f>ROUND(I210*H210,2)</f>
        <v>0</v>
      </c>
      <c r="BL210" s="17" t="s">
        <v>174</v>
      </c>
      <c r="BM210" s="199" t="s">
        <v>279</v>
      </c>
    </row>
    <row r="211" spans="1:65" s="13" customFormat="1">
      <c r="B211" s="219"/>
      <c r="C211" s="220"/>
      <c r="D211" s="215" t="s">
        <v>791</v>
      </c>
      <c r="E211" s="221" t="s">
        <v>19</v>
      </c>
      <c r="F211" s="222" t="s">
        <v>906</v>
      </c>
      <c r="G211" s="220"/>
      <c r="H211" s="223">
        <v>357.512</v>
      </c>
      <c r="I211" s="224"/>
      <c r="J211" s="220"/>
      <c r="K211" s="220"/>
      <c r="L211" s="225"/>
      <c r="M211" s="226"/>
      <c r="N211" s="227"/>
      <c r="O211" s="227"/>
      <c r="P211" s="227"/>
      <c r="Q211" s="227"/>
      <c r="R211" s="227"/>
      <c r="S211" s="227"/>
      <c r="T211" s="228"/>
      <c r="AT211" s="229" t="s">
        <v>791</v>
      </c>
      <c r="AU211" s="229" t="s">
        <v>79</v>
      </c>
      <c r="AV211" s="13" t="s">
        <v>79</v>
      </c>
      <c r="AW211" s="13" t="s">
        <v>31</v>
      </c>
      <c r="AX211" s="13" t="s">
        <v>69</v>
      </c>
      <c r="AY211" s="229" t="s">
        <v>122</v>
      </c>
    </row>
    <row r="212" spans="1:65" s="14" customFormat="1">
      <c r="B212" s="230"/>
      <c r="C212" s="231"/>
      <c r="D212" s="215" t="s">
        <v>791</v>
      </c>
      <c r="E212" s="232" t="s">
        <v>19</v>
      </c>
      <c r="F212" s="233" t="s">
        <v>796</v>
      </c>
      <c r="G212" s="231"/>
      <c r="H212" s="234">
        <v>357.512</v>
      </c>
      <c r="I212" s="235"/>
      <c r="J212" s="231"/>
      <c r="K212" s="231"/>
      <c r="L212" s="236"/>
      <c r="M212" s="237"/>
      <c r="N212" s="238"/>
      <c r="O212" s="238"/>
      <c r="P212" s="238"/>
      <c r="Q212" s="238"/>
      <c r="R212" s="238"/>
      <c r="S212" s="238"/>
      <c r="T212" s="239"/>
      <c r="AT212" s="240" t="s">
        <v>791</v>
      </c>
      <c r="AU212" s="240" t="s">
        <v>79</v>
      </c>
      <c r="AV212" s="14" t="s">
        <v>174</v>
      </c>
      <c r="AW212" s="14" t="s">
        <v>31</v>
      </c>
      <c r="AX212" s="14" t="s">
        <v>77</v>
      </c>
      <c r="AY212" s="240" t="s">
        <v>122</v>
      </c>
    </row>
    <row r="213" spans="1:65" s="2" customFormat="1" ht="16.5" customHeight="1">
      <c r="A213" s="34"/>
      <c r="B213" s="35"/>
      <c r="C213" s="201" t="s">
        <v>261</v>
      </c>
      <c r="D213" s="201" t="s">
        <v>168</v>
      </c>
      <c r="E213" s="202" t="s">
        <v>907</v>
      </c>
      <c r="F213" s="203" t="s">
        <v>908</v>
      </c>
      <c r="G213" s="204" t="s">
        <v>790</v>
      </c>
      <c r="H213" s="205">
        <v>5.7240000000000002</v>
      </c>
      <c r="I213" s="206"/>
      <c r="J213" s="207">
        <f>ROUND(I213*H213,2)</f>
        <v>0</v>
      </c>
      <c r="K213" s="203" t="s">
        <v>19</v>
      </c>
      <c r="L213" s="39"/>
      <c r="M213" s="208" t="s">
        <v>19</v>
      </c>
      <c r="N213" s="209" t="s">
        <v>40</v>
      </c>
      <c r="O213" s="64"/>
      <c r="P213" s="197">
        <f>O213*H213</f>
        <v>0</v>
      </c>
      <c r="Q213" s="197">
        <v>0</v>
      </c>
      <c r="R213" s="197">
        <f>Q213*H213</f>
        <v>0</v>
      </c>
      <c r="S213" s="197">
        <v>0</v>
      </c>
      <c r="T213" s="198">
        <f>S213*H213</f>
        <v>0</v>
      </c>
      <c r="U213" s="34"/>
      <c r="V213" s="34"/>
      <c r="W213" s="34"/>
      <c r="X213" s="34"/>
      <c r="Y213" s="34"/>
      <c r="Z213" s="34"/>
      <c r="AA213" s="34"/>
      <c r="AB213" s="34"/>
      <c r="AC213" s="34"/>
      <c r="AD213" s="34"/>
      <c r="AE213" s="34"/>
      <c r="AR213" s="199" t="s">
        <v>174</v>
      </c>
      <c r="AT213" s="199" t="s">
        <v>168</v>
      </c>
      <c r="AU213" s="199" t="s">
        <v>79</v>
      </c>
      <c r="AY213" s="17" t="s">
        <v>122</v>
      </c>
      <c r="BE213" s="200">
        <f>IF(N213="základní",J213,0)</f>
        <v>0</v>
      </c>
      <c r="BF213" s="200">
        <f>IF(N213="snížená",J213,0)</f>
        <v>0</v>
      </c>
      <c r="BG213" s="200">
        <f>IF(N213="zákl. přenesená",J213,0)</f>
        <v>0</v>
      </c>
      <c r="BH213" s="200">
        <f>IF(N213="sníž. přenesená",J213,0)</f>
        <v>0</v>
      </c>
      <c r="BI213" s="200">
        <f>IF(N213="nulová",J213,0)</f>
        <v>0</v>
      </c>
      <c r="BJ213" s="17" t="s">
        <v>77</v>
      </c>
      <c r="BK213" s="200">
        <f>ROUND(I213*H213,2)</f>
        <v>0</v>
      </c>
      <c r="BL213" s="17" t="s">
        <v>174</v>
      </c>
      <c r="BM213" s="199" t="s">
        <v>287</v>
      </c>
    </row>
    <row r="214" spans="1:65" s="13" customFormat="1">
      <c r="B214" s="219"/>
      <c r="C214" s="220"/>
      <c r="D214" s="215" t="s">
        <v>791</v>
      </c>
      <c r="E214" s="221" t="s">
        <v>19</v>
      </c>
      <c r="F214" s="222" t="s">
        <v>909</v>
      </c>
      <c r="G214" s="220"/>
      <c r="H214" s="223">
        <v>4.5389999999999997</v>
      </c>
      <c r="I214" s="224"/>
      <c r="J214" s="220"/>
      <c r="K214" s="220"/>
      <c r="L214" s="225"/>
      <c r="M214" s="226"/>
      <c r="N214" s="227"/>
      <c r="O214" s="227"/>
      <c r="P214" s="227"/>
      <c r="Q214" s="227"/>
      <c r="R214" s="227"/>
      <c r="S214" s="227"/>
      <c r="T214" s="228"/>
      <c r="AT214" s="229" t="s">
        <v>791</v>
      </c>
      <c r="AU214" s="229" t="s">
        <v>79</v>
      </c>
      <c r="AV214" s="13" t="s">
        <v>79</v>
      </c>
      <c r="AW214" s="13" t="s">
        <v>31</v>
      </c>
      <c r="AX214" s="13" t="s">
        <v>69</v>
      </c>
      <c r="AY214" s="229" t="s">
        <v>122</v>
      </c>
    </row>
    <row r="215" spans="1:65" s="13" customFormat="1">
      <c r="B215" s="219"/>
      <c r="C215" s="220"/>
      <c r="D215" s="215" t="s">
        <v>791</v>
      </c>
      <c r="E215" s="221" t="s">
        <v>19</v>
      </c>
      <c r="F215" s="222" t="s">
        <v>910</v>
      </c>
      <c r="G215" s="220"/>
      <c r="H215" s="223">
        <v>0.20200000000000001</v>
      </c>
      <c r="I215" s="224"/>
      <c r="J215" s="220"/>
      <c r="K215" s="220"/>
      <c r="L215" s="225"/>
      <c r="M215" s="226"/>
      <c r="N215" s="227"/>
      <c r="O215" s="227"/>
      <c r="P215" s="227"/>
      <c r="Q215" s="227"/>
      <c r="R215" s="227"/>
      <c r="S215" s="227"/>
      <c r="T215" s="228"/>
      <c r="AT215" s="229" t="s">
        <v>791</v>
      </c>
      <c r="AU215" s="229" t="s">
        <v>79</v>
      </c>
      <c r="AV215" s="13" t="s">
        <v>79</v>
      </c>
      <c r="AW215" s="13" t="s">
        <v>31</v>
      </c>
      <c r="AX215" s="13" t="s">
        <v>69</v>
      </c>
      <c r="AY215" s="229" t="s">
        <v>122</v>
      </c>
    </row>
    <row r="216" spans="1:65" s="13" customFormat="1">
      <c r="B216" s="219"/>
      <c r="C216" s="220"/>
      <c r="D216" s="215" t="s">
        <v>791</v>
      </c>
      <c r="E216" s="221" t="s">
        <v>19</v>
      </c>
      <c r="F216" s="222" t="s">
        <v>911</v>
      </c>
      <c r="G216" s="220"/>
      <c r="H216" s="223">
        <v>7.0000000000000007E-2</v>
      </c>
      <c r="I216" s="224"/>
      <c r="J216" s="220"/>
      <c r="K216" s="220"/>
      <c r="L216" s="225"/>
      <c r="M216" s="226"/>
      <c r="N216" s="227"/>
      <c r="O216" s="227"/>
      <c r="P216" s="227"/>
      <c r="Q216" s="227"/>
      <c r="R216" s="227"/>
      <c r="S216" s="227"/>
      <c r="T216" s="228"/>
      <c r="AT216" s="229" t="s">
        <v>791</v>
      </c>
      <c r="AU216" s="229" t="s">
        <v>79</v>
      </c>
      <c r="AV216" s="13" t="s">
        <v>79</v>
      </c>
      <c r="AW216" s="13" t="s">
        <v>31</v>
      </c>
      <c r="AX216" s="13" t="s">
        <v>69</v>
      </c>
      <c r="AY216" s="229" t="s">
        <v>122</v>
      </c>
    </row>
    <row r="217" spans="1:65" s="13" customFormat="1">
      <c r="B217" s="219"/>
      <c r="C217" s="220"/>
      <c r="D217" s="215" t="s">
        <v>791</v>
      </c>
      <c r="E217" s="221" t="s">
        <v>19</v>
      </c>
      <c r="F217" s="222" t="s">
        <v>912</v>
      </c>
      <c r="G217" s="220"/>
      <c r="H217" s="223">
        <v>0.313</v>
      </c>
      <c r="I217" s="224"/>
      <c r="J217" s="220"/>
      <c r="K217" s="220"/>
      <c r="L217" s="225"/>
      <c r="M217" s="226"/>
      <c r="N217" s="227"/>
      <c r="O217" s="227"/>
      <c r="P217" s="227"/>
      <c r="Q217" s="227"/>
      <c r="R217" s="227"/>
      <c r="S217" s="227"/>
      <c r="T217" s="228"/>
      <c r="AT217" s="229" t="s">
        <v>791</v>
      </c>
      <c r="AU217" s="229" t="s">
        <v>79</v>
      </c>
      <c r="AV217" s="13" t="s">
        <v>79</v>
      </c>
      <c r="AW217" s="13" t="s">
        <v>31</v>
      </c>
      <c r="AX217" s="13" t="s">
        <v>69</v>
      </c>
      <c r="AY217" s="229" t="s">
        <v>122</v>
      </c>
    </row>
    <row r="218" spans="1:65" s="13" customFormat="1">
      <c r="B218" s="219"/>
      <c r="C218" s="220"/>
      <c r="D218" s="215" t="s">
        <v>791</v>
      </c>
      <c r="E218" s="221" t="s">
        <v>19</v>
      </c>
      <c r="F218" s="222" t="s">
        <v>913</v>
      </c>
      <c r="G218" s="220"/>
      <c r="H218" s="223">
        <v>0.6</v>
      </c>
      <c r="I218" s="224"/>
      <c r="J218" s="220"/>
      <c r="K218" s="220"/>
      <c r="L218" s="225"/>
      <c r="M218" s="226"/>
      <c r="N218" s="227"/>
      <c r="O218" s="227"/>
      <c r="P218" s="227"/>
      <c r="Q218" s="227"/>
      <c r="R218" s="227"/>
      <c r="S218" s="227"/>
      <c r="T218" s="228"/>
      <c r="AT218" s="229" t="s">
        <v>791</v>
      </c>
      <c r="AU218" s="229" t="s">
        <v>79</v>
      </c>
      <c r="AV218" s="13" t="s">
        <v>79</v>
      </c>
      <c r="AW218" s="13" t="s">
        <v>31</v>
      </c>
      <c r="AX218" s="13" t="s">
        <v>69</v>
      </c>
      <c r="AY218" s="229" t="s">
        <v>122</v>
      </c>
    </row>
    <row r="219" spans="1:65" s="14" customFormat="1">
      <c r="B219" s="230"/>
      <c r="C219" s="231"/>
      <c r="D219" s="215" t="s">
        <v>791</v>
      </c>
      <c r="E219" s="232" t="s">
        <v>19</v>
      </c>
      <c r="F219" s="233" t="s">
        <v>796</v>
      </c>
      <c r="G219" s="231"/>
      <c r="H219" s="234">
        <v>5.7239999999999993</v>
      </c>
      <c r="I219" s="235"/>
      <c r="J219" s="231"/>
      <c r="K219" s="231"/>
      <c r="L219" s="236"/>
      <c r="M219" s="237"/>
      <c r="N219" s="238"/>
      <c r="O219" s="238"/>
      <c r="P219" s="238"/>
      <c r="Q219" s="238"/>
      <c r="R219" s="238"/>
      <c r="S219" s="238"/>
      <c r="T219" s="239"/>
      <c r="AT219" s="240" t="s">
        <v>791</v>
      </c>
      <c r="AU219" s="240" t="s">
        <v>79</v>
      </c>
      <c r="AV219" s="14" t="s">
        <v>174</v>
      </c>
      <c r="AW219" s="14" t="s">
        <v>31</v>
      </c>
      <c r="AX219" s="14" t="s">
        <v>77</v>
      </c>
      <c r="AY219" s="240" t="s">
        <v>122</v>
      </c>
    </row>
    <row r="220" spans="1:65" s="2" customFormat="1" ht="16.5" customHeight="1">
      <c r="A220" s="34"/>
      <c r="B220" s="35"/>
      <c r="C220" s="201" t="s">
        <v>265</v>
      </c>
      <c r="D220" s="201" t="s">
        <v>168</v>
      </c>
      <c r="E220" s="202" t="s">
        <v>914</v>
      </c>
      <c r="F220" s="203" t="s">
        <v>915</v>
      </c>
      <c r="G220" s="204" t="s">
        <v>790</v>
      </c>
      <c r="H220" s="205">
        <v>34.847999999999999</v>
      </c>
      <c r="I220" s="206"/>
      <c r="J220" s="207">
        <f>ROUND(I220*H220,2)</f>
        <v>0</v>
      </c>
      <c r="K220" s="203" t="s">
        <v>19</v>
      </c>
      <c r="L220" s="39"/>
      <c r="M220" s="208" t="s">
        <v>19</v>
      </c>
      <c r="N220" s="209" t="s">
        <v>40</v>
      </c>
      <c r="O220" s="64"/>
      <c r="P220" s="197">
        <f>O220*H220</f>
        <v>0</v>
      </c>
      <c r="Q220" s="197">
        <v>0</v>
      </c>
      <c r="R220" s="197">
        <f>Q220*H220</f>
        <v>0</v>
      </c>
      <c r="S220" s="197">
        <v>0</v>
      </c>
      <c r="T220" s="198">
        <f>S220*H220</f>
        <v>0</v>
      </c>
      <c r="U220" s="34"/>
      <c r="V220" s="34"/>
      <c r="W220" s="34"/>
      <c r="X220" s="34"/>
      <c r="Y220" s="34"/>
      <c r="Z220" s="34"/>
      <c r="AA220" s="34"/>
      <c r="AB220" s="34"/>
      <c r="AC220" s="34"/>
      <c r="AD220" s="34"/>
      <c r="AE220" s="34"/>
      <c r="AR220" s="199" t="s">
        <v>174</v>
      </c>
      <c r="AT220" s="199" t="s">
        <v>168</v>
      </c>
      <c r="AU220" s="199" t="s">
        <v>79</v>
      </c>
      <c r="AY220" s="17" t="s">
        <v>122</v>
      </c>
      <c r="BE220" s="200">
        <f>IF(N220="základní",J220,0)</f>
        <v>0</v>
      </c>
      <c r="BF220" s="200">
        <f>IF(N220="snížená",J220,0)</f>
        <v>0</v>
      </c>
      <c r="BG220" s="200">
        <f>IF(N220="zákl. přenesená",J220,0)</f>
        <v>0</v>
      </c>
      <c r="BH220" s="200">
        <f>IF(N220="sníž. přenesená",J220,0)</f>
        <v>0</v>
      </c>
      <c r="BI220" s="200">
        <f>IF(N220="nulová",J220,0)</f>
        <v>0</v>
      </c>
      <c r="BJ220" s="17" t="s">
        <v>77</v>
      </c>
      <c r="BK220" s="200">
        <f>ROUND(I220*H220,2)</f>
        <v>0</v>
      </c>
      <c r="BL220" s="17" t="s">
        <v>174</v>
      </c>
      <c r="BM220" s="199" t="s">
        <v>295</v>
      </c>
    </row>
    <row r="221" spans="1:65" s="13" customFormat="1">
      <c r="B221" s="219"/>
      <c r="C221" s="220"/>
      <c r="D221" s="215" t="s">
        <v>791</v>
      </c>
      <c r="E221" s="221" t="s">
        <v>19</v>
      </c>
      <c r="F221" s="222" t="s">
        <v>916</v>
      </c>
      <c r="G221" s="220"/>
      <c r="H221" s="223">
        <v>34.847999999999999</v>
      </c>
      <c r="I221" s="224"/>
      <c r="J221" s="220"/>
      <c r="K221" s="220"/>
      <c r="L221" s="225"/>
      <c r="M221" s="226"/>
      <c r="N221" s="227"/>
      <c r="O221" s="227"/>
      <c r="P221" s="227"/>
      <c r="Q221" s="227"/>
      <c r="R221" s="227"/>
      <c r="S221" s="227"/>
      <c r="T221" s="228"/>
      <c r="AT221" s="229" t="s">
        <v>791</v>
      </c>
      <c r="AU221" s="229" t="s">
        <v>79</v>
      </c>
      <c r="AV221" s="13" t="s">
        <v>79</v>
      </c>
      <c r="AW221" s="13" t="s">
        <v>31</v>
      </c>
      <c r="AX221" s="13" t="s">
        <v>69</v>
      </c>
      <c r="AY221" s="229" t="s">
        <v>122</v>
      </c>
    </row>
    <row r="222" spans="1:65" s="14" customFormat="1">
      <c r="B222" s="230"/>
      <c r="C222" s="231"/>
      <c r="D222" s="215" t="s">
        <v>791</v>
      </c>
      <c r="E222" s="232" t="s">
        <v>19</v>
      </c>
      <c r="F222" s="233" t="s">
        <v>796</v>
      </c>
      <c r="G222" s="231"/>
      <c r="H222" s="234">
        <v>34.847999999999999</v>
      </c>
      <c r="I222" s="235"/>
      <c r="J222" s="231"/>
      <c r="K222" s="231"/>
      <c r="L222" s="236"/>
      <c r="M222" s="237"/>
      <c r="N222" s="238"/>
      <c r="O222" s="238"/>
      <c r="P222" s="238"/>
      <c r="Q222" s="238"/>
      <c r="R222" s="238"/>
      <c r="S222" s="238"/>
      <c r="T222" s="239"/>
      <c r="AT222" s="240" t="s">
        <v>791</v>
      </c>
      <c r="AU222" s="240" t="s">
        <v>79</v>
      </c>
      <c r="AV222" s="14" t="s">
        <v>174</v>
      </c>
      <c r="AW222" s="14" t="s">
        <v>31</v>
      </c>
      <c r="AX222" s="14" t="s">
        <v>77</v>
      </c>
      <c r="AY222" s="240" t="s">
        <v>122</v>
      </c>
    </row>
    <row r="223" spans="1:65" s="2" customFormat="1" ht="16.5" customHeight="1">
      <c r="A223" s="34"/>
      <c r="B223" s="35"/>
      <c r="C223" s="201" t="s">
        <v>269</v>
      </c>
      <c r="D223" s="201" t="s">
        <v>168</v>
      </c>
      <c r="E223" s="202" t="s">
        <v>917</v>
      </c>
      <c r="F223" s="203" t="s">
        <v>918</v>
      </c>
      <c r="G223" s="204" t="s">
        <v>790</v>
      </c>
      <c r="H223" s="205">
        <v>34.847999999999999</v>
      </c>
      <c r="I223" s="206"/>
      <c r="J223" s="207">
        <f>ROUND(I223*H223,2)</f>
        <v>0</v>
      </c>
      <c r="K223" s="203" t="s">
        <v>19</v>
      </c>
      <c r="L223" s="39"/>
      <c r="M223" s="208" t="s">
        <v>19</v>
      </c>
      <c r="N223" s="209" t="s">
        <v>40</v>
      </c>
      <c r="O223" s="64"/>
      <c r="P223" s="197">
        <f>O223*H223</f>
        <v>0</v>
      </c>
      <c r="Q223" s="197">
        <v>0</v>
      </c>
      <c r="R223" s="197">
        <f>Q223*H223</f>
        <v>0</v>
      </c>
      <c r="S223" s="197">
        <v>0</v>
      </c>
      <c r="T223" s="198">
        <f>S223*H223</f>
        <v>0</v>
      </c>
      <c r="U223" s="34"/>
      <c r="V223" s="34"/>
      <c r="W223" s="34"/>
      <c r="X223" s="34"/>
      <c r="Y223" s="34"/>
      <c r="Z223" s="34"/>
      <c r="AA223" s="34"/>
      <c r="AB223" s="34"/>
      <c r="AC223" s="34"/>
      <c r="AD223" s="34"/>
      <c r="AE223" s="34"/>
      <c r="AR223" s="199" t="s">
        <v>174</v>
      </c>
      <c r="AT223" s="199" t="s">
        <v>168</v>
      </c>
      <c r="AU223" s="199" t="s">
        <v>79</v>
      </c>
      <c r="AY223" s="17" t="s">
        <v>122</v>
      </c>
      <c r="BE223" s="200">
        <f>IF(N223="základní",J223,0)</f>
        <v>0</v>
      </c>
      <c r="BF223" s="200">
        <f>IF(N223="snížená",J223,0)</f>
        <v>0</v>
      </c>
      <c r="BG223" s="200">
        <f>IF(N223="zákl. přenesená",J223,0)</f>
        <v>0</v>
      </c>
      <c r="BH223" s="200">
        <f>IF(N223="sníž. přenesená",J223,0)</f>
        <v>0</v>
      </c>
      <c r="BI223" s="200">
        <f>IF(N223="nulová",J223,0)</f>
        <v>0</v>
      </c>
      <c r="BJ223" s="17" t="s">
        <v>77</v>
      </c>
      <c r="BK223" s="200">
        <f>ROUND(I223*H223,2)</f>
        <v>0</v>
      </c>
      <c r="BL223" s="17" t="s">
        <v>174</v>
      </c>
      <c r="BM223" s="199" t="s">
        <v>303</v>
      </c>
    </row>
    <row r="224" spans="1:65" s="2" customFormat="1" ht="16.5" customHeight="1">
      <c r="A224" s="34"/>
      <c r="B224" s="35"/>
      <c r="C224" s="201" t="s">
        <v>257</v>
      </c>
      <c r="D224" s="201" t="s">
        <v>168</v>
      </c>
      <c r="E224" s="202" t="s">
        <v>919</v>
      </c>
      <c r="F224" s="203" t="s">
        <v>920</v>
      </c>
      <c r="G224" s="204" t="s">
        <v>790</v>
      </c>
      <c r="H224" s="205">
        <v>34.847999999999999</v>
      </c>
      <c r="I224" s="206"/>
      <c r="J224" s="207">
        <f>ROUND(I224*H224,2)</f>
        <v>0</v>
      </c>
      <c r="K224" s="203" t="s">
        <v>19</v>
      </c>
      <c r="L224" s="39"/>
      <c r="M224" s="208" t="s">
        <v>19</v>
      </c>
      <c r="N224" s="209" t="s">
        <v>40</v>
      </c>
      <c r="O224" s="64"/>
      <c r="P224" s="197">
        <f>O224*H224</f>
        <v>0</v>
      </c>
      <c r="Q224" s="197">
        <v>0</v>
      </c>
      <c r="R224" s="197">
        <f>Q224*H224</f>
        <v>0</v>
      </c>
      <c r="S224" s="197">
        <v>0</v>
      </c>
      <c r="T224" s="198">
        <f>S224*H224</f>
        <v>0</v>
      </c>
      <c r="U224" s="34"/>
      <c r="V224" s="34"/>
      <c r="W224" s="34"/>
      <c r="X224" s="34"/>
      <c r="Y224" s="34"/>
      <c r="Z224" s="34"/>
      <c r="AA224" s="34"/>
      <c r="AB224" s="34"/>
      <c r="AC224" s="34"/>
      <c r="AD224" s="34"/>
      <c r="AE224" s="34"/>
      <c r="AR224" s="199" t="s">
        <v>174</v>
      </c>
      <c r="AT224" s="199" t="s">
        <v>168</v>
      </c>
      <c r="AU224" s="199" t="s">
        <v>79</v>
      </c>
      <c r="AY224" s="17" t="s">
        <v>122</v>
      </c>
      <c r="BE224" s="200">
        <f>IF(N224="základní",J224,0)</f>
        <v>0</v>
      </c>
      <c r="BF224" s="200">
        <f>IF(N224="snížená",J224,0)</f>
        <v>0</v>
      </c>
      <c r="BG224" s="200">
        <f>IF(N224="zákl. přenesená",J224,0)</f>
        <v>0</v>
      </c>
      <c r="BH224" s="200">
        <f>IF(N224="sníž. přenesená",J224,0)</f>
        <v>0</v>
      </c>
      <c r="BI224" s="200">
        <f>IF(N224="nulová",J224,0)</f>
        <v>0</v>
      </c>
      <c r="BJ224" s="17" t="s">
        <v>77</v>
      </c>
      <c r="BK224" s="200">
        <f>ROUND(I224*H224,2)</f>
        <v>0</v>
      </c>
      <c r="BL224" s="17" t="s">
        <v>174</v>
      </c>
      <c r="BM224" s="199" t="s">
        <v>311</v>
      </c>
    </row>
    <row r="225" spans="1:65" s="2" customFormat="1" ht="16.5" customHeight="1">
      <c r="A225" s="34"/>
      <c r="B225" s="35"/>
      <c r="C225" s="201" t="s">
        <v>379</v>
      </c>
      <c r="D225" s="201" t="s">
        <v>168</v>
      </c>
      <c r="E225" s="202" t="s">
        <v>921</v>
      </c>
      <c r="F225" s="203" t="s">
        <v>922</v>
      </c>
      <c r="G225" s="204" t="s">
        <v>145</v>
      </c>
      <c r="H225" s="205">
        <v>35</v>
      </c>
      <c r="I225" s="206"/>
      <c r="J225" s="207">
        <f>ROUND(I225*H225,2)</f>
        <v>0</v>
      </c>
      <c r="K225" s="203" t="s">
        <v>19</v>
      </c>
      <c r="L225" s="39"/>
      <c r="M225" s="208" t="s">
        <v>19</v>
      </c>
      <c r="N225" s="209" t="s">
        <v>40</v>
      </c>
      <c r="O225" s="64"/>
      <c r="P225" s="197">
        <f>O225*H225</f>
        <v>0</v>
      </c>
      <c r="Q225" s="197">
        <v>0</v>
      </c>
      <c r="R225" s="197">
        <f>Q225*H225</f>
        <v>0</v>
      </c>
      <c r="S225" s="197">
        <v>0</v>
      </c>
      <c r="T225" s="198">
        <f>S225*H225</f>
        <v>0</v>
      </c>
      <c r="U225" s="34"/>
      <c r="V225" s="34"/>
      <c r="W225" s="34"/>
      <c r="X225" s="34"/>
      <c r="Y225" s="34"/>
      <c r="Z225" s="34"/>
      <c r="AA225" s="34"/>
      <c r="AB225" s="34"/>
      <c r="AC225" s="34"/>
      <c r="AD225" s="34"/>
      <c r="AE225" s="34"/>
      <c r="AR225" s="199" t="s">
        <v>174</v>
      </c>
      <c r="AT225" s="199" t="s">
        <v>168</v>
      </c>
      <c r="AU225" s="199" t="s">
        <v>79</v>
      </c>
      <c r="AY225" s="17" t="s">
        <v>122</v>
      </c>
      <c r="BE225" s="200">
        <f>IF(N225="základní",J225,0)</f>
        <v>0</v>
      </c>
      <c r="BF225" s="200">
        <f>IF(N225="snížená",J225,0)</f>
        <v>0</v>
      </c>
      <c r="BG225" s="200">
        <f>IF(N225="zákl. přenesená",J225,0)</f>
        <v>0</v>
      </c>
      <c r="BH225" s="200">
        <f>IF(N225="sníž. přenesená",J225,0)</f>
        <v>0</v>
      </c>
      <c r="BI225" s="200">
        <f>IF(N225="nulová",J225,0)</f>
        <v>0</v>
      </c>
      <c r="BJ225" s="17" t="s">
        <v>77</v>
      </c>
      <c r="BK225" s="200">
        <f>ROUND(I225*H225,2)</f>
        <v>0</v>
      </c>
      <c r="BL225" s="17" t="s">
        <v>174</v>
      </c>
      <c r="BM225" s="199" t="s">
        <v>129</v>
      </c>
    </row>
    <row r="226" spans="1:65" s="2" customFormat="1" ht="16.5" customHeight="1">
      <c r="A226" s="34"/>
      <c r="B226" s="35"/>
      <c r="C226" s="201" t="s">
        <v>393</v>
      </c>
      <c r="D226" s="201" t="s">
        <v>168</v>
      </c>
      <c r="E226" s="202" t="s">
        <v>923</v>
      </c>
      <c r="F226" s="203" t="s">
        <v>924</v>
      </c>
      <c r="G226" s="204" t="s">
        <v>145</v>
      </c>
      <c r="H226" s="205">
        <v>35</v>
      </c>
      <c r="I226" s="206"/>
      <c r="J226" s="207">
        <f>ROUND(I226*H226,2)</f>
        <v>0</v>
      </c>
      <c r="K226" s="203" t="s">
        <v>19</v>
      </c>
      <c r="L226" s="39"/>
      <c r="M226" s="208" t="s">
        <v>19</v>
      </c>
      <c r="N226" s="209" t="s">
        <v>40</v>
      </c>
      <c r="O226" s="64"/>
      <c r="P226" s="197">
        <f>O226*H226</f>
        <v>0</v>
      </c>
      <c r="Q226" s="197">
        <v>0</v>
      </c>
      <c r="R226" s="197">
        <f>Q226*H226</f>
        <v>0</v>
      </c>
      <c r="S226" s="197">
        <v>0</v>
      </c>
      <c r="T226" s="198">
        <f>S226*H226</f>
        <v>0</v>
      </c>
      <c r="U226" s="34"/>
      <c r="V226" s="34"/>
      <c r="W226" s="34"/>
      <c r="X226" s="34"/>
      <c r="Y226" s="34"/>
      <c r="Z226" s="34"/>
      <c r="AA226" s="34"/>
      <c r="AB226" s="34"/>
      <c r="AC226" s="34"/>
      <c r="AD226" s="34"/>
      <c r="AE226" s="34"/>
      <c r="AR226" s="199" t="s">
        <v>174</v>
      </c>
      <c r="AT226" s="199" t="s">
        <v>168</v>
      </c>
      <c r="AU226" s="199" t="s">
        <v>79</v>
      </c>
      <c r="AY226" s="17" t="s">
        <v>122</v>
      </c>
      <c r="BE226" s="200">
        <f>IF(N226="základní",J226,0)</f>
        <v>0</v>
      </c>
      <c r="BF226" s="200">
        <f>IF(N226="snížená",J226,0)</f>
        <v>0</v>
      </c>
      <c r="BG226" s="200">
        <f>IF(N226="zákl. přenesená",J226,0)</f>
        <v>0</v>
      </c>
      <c r="BH226" s="200">
        <f>IF(N226="sníž. přenesená",J226,0)</f>
        <v>0</v>
      </c>
      <c r="BI226" s="200">
        <f>IF(N226="nulová",J226,0)</f>
        <v>0</v>
      </c>
      <c r="BJ226" s="17" t="s">
        <v>77</v>
      </c>
      <c r="BK226" s="200">
        <f>ROUND(I226*H226,2)</f>
        <v>0</v>
      </c>
      <c r="BL226" s="17" t="s">
        <v>174</v>
      </c>
      <c r="BM226" s="199" t="s">
        <v>326</v>
      </c>
    </row>
    <row r="227" spans="1:65" s="2" customFormat="1" ht="16.5" customHeight="1">
      <c r="A227" s="34"/>
      <c r="B227" s="35"/>
      <c r="C227" s="201" t="s">
        <v>397</v>
      </c>
      <c r="D227" s="201" t="s">
        <v>168</v>
      </c>
      <c r="E227" s="202" t="s">
        <v>925</v>
      </c>
      <c r="F227" s="203" t="s">
        <v>926</v>
      </c>
      <c r="G227" s="204" t="s">
        <v>790</v>
      </c>
      <c r="H227" s="205">
        <v>34.847999999999999</v>
      </c>
      <c r="I227" s="206"/>
      <c r="J227" s="207">
        <f>ROUND(I227*H227,2)</f>
        <v>0</v>
      </c>
      <c r="K227" s="203" t="s">
        <v>19</v>
      </c>
      <c r="L227" s="39"/>
      <c r="M227" s="208" t="s">
        <v>19</v>
      </c>
      <c r="N227" s="209" t="s">
        <v>40</v>
      </c>
      <c r="O227" s="64"/>
      <c r="P227" s="197">
        <f>O227*H227</f>
        <v>0</v>
      </c>
      <c r="Q227" s="197">
        <v>0</v>
      </c>
      <c r="R227" s="197">
        <f>Q227*H227</f>
        <v>0</v>
      </c>
      <c r="S227" s="197">
        <v>0</v>
      </c>
      <c r="T227" s="198">
        <f>S227*H227</f>
        <v>0</v>
      </c>
      <c r="U227" s="34"/>
      <c r="V227" s="34"/>
      <c r="W227" s="34"/>
      <c r="X227" s="34"/>
      <c r="Y227" s="34"/>
      <c r="Z227" s="34"/>
      <c r="AA227" s="34"/>
      <c r="AB227" s="34"/>
      <c r="AC227" s="34"/>
      <c r="AD227" s="34"/>
      <c r="AE227" s="34"/>
      <c r="AR227" s="199" t="s">
        <v>174</v>
      </c>
      <c r="AT227" s="199" t="s">
        <v>168</v>
      </c>
      <c r="AU227" s="199" t="s">
        <v>79</v>
      </c>
      <c r="AY227" s="17" t="s">
        <v>122</v>
      </c>
      <c r="BE227" s="200">
        <f>IF(N227="základní",J227,0)</f>
        <v>0</v>
      </c>
      <c r="BF227" s="200">
        <f>IF(N227="snížená",J227,0)</f>
        <v>0</v>
      </c>
      <c r="BG227" s="200">
        <f>IF(N227="zákl. přenesená",J227,0)</f>
        <v>0</v>
      </c>
      <c r="BH227" s="200">
        <f>IF(N227="sníž. přenesená",J227,0)</f>
        <v>0</v>
      </c>
      <c r="BI227" s="200">
        <f>IF(N227="nulová",J227,0)</f>
        <v>0</v>
      </c>
      <c r="BJ227" s="17" t="s">
        <v>77</v>
      </c>
      <c r="BK227" s="200">
        <f>ROUND(I227*H227,2)</f>
        <v>0</v>
      </c>
      <c r="BL227" s="17" t="s">
        <v>174</v>
      </c>
      <c r="BM227" s="199" t="s">
        <v>334</v>
      </c>
    </row>
    <row r="228" spans="1:65" s="13" customFormat="1">
      <c r="B228" s="219"/>
      <c r="C228" s="220"/>
      <c r="D228" s="215" t="s">
        <v>791</v>
      </c>
      <c r="E228" s="221" t="s">
        <v>19</v>
      </c>
      <c r="F228" s="222" t="s">
        <v>916</v>
      </c>
      <c r="G228" s="220"/>
      <c r="H228" s="223">
        <v>34.847999999999999</v>
      </c>
      <c r="I228" s="224"/>
      <c r="J228" s="220"/>
      <c r="K228" s="220"/>
      <c r="L228" s="225"/>
      <c r="M228" s="226"/>
      <c r="N228" s="227"/>
      <c r="O228" s="227"/>
      <c r="P228" s="227"/>
      <c r="Q228" s="227"/>
      <c r="R228" s="227"/>
      <c r="S228" s="227"/>
      <c r="T228" s="228"/>
      <c r="AT228" s="229" t="s">
        <v>791</v>
      </c>
      <c r="AU228" s="229" t="s">
        <v>79</v>
      </c>
      <c r="AV228" s="13" t="s">
        <v>79</v>
      </c>
      <c r="AW228" s="13" t="s">
        <v>31</v>
      </c>
      <c r="AX228" s="13" t="s">
        <v>69</v>
      </c>
      <c r="AY228" s="229" t="s">
        <v>122</v>
      </c>
    </row>
    <row r="229" spans="1:65" s="14" customFormat="1">
      <c r="B229" s="230"/>
      <c r="C229" s="231"/>
      <c r="D229" s="215" t="s">
        <v>791</v>
      </c>
      <c r="E229" s="232" t="s">
        <v>19</v>
      </c>
      <c r="F229" s="233" t="s">
        <v>796</v>
      </c>
      <c r="G229" s="231"/>
      <c r="H229" s="234">
        <v>34.847999999999999</v>
      </c>
      <c r="I229" s="235"/>
      <c r="J229" s="231"/>
      <c r="K229" s="231"/>
      <c r="L229" s="236"/>
      <c r="M229" s="237"/>
      <c r="N229" s="238"/>
      <c r="O229" s="238"/>
      <c r="P229" s="238"/>
      <c r="Q229" s="238"/>
      <c r="R229" s="238"/>
      <c r="S229" s="238"/>
      <c r="T229" s="239"/>
      <c r="AT229" s="240" t="s">
        <v>791</v>
      </c>
      <c r="AU229" s="240" t="s">
        <v>79</v>
      </c>
      <c r="AV229" s="14" t="s">
        <v>174</v>
      </c>
      <c r="AW229" s="14" t="s">
        <v>31</v>
      </c>
      <c r="AX229" s="14" t="s">
        <v>77</v>
      </c>
      <c r="AY229" s="240" t="s">
        <v>122</v>
      </c>
    </row>
    <row r="230" spans="1:65" s="2" customFormat="1" ht="16.5" customHeight="1">
      <c r="A230" s="34"/>
      <c r="B230" s="35"/>
      <c r="C230" s="187" t="s">
        <v>401</v>
      </c>
      <c r="D230" s="187" t="s">
        <v>119</v>
      </c>
      <c r="E230" s="188" t="s">
        <v>927</v>
      </c>
      <c r="F230" s="189" t="s">
        <v>928</v>
      </c>
      <c r="G230" s="190" t="s">
        <v>236</v>
      </c>
      <c r="H230" s="191">
        <v>1</v>
      </c>
      <c r="I230" s="192"/>
      <c r="J230" s="193">
        <f>ROUND(I230*H230,2)</f>
        <v>0</v>
      </c>
      <c r="K230" s="189" t="s">
        <v>19</v>
      </c>
      <c r="L230" s="194"/>
      <c r="M230" s="195" t="s">
        <v>19</v>
      </c>
      <c r="N230" s="196" t="s">
        <v>40</v>
      </c>
      <c r="O230" s="64"/>
      <c r="P230" s="197">
        <f>O230*H230</f>
        <v>0</v>
      </c>
      <c r="Q230" s="197">
        <v>0</v>
      </c>
      <c r="R230" s="197">
        <f>Q230*H230</f>
        <v>0</v>
      </c>
      <c r="S230" s="197">
        <v>0</v>
      </c>
      <c r="T230" s="198">
        <f>S230*H230</f>
        <v>0</v>
      </c>
      <c r="U230" s="34"/>
      <c r="V230" s="34"/>
      <c r="W230" s="34"/>
      <c r="X230" s="34"/>
      <c r="Y230" s="34"/>
      <c r="Z230" s="34"/>
      <c r="AA230" s="34"/>
      <c r="AB230" s="34"/>
      <c r="AC230" s="34"/>
      <c r="AD230" s="34"/>
      <c r="AE230" s="34"/>
      <c r="AR230" s="199" t="s">
        <v>195</v>
      </c>
      <c r="AT230" s="199" t="s">
        <v>119</v>
      </c>
      <c r="AU230" s="199" t="s">
        <v>79</v>
      </c>
      <c r="AY230" s="17" t="s">
        <v>122</v>
      </c>
      <c r="BE230" s="200">
        <f>IF(N230="základní",J230,0)</f>
        <v>0</v>
      </c>
      <c r="BF230" s="200">
        <f>IF(N230="snížená",J230,0)</f>
        <v>0</v>
      </c>
      <c r="BG230" s="200">
        <f>IF(N230="zákl. přenesená",J230,0)</f>
        <v>0</v>
      </c>
      <c r="BH230" s="200">
        <f>IF(N230="sníž. přenesená",J230,0)</f>
        <v>0</v>
      </c>
      <c r="BI230" s="200">
        <f>IF(N230="nulová",J230,0)</f>
        <v>0</v>
      </c>
      <c r="BJ230" s="17" t="s">
        <v>77</v>
      </c>
      <c r="BK230" s="200">
        <f>ROUND(I230*H230,2)</f>
        <v>0</v>
      </c>
      <c r="BL230" s="17" t="s">
        <v>174</v>
      </c>
      <c r="BM230" s="199" t="s">
        <v>342</v>
      </c>
    </row>
    <row r="231" spans="1:65" s="2" customFormat="1" ht="16.5" customHeight="1">
      <c r="A231" s="34"/>
      <c r="B231" s="35"/>
      <c r="C231" s="187" t="s">
        <v>405</v>
      </c>
      <c r="D231" s="187" t="s">
        <v>119</v>
      </c>
      <c r="E231" s="188" t="s">
        <v>929</v>
      </c>
      <c r="F231" s="189" t="s">
        <v>930</v>
      </c>
      <c r="G231" s="190" t="s">
        <v>236</v>
      </c>
      <c r="H231" s="191">
        <v>1</v>
      </c>
      <c r="I231" s="192"/>
      <c r="J231" s="193">
        <f>ROUND(I231*H231,2)</f>
        <v>0</v>
      </c>
      <c r="K231" s="189" t="s">
        <v>19</v>
      </c>
      <c r="L231" s="194"/>
      <c r="M231" s="195" t="s">
        <v>19</v>
      </c>
      <c r="N231" s="196" t="s">
        <v>40</v>
      </c>
      <c r="O231" s="64"/>
      <c r="P231" s="197">
        <f>O231*H231</f>
        <v>0</v>
      </c>
      <c r="Q231" s="197">
        <v>0</v>
      </c>
      <c r="R231" s="197">
        <f>Q231*H231</f>
        <v>0</v>
      </c>
      <c r="S231" s="197">
        <v>0</v>
      </c>
      <c r="T231" s="198">
        <f>S231*H231</f>
        <v>0</v>
      </c>
      <c r="U231" s="34"/>
      <c r="V231" s="34"/>
      <c r="W231" s="34"/>
      <c r="X231" s="34"/>
      <c r="Y231" s="34"/>
      <c r="Z231" s="34"/>
      <c r="AA231" s="34"/>
      <c r="AB231" s="34"/>
      <c r="AC231" s="34"/>
      <c r="AD231" s="34"/>
      <c r="AE231" s="34"/>
      <c r="AR231" s="199" t="s">
        <v>195</v>
      </c>
      <c r="AT231" s="199" t="s">
        <v>119</v>
      </c>
      <c r="AU231" s="199" t="s">
        <v>79</v>
      </c>
      <c r="AY231" s="17" t="s">
        <v>122</v>
      </c>
      <c r="BE231" s="200">
        <f>IF(N231="základní",J231,0)</f>
        <v>0</v>
      </c>
      <c r="BF231" s="200">
        <f>IF(N231="snížená",J231,0)</f>
        <v>0</v>
      </c>
      <c r="BG231" s="200">
        <f>IF(N231="zákl. přenesená",J231,0)</f>
        <v>0</v>
      </c>
      <c r="BH231" s="200">
        <f>IF(N231="sníž. přenesená",J231,0)</f>
        <v>0</v>
      </c>
      <c r="BI231" s="200">
        <f>IF(N231="nulová",J231,0)</f>
        <v>0</v>
      </c>
      <c r="BJ231" s="17" t="s">
        <v>77</v>
      </c>
      <c r="BK231" s="200">
        <f>ROUND(I231*H231,2)</f>
        <v>0</v>
      </c>
      <c r="BL231" s="17" t="s">
        <v>174</v>
      </c>
      <c r="BM231" s="199" t="s">
        <v>350</v>
      </c>
    </row>
    <row r="232" spans="1:65" s="2" customFormat="1" ht="16.5" customHeight="1">
      <c r="A232" s="34"/>
      <c r="B232" s="35"/>
      <c r="C232" s="201" t="s">
        <v>389</v>
      </c>
      <c r="D232" s="201" t="s">
        <v>168</v>
      </c>
      <c r="E232" s="202" t="s">
        <v>931</v>
      </c>
      <c r="F232" s="203" t="s">
        <v>932</v>
      </c>
      <c r="G232" s="204" t="s">
        <v>236</v>
      </c>
      <c r="H232" s="205">
        <v>2</v>
      </c>
      <c r="I232" s="206"/>
      <c r="J232" s="207">
        <f>ROUND(I232*H232,2)</f>
        <v>0</v>
      </c>
      <c r="K232" s="203" t="s">
        <v>19</v>
      </c>
      <c r="L232" s="39"/>
      <c r="M232" s="208" t="s">
        <v>19</v>
      </c>
      <c r="N232" s="209" t="s">
        <v>40</v>
      </c>
      <c r="O232" s="64"/>
      <c r="P232" s="197">
        <f>O232*H232</f>
        <v>0</v>
      </c>
      <c r="Q232" s="197">
        <v>0</v>
      </c>
      <c r="R232" s="197">
        <f>Q232*H232</f>
        <v>0</v>
      </c>
      <c r="S232" s="197">
        <v>0</v>
      </c>
      <c r="T232" s="198">
        <f>S232*H232</f>
        <v>0</v>
      </c>
      <c r="U232" s="34"/>
      <c r="V232" s="34"/>
      <c r="W232" s="34"/>
      <c r="X232" s="34"/>
      <c r="Y232" s="34"/>
      <c r="Z232" s="34"/>
      <c r="AA232" s="34"/>
      <c r="AB232" s="34"/>
      <c r="AC232" s="34"/>
      <c r="AD232" s="34"/>
      <c r="AE232" s="34"/>
      <c r="AR232" s="199" t="s">
        <v>174</v>
      </c>
      <c r="AT232" s="199" t="s">
        <v>168</v>
      </c>
      <c r="AU232" s="199" t="s">
        <v>79</v>
      </c>
      <c r="AY232" s="17" t="s">
        <v>122</v>
      </c>
      <c r="BE232" s="200">
        <f>IF(N232="základní",J232,0)</f>
        <v>0</v>
      </c>
      <c r="BF232" s="200">
        <f>IF(N232="snížená",J232,0)</f>
        <v>0</v>
      </c>
      <c r="BG232" s="200">
        <f>IF(N232="zákl. přenesená",J232,0)</f>
        <v>0</v>
      </c>
      <c r="BH232" s="200">
        <f>IF(N232="sníž. přenesená",J232,0)</f>
        <v>0</v>
      </c>
      <c r="BI232" s="200">
        <f>IF(N232="nulová",J232,0)</f>
        <v>0</v>
      </c>
      <c r="BJ232" s="17" t="s">
        <v>77</v>
      </c>
      <c r="BK232" s="200">
        <f>ROUND(I232*H232,2)</f>
        <v>0</v>
      </c>
      <c r="BL232" s="17" t="s">
        <v>174</v>
      </c>
      <c r="BM232" s="199" t="s">
        <v>413</v>
      </c>
    </row>
    <row r="233" spans="1:65" s="12" customFormat="1" ht="22.9" customHeight="1">
      <c r="B233" s="171"/>
      <c r="C233" s="172"/>
      <c r="D233" s="173" t="s">
        <v>68</v>
      </c>
      <c r="E233" s="185" t="s">
        <v>195</v>
      </c>
      <c r="F233" s="185" t="s">
        <v>933</v>
      </c>
      <c r="G233" s="172"/>
      <c r="H233" s="172"/>
      <c r="I233" s="175"/>
      <c r="J233" s="186">
        <f>BK233</f>
        <v>0</v>
      </c>
      <c r="K233" s="172"/>
      <c r="L233" s="177"/>
      <c r="M233" s="178"/>
      <c r="N233" s="179"/>
      <c r="O233" s="179"/>
      <c r="P233" s="180">
        <f>SUM(P234:P245)</f>
        <v>0</v>
      </c>
      <c r="Q233" s="179"/>
      <c r="R233" s="180">
        <f>SUM(R234:R245)</f>
        <v>0</v>
      </c>
      <c r="S233" s="179"/>
      <c r="T233" s="181">
        <f>SUM(T234:T245)</f>
        <v>0</v>
      </c>
      <c r="AR233" s="182" t="s">
        <v>77</v>
      </c>
      <c r="AT233" s="183" t="s">
        <v>68</v>
      </c>
      <c r="AU233" s="183" t="s">
        <v>77</v>
      </c>
      <c r="AY233" s="182" t="s">
        <v>122</v>
      </c>
      <c r="BK233" s="184">
        <f>SUM(BK234:BK245)</f>
        <v>0</v>
      </c>
    </row>
    <row r="234" spans="1:65" s="2" customFormat="1" ht="16.5" customHeight="1">
      <c r="A234" s="34"/>
      <c r="B234" s="35"/>
      <c r="C234" s="201" t="s">
        <v>375</v>
      </c>
      <c r="D234" s="201" t="s">
        <v>168</v>
      </c>
      <c r="E234" s="202" t="s">
        <v>934</v>
      </c>
      <c r="F234" s="203" t="s">
        <v>935</v>
      </c>
      <c r="G234" s="204" t="s">
        <v>145</v>
      </c>
      <c r="H234" s="205">
        <v>10.5</v>
      </c>
      <c r="I234" s="206"/>
      <c r="J234" s="207">
        <f>ROUND(I234*H234,2)</f>
        <v>0</v>
      </c>
      <c r="K234" s="203" t="s">
        <v>19</v>
      </c>
      <c r="L234" s="39"/>
      <c r="M234" s="208" t="s">
        <v>19</v>
      </c>
      <c r="N234" s="209" t="s">
        <v>40</v>
      </c>
      <c r="O234" s="64"/>
      <c r="P234" s="197">
        <f>O234*H234</f>
        <v>0</v>
      </c>
      <c r="Q234" s="197">
        <v>0</v>
      </c>
      <c r="R234" s="197">
        <f>Q234*H234</f>
        <v>0</v>
      </c>
      <c r="S234" s="197">
        <v>0</v>
      </c>
      <c r="T234" s="198">
        <f>S234*H234</f>
        <v>0</v>
      </c>
      <c r="U234" s="34"/>
      <c r="V234" s="34"/>
      <c r="W234" s="34"/>
      <c r="X234" s="34"/>
      <c r="Y234" s="34"/>
      <c r="Z234" s="34"/>
      <c r="AA234" s="34"/>
      <c r="AB234" s="34"/>
      <c r="AC234" s="34"/>
      <c r="AD234" s="34"/>
      <c r="AE234" s="34"/>
      <c r="AR234" s="199" t="s">
        <v>174</v>
      </c>
      <c r="AT234" s="199" t="s">
        <v>168</v>
      </c>
      <c r="AU234" s="199" t="s">
        <v>79</v>
      </c>
      <c r="AY234" s="17" t="s">
        <v>122</v>
      </c>
      <c r="BE234" s="200">
        <f>IF(N234="základní",J234,0)</f>
        <v>0</v>
      </c>
      <c r="BF234" s="200">
        <f>IF(N234="snížená",J234,0)</f>
        <v>0</v>
      </c>
      <c r="BG234" s="200">
        <f>IF(N234="zákl. přenesená",J234,0)</f>
        <v>0</v>
      </c>
      <c r="BH234" s="200">
        <f>IF(N234="sníž. přenesená",J234,0)</f>
        <v>0</v>
      </c>
      <c r="BI234" s="200">
        <f>IF(N234="nulová",J234,0)</f>
        <v>0</v>
      </c>
      <c r="BJ234" s="17" t="s">
        <v>77</v>
      </c>
      <c r="BK234" s="200">
        <f>ROUND(I234*H234,2)</f>
        <v>0</v>
      </c>
      <c r="BL234" s="17" t="s">
        <v>174</v>
      </c>
      <c r="BM234" s="199" t="s">
        <v>421</v>
      </c>
    </row>
    <row r="235" spans="1:65" s="13" customFormat="1">
      <c r="B235" s="219"/>
      <c r="C235" s="220"/>
      <c r="D235" s="215" t="s">
        <v>791</v>
      </c>
      <c r="E235" s="221" t="s">
        <v>19</v>
      </c>
      <c r="F235" s="222" t="s">
        <v>936</v>
      </c>
      <c r="G235" s="220"/>
      <c r="H235" s="223">
        <v>10.5</v>
      </c>
      <c r="I235" s="224"/>
      <c r="J235" s="220"/>
      <c r="K235" s="220"/>
      <c r="L235" s="225"/>
      <c r="M235" s="226"/>
      <c r="N235" s="227"/>
      <c r="O235" s="227"/>
      <c r="P235" s="227"/>
      <c r="Q235" s="227"/>
      <c r="R235" s="227"/>
      <c r="S235" s="227"/>
      <c r="T235" s="228"/>
      <c r="AT235" s="229" t="s">
        <v>791</v>
      </c>
      <c r="AU235" s="229" t="s">
        <v>79</v>
      </c>
      <c r="AV235" s="13" t="s">
        <v>79</v>
      </c>
      <c r="AW235" s="13" t="s">
        <v>31</v>
      </c>
      <c r="AX235" s="13" t="s">
        <v>69</v>
      </c>
      <c r="AY235" s="229" t="s">
        <v>122</v>
      </c>
    </row>
    <row r="236" spans="1:65" s="14" customFormat="1">
      <c r="B236" s="230"/>
      <c r="C236" s="231"/>
      <c r="D236" s="215" t="s">
        <v>791</v>
      </c>
      <c r="E236" s="232" t="s">
        <v>19</v>
      </c>
      <c r="F236" s="233" t="s">
        <v>796</v>
      </c>
      <c r="G236" s="231"/>
      <c r="H236" s="234">
        <v>10.5</v>
      </c>
      <c r="I236" s="235"/>
      <c r="J236" s="231"/>
      <c r="K236" s="231"/>
      <c r="L236" s="236"/>
      <c r="M236" s="237"/>
      <c r="N236" s="238"/>
      <c r="O236" s="238"/>
      <c r="P236" s="238"/>
      <c r="Q236" s="238"/>
      <c r="R236" s="238"/>
      <c r="S236" s="238"/>
      <c r="T236" s="239"/>
      <c r="AT236" s="240" t="s">
        <v>791</v>
      </c>
      <c r="AU236" s="240" t="s">
        <v>79</v>
      </c>
      <c r="AV236" s="14" t="s">
        <v>174</v>
      </c>
      <c r="AW236" s="14" t="s">
        <v>31</v>
      </c>
      <c r="AX236" s="14" t="s">
        <v>77</v>
      </c>
      <c r="AY236" s="240" t="s">
        <v>122</v>
      </c>
    </row>
    <row r="237" spans="1:65" s="2" customFormat="1" ht="16.5" customHeight="1">
      <c r="A237" s="34"/>
      <c r="B237" s="35"/>
      <c r="C237" s="201" t="s">
        <v>385</v>
      </c>
      <c r="D237" s="201" t="s">
        <v>168</v>
      </c>
      <c r="E237" s="202" t="s">
        <v>937</v>
      </c>
      <c r="F237" s="203" t="s">
        <v>938</v>
      </c>
      <c r="G237" s="204" t="s">
        <v>145</v>
      </c>
      <c r="H237" s="205">
        <v>8.5</v>
      </c>
      <c r="I237" s="206"/>
      <c r="J237" s="207">
        <f>ROUND(I237*H237,2)</f>
        <v>0</v>
      </c>
      <c r="K237" s="203" t="s">
        <v>19</v>
      </c>
      <c r="L237" s="39"/>
      <c r="M237" s="208" t="s">
        <v>19</v>
      </c>
      <c r="N237" s="209" t="s">
        <v>40</v>
      </c>
      <c r="O237" s="64"/>
      <c r="P237" s="197">
        <f>O237*H237</f>
        <v>0</v>
      </c>
      <c r="Q237" s="197">
        <v>0</v>
      </c>
      <c r="R237" s="197">
        <f>Q237*H237</f>
        <v>0</v>
      </c>
      <c r="S237" s="197">
        <v>0</v>
      </c>
      <c r="T237" s="198">
        <f>S237*H237</f>
        <v>0</v>
      </c>
      <c r="U237" s="34"/>
      <c r="V237" s="34"/>
      <c r="W237" s="34"/>
      <c r="X237" s="34"/>
      <c r="Y237" s="34"/>
      <c r="Z237" s="34"/>
      <c r="AA237" s="34"/>
      <c r="AB237" s="34"/>
      <c r="AC237" s="34"/>
      <c r="AD237" s="34"/>
      <c r="AE237" s="34"/>
      <c r="AR237" s="199" t="s">
        <v>174</v>
      </c>
      <c r="AT237" s="199" t="s">
        <v>168</v>
      </c>
      <c r="AU237" s="199" t="s">
        <v>79</v>
      </c>
      <c r="AY237" s="17" t="s">
        <v>122</v>
      </c>
      <c r="BE237" s="200">
        <f>IF(N237="základní",J237,0)</f>
        <v>0</v>
      </c>
      <c r="BF237" s="200">
        <f>IF(N237="snížená",J237,0)</f>
        <v>0</v>
      </c>
      <c r="BG237" s="200">
        <f>IF(N237="zákl. přenesená",J237,0)</f>
        <v>0</v>
      </c>
      <c r="BH237" s="200">
        <f>IF(N237="sníž. přenesená",J237,0)</f>
        <v>0</v>
      </c>
      <c r="BI237" s="200">
        <f>IF(N237="nulová",J237,0)</f>
        <v>0</v>
      </c>
      <c r="BJ237" s="17" t="s">
        <v>77</v>
      </c>
      <c r="BK237" s="200">
        <f>ROUND(I237*H237,2)</f>
        <v>0</v>
      </c>
      <c r="BL237" s="17" t="s">
        <v>174</v>
      </c>
      <c r="BM237" s="199" t="s">
        <v>429</v>
      </c>
    </row>
    <row r="238" spans="1:65" s="13" customFormat="1">
      <c r="B238" s="219"/>
      <c r="C238" s="220"/>
      <c r="D238" s="215" t="s">
        <v>791</v>
      </c>
      <c r="E238" s="221" t="s">
        <v>19</v>
      </c>
      <c r="F238" s="222" t="s">
        <v>939</v>
      </c>
      <c r="G238" s="220"/>
      <c r="H238" s="223">
        <v>6</v>
      </c>
      <c r="I238" s="224"/>
      <c r="J238" s="220"/>
      <c r="K238" s="220"/>
      <c r="L238" s="225"/>
      <c r="M238" s="226"/>
      <c r="N238" s="227"/>
      <c r="O238" s="227"/>
      <c r="P238" s="227"/>
      <c r="Q238" s="227"/>
      <c r="R238" s="227"/>
      <c r="S238" s="227"/>
      <c r="T238" s="228"/>
      <c r="AT238" s="229" t="s">
        <v>791</v>
      </c>
      <c r="AU238" s="229" t="s">
        <v>79</v>
      </c>
      <c r="AV238" s="13" t="s">
        <v>79</v>
      </c>
      <c r="AW238" s="13" t="s">
        <v>31</v>
      </c>
      <c r="AX238" s="13" t="s">
        <v>69</v>
      </c>
      <c r="AY238" s="229" t="s">
        <v>122</v>
      </c>
    </row>
    <row r="239" spans="1:65" s="13" customFormat="1">
      <c r="B239" s="219"/>
      <c r="C239" s="220"/>
      <c r="D239" s="215" t="s">
        <v>791</v>
      </c>
      <c r="E239" s="221" t="s">
        <v>19</v>
      </c>
      <c r="F239" s="222" t="s">
        <v>940</v>
      </c>
      <c r="G239" s="220"/>
      <c r="H239" s="223">
        <v>2.5</v>
      </c>
      <c r="I239" s="224"/>
      <c r="J239" s="220"/>
      <c r="K239" s="220"/>
      <c r="L239" s="225"/>
      <c r="M239" s="226"/>
      <c r="N239" s="227"/>
      <c r="O239" s="227"/>
      <c r="P239" s="227"/>
      <c r="Q239" s="227"/>
      <c r="R239" s="227"/>
      <c r="S239" s="227"/>
      <c r="T239" s="228"/>
      <c r="AT239" s="229" t="s">
        <v>791</v>
      </c>
      <c r="AU239" s="229" t="s">
        <v>79</v>
      </c>
      <c r="AV239" s="13" t="s">
        <v>79</v>
      </c>
      <c r="AW239" s="13" t="s">
        <v>31</v>
      </c>
      <c r="AX239" s="13" t="s">
        <v>69</v>
      </c>
      <c r="AY239" s="229" t="s">
        <v>122</v>
      </c>
    </row>
    <row r="240" spans="1:65" s="14" customFormat="1">
      <c r="B240" s="230"/>
      <c r="C240" s="231"/>
      <c r="D240" s="215" t="s">
        <v>791</v>
      </c>
      <c r="E240" s="232" t="s">
        <v>19</v>
      </c>
      <c r="F240" s="233" t="s">
        <v>796</v>
      </c>
      <c r="G240" s="231"/>
      <c r="H240" s="234">
        <v>8.5</v>
      </c>
      <c r="I240" s="235"/>
      <c r="J240" s="231"/>
      <c r="K240" s="231"/>
      <c r="L240" s="236"/>
      <c r="M240" s="237"/>
      <c r="N240" s="238"/>
      <c r="O240" s="238"/>
      <c r="P240" s="238"/>
      <c r="Q240" s="238"/>
      <c r="R240" s="238"/>
      <c r="S240" s="238"/>
      <c r="T240" s="239"/>
      <c r="AT240" s="240" t="s">
        <v>791</v>
      </c>
      <c r="AU240" s="240" t="s">
        <v>79</v>
      </c>
      <c r="AV240" s="14" t="s">
        <v>174</v>
      </c>
      <c r="AW240" s="14" t="s">
        <v>31</v>
      </c>
      <c r="AX240" s="14" t="s">
        <v>77</v>
      </c>
      <c r="AY240" s="240" t="s">
        <v>122</v>
      </c>
    </row>
    <row r="241" spans="1:65" s="2" customFormat="1" ht="16.5" customHeight="1">
      <c r="A241" s="34"/>
      <c r="B241" s="35"/>
      <c r="C241" s="201" t="s">
        <v>469</v>
      </c>
      <c r="D241" s="201" t="s">
        <v>168</v>
      </c>
      <c r="E241" s="202" t="s">
        <v>941</v>
      </c>
      <c r="F241" s="203" t="s">
        <v>942</v>
      </c>
      <c r="G241" s="204" t="s">
        <v>706</v>
      </c>
      <c r="H241" s="205">
        <v>7</v>
      </c>
      <c r="I241" s="206"/>
      <c r="J241" s="207">
        <f>ROUND(I241*H241,2)</f>
        <v>0</v>
      </c>
      <c r="K241" s="203" t="s">
        <v>19</v>
      </c>
      <c r="L241" s="39"/>
      <c r="M241" s="208" t="s">
        <v>19</v>
      </c>
      <c r="N241" s="209" t="s">
        <v>40</v>
      </c>
      <c r="O241" s="64"/>
      <c r="P241" s="197">
        <f>O241*H241</f>
        <v>0</v>
      </c>
      <c r="Q241" s="197">
        <v>0</v>
      </c>
      <c r="R241" s="197">
        <f>Q241*H241</f>
        <v>0</v>
      </c>
      <c r="S241" s="197">
        <v>0</v>
      </c>
      <c r="T241" s="198">
        <f>S241*H241</f>
        <v>0</v>
      </c>
      <c r="U241" s="34"/>
      <c r="V241" s="34"/>
      <c r="W241" s="34"/>
      <c r="X241" s="34"/>
      <c r="Y241" s="34"/>
      <c r="Z241" s="34"/>
      <c r="AA241" s="34"/>
      <c r="AB241" s="34"/>
      <c r="AC241" s="34"/>
      <c r="AD241" s="34"/>
      <c r="AE241" s="34"/>
      <c r="AR241" s="199" t="s">
        <v>174</v>
      </c>
      <c r="AT241" s="199" t="s">
        <v>168</v>
      </c>
      <c r="AU241" s="199" t="s">
        <v>79</v>
      </c>
      <c r="AY241" s="17" t="s">
        <v>122</v>
      </c>
      <c r="BE241" s="200">
        <f>IF(N241="základní",J241,0)</f>
        <v>0</v>
      </c>
      <c r="BF241" s="200">
        <f>IF(N241="snížená",J241,0)</f>
        <v>0</v>
      </c>
      <c r="BG241" s="200">
        <f>IF(N241="zákl. přenesená",J241,0)</f>
        <v>0</v>
      </c>
      <c r="BH241" s="200">
        <f>IF(N241="sníž. přenesená",J241,0)</f>
        <v>0</v>
      </c>
      <c r="BI241" s="200">
        <f>IF(N241="nulová",J241,0)</f>
        <v>0</v>
      </c>
      <c r="BJ241" s="17" t="s">
        <v>77</v>
      </c>
      <c r="BK241" s="200">
        <f>ROUND(I241*H241,2)</f>
        <v>0</v>
      </c>
      <c r="BL241" s="17" t="s">
        <v>174</v>
      </c>
      <c r="BM241" s="199" t="s">
        <v>441</v>
      </c>
    </row>
    <row r="242" spans="1:65" s="2" customFormat="1" ht="16.5" customHeight="1">
      <c r="A242" s="34"/>
      <c r="B242" s="35"/>
      <c r="C242" s="201" t="s">
        <v>473</v>
      </c>
      <c r="D242" s="201" t="s">
        <v>168</v>
      </c>
      <c r="E242" s="202" t="s">
        <v>943</v>
      </c>
      <c r="F242" s="203" t="s">
        <v>944</v>
      </c>
      <c r="G242" s="204" t="s">
        <v>706</v>
      </c>
      <c r="H242" s="205">
        <v>4</v>
      </c>
      <c r="I242" s="206"/>
      <c r="J242" s="207">
        <f>ROUND(I242*H242,2)</f>
        <v>0</v>
      </c>
      <c r="K242" s="203" t="s">
        <v>19</v>
      </c>
      <c r="L242" s="39"/>
      <c r="M242" s="208" t="s">
        <v>19</v>
      </c>
      <c r="N242" s="209" t="s">
        <v>40</v>
      </c>
      <c r="O242" s="64"/>
      <c r="P242" s="197">
        <f>O242*H242</f>
        <v>0</v>
      </c>
      <c r="Q242" s="197">
        <v>0</v>
      </c>
      <c r="R242" s="197">
        <f>Q242*H242</f>
        <v>0</v>
      </c>
      <c r="S242" s="197">
        <v>0</v>
      </c>
      <c r="T242" s="198">
        <f>S242*H242</f>
        <v>0</v>
      </c>
      <c r="U242" s="34"/>
      <c r="V242" s="34"/>
      <c r="W242" s="34"/>
      <c r="X242" s="34"/>
      <c r="Y242" s="34"/>
      <c r="Z242" s="34"/>
      <c r="AA242" s="34"/>
      <c r="AB242" s="34"/>
      <c r="AC242" s="34"/>
      <c r="AD242" s="34"/>
      <c r="AE242" s="34"/>
      <c r="AR242" s="199" t="s">
        <v>174</v>
      </c>
      <c r="AT242" s="199" t="s">
        <v>168</v>
      </c>
      <c r="AU242" s="199" t="s">
        <v>79</v>
      </c>
      <c r="AY242" s="17" t="s">
        <v>122</v>
      </c>
      <c r="BE242" s="200">
        <f>IF(N242="základní",J242,0)</f>
        <v>0</v>
      </c>
      <c r="BF242" s="200">
        <f>IF(N242="snížená",J242,0)</f>
        <v>0</v>
      </c>
      <c r="BG242" s="200">
        <f>IF(N242="zákl. přenesená",J242,0)</f>
        <v>0</v>
      </c>
      <c r="BH242" s="200">
        <f>IF(N242="sníž. přenesená",J242,0)</f>
        <v>0</v>
      </c>
      <c r="BI242" s="200">
        <f>IF(N242="nulová",J242,0)</f>
        <v>0</v>
      </c>
      <c r="BJ242" s="17" t="s">
        <v>77</v>
      </c>
      <c r="BK242" s="200">
        <f>ROUND(I242*H242,2)</f>
        <v>0</v>
      </c>
      <c r="BL242" s="17" t="s">
        <v>174</v>
      </c>
      <c r="BM242" s="199" t="s">
        <v>449</v>
      </c>
    </row>
    <row r="243" spans="1:65" s="2" customFormat="1" ht="16.5" customHeight="1">
      <c r="A243" s="34"/>
      <c r="B243" s="35"/>
      <c r="C243" s="201" t="s">
        <v>481</v>
      </c>
      <c r="D243" s="201" t="s">
        <v>168</v>
      </c>
      <c r="E243" s="202" t="s">
        <v>945</v>
      </c>
      <c r="F243" s="203" t="s">
        <v>946</v>
      </c>
      <c r="G243" s="204" t="s">
        <v>706</v>
      </c>
      <c r="H243" s="205">
        <v>3</v>
      </c>
      <c r="I243" s="206"/>
      <c r="J243" s="207">
        <f>ROUND(I243*H243,2)</f>
        <v>0</v>
      </c>
      <c r="K243" s="203" t="s">
        <v>19</v>
      </c>
      <c r="L243" s="39"/>
      <c r="M243" s="208" t="s">
        <v>19</v>
      </c>
      <c r="N243" s="209" t="s">
        <v>40</v>
      </c>
      <c r="O243" s="64"/>
      <c r="P243" s="197">
        <f>O243*H243</f>
        <v>0</v>
      </c>
      <c r="Q243" s="197">
        <v>0</v>
      </c>
      <c r="R243" s="197">
        <f>Q243*H243</f>
        <v>0</v>
      </c>
      <c r="S243" s="197">
        <v>0</v>
      </c>
      <c r="T243" s="198">
        <f>S243*H243</f>
        <v>0</v>
      </c>
      <c r="U243" s="34"/>
      <c r="V243" s="34"/>
      <c r="W243" s="34"/>
      <c r="X243" s="34"/>
      <c r="Y243" s="34"/>
      <c r="Z243" s="34"/>
      <c r="AA243" s="34"/>
      <c r="AB243" s="34"/>
      <c r="AC243" s="34"/>
      <c r="AD243" s="34"/>
      <c r="AE243" s="34"/>
      <c r="AR243" s="199" t="s">
        <v>174</v>
      </c>
      <c r="AT243" s="199" t="s">
        <v>168</v>
      </c>
      <c r="AU243" s="199" t="s">
        <v>79</v>
      </c>
      <c r="AY243" s="17" t="s">
        <v>122</v>
      </c>
      <c r="BE243" s="200">
        <f>IF(N243="základní",J243,0)</f>
        <v>0</v>
      </c>
      <c r="BF243" s="200">
        <f>IF(N243="snížená",J243,0)</f>
        <v>0</v>
      </c>
      <c r="BG243" s="200">
        <f>IF(N243="zákl. přenesená",J243,0)</f>
        <v>0</v>
      </c>
      <c r="BH243" s="200">
        <f>IF(N243="sníž. přenesená",J243,0)</f>
        <v>0</v>
      </c>
      <c r="BI243" s="200">
        <f>IF(N243="nulová",J243,0)</f>
        <v>0</v>
      </c>
      <c r="BJ243" s="17" t="s">
        <v>77</v>
      </c>
      <c r="BK243" s="200">
        <f>ROUND(I243*H243,2)</f>
        <v>0</v>
      </c>
      <c r="BL243" s="17" t="s">
        <v>174</v>
      </c>
      <c r="BM243" s="199" t="s">
        <v>445</v>
      </c>
    </row>
    <row r="244" spans="1:65" s="2" customFormat="1" ht="16.5" customHeight="1">
      <c r="A244" s="34"/>
      <c r="B244" s="35"/>
      <c r="C244" s="201" t="s">
        <v>477</v>
      </c>
      <c r="D244" s="201" t="s">
        <v>168</v>
      </c>
      <c r="E244" s="202" t="s">
        <v>947</v>
      </c>
      <c r="F244" s="203" t="s">
        <v>948</v>
      </c>
      <c r="G244" s="204" t="s">
        <v>706</v>
      </c>
      <c r="H244" s="205">
        <v>1</v>
      </c>
      <c r="I244" s="206"/>
      <c r="J244" s="207">
        <f>ROUND(I244*H244,2)</f>
        <v>0</v>
      </c>
      <c r="K244" s="203" t="s">
        <v>19</v>
      </c>
      <c r="L244" s="39"/>
      <c r="M244" s="208" t="s">
        <v>19</v>
      </c>
      <c r="N244" s="209" t="s">
        <v>40</v>
      </c>
      <c r="O244" s="64"/>
      <c r="P244" s="197">
        <f>O244*H244</f>
        <v>0</v>
      </c>
      <c r="Q244" s="197">
        <v>0</v>
      </c>
      <c r="R244" s="197">
        <f>Q244*H244</f>
        <v>0</v>
      </c>
      <c r="S244" s="197">
        <v>0</v>
      </c>
      <c r="T244" s="198">
        <f>S244*H244</f>
        <v>0</v>
      </c>
      <c r="U244" s="34"/>
      <c r="V244" s="34"/>
      <c r="W244" s="34"/>
      <c r="X244" s="34"/>
      <c r="Y244" s="34"/>
      <c r="Z244" s="34"/>
      <c r="AA244" s="34"/>
      <c r="AB244" s="34"/>
      <c r="AC244" s="34"/>
      <c r="AD244" s="34"/>
      <c r="AE244" s="34"/>
      <c r="AR244" s="199" t="s">
        <v>174</v>
      </c>
      <c r="AT244" s="199" t="s">
        <v>168</v>
      </c>
      <c r="AU244" s="199" t="s">
        <v>79</v>
      </c>
      <c r="AY244" s="17" t="s">
        <v>122</v>
      </c>
      <c r="BE244" s="200">
        <f>IF(N244="základní",J244,0)</f>
        <v>0</v>
      </c>
      <c r="BF244" s="200">
        <f>IF(N244="snížená",J244,0)</f>
        <v>0</v>
      </c>
      <c r="BG244" s="200">
        <f>IF(N244="zákl. přenesená",J244,0)</f>
        <v>0</v>
      </c>
      <c r="BH244" s="200">
        <f>IF(N244="sníž. přenesená",J244,0)</f>
        <v>0</v>
      </c>
      <c r="BI244" s="200">
        <f>IF(N244="nulová",J244,0)</f>
        <v>0</v>
      </c>
      <c r="BJ244" s="17" t="s">
        <v>77</v>
      </c>
      <c r="BK244" s="200">
        <f>ROUND(I244*H244,2)</f>
        <v>0</v>
      </c>
      <c r="BL244" s="17" t="s">
        <v>174</v>
      </c>
      <c r="BM244" s="199" t="s">
        <v>461</v>
      </c>
    </row>
    <row r="245" spans="1:65" s="2" customFormat="1" ht="16.5" customHeight="1">
      <c r="A245" s="34"/>
      <c r="B245" s="35"/>
      <c r="C245" s="201" t="s">
        <v>485</v>
      </c>
      <c r="D245" s="201" t="s">
        <v>168</v>
      </c>
      <c r="E245" s="202" t="s">
        <v>949</v>
      </c>
      <c r="F245" s="203" t="s">
        <v>950</v>
      </c>
      <c r="G245" s="204" t="s">
        <v>706</v>
      </c>
      <c r="H245" s="205">
        <v>2</v>
      </c>
      <c r="I245" s="206"/>
      <c r="J245" s="207">
        <f>ROUND(I245*H245,2)</f>
        <v>0</v>
      </c>
      <c r="K245" s="203" t="s">
        <v>19</v>
      </c>
      <c r="L245" s="39"/>
      <c r="M245" s="208" t="s">
        <v>19</v>
      </c>
      <c r="N245" s="209" t="s">
        <v>40</v>
      </c>
      <c r="O245" s="64"/>
      <c r="P245" s="197">
        <f>O245*H245</f>
        <v>0</v>
      </c>
      <c r="Q245" s="197">
        <v>0</v>
      </c>
      <c r="R245" s="197">
        <f>Q245*H245</f>
        <v>0</v>
      </c>
      <c r="S245" s="197">
        <v>0</v>
      </c>
      <c r="T245" s="198">
        <f>S245*H245</f>
        <v>0</v>
      </c>
      <c r="U245" s="34"/>
      <c r="V245" s="34"/>
      <c r="W245" s="34"/>
      <c r="X245" s="34"/>
      <c r="Y245" s="34"/>
      <c r="Z245" s="34"/>
      <c r="AA245" s="34"/>
      <c r="AB245" s="34"/>
      <c r="AC245" s="34"/>
      <c r="AD245" s="34"/>
      <c r="AE245" s="34"/>
      <c r="AR245" s="199" t="s">
        <v>174</v>
      </c>
      <c r="AT245" s="199" t="s">
        <v>168</v>
      </c>
      <c r="AU245" s="199" t="s">
        <v>79</v>
      </c>
      <c r="AY245" s="17" t="s">
        <v>122</v>
      </c>
      <c r="BE245" s="200">
        <f>IF(N245="základní",J245,0)</f>
        <v>0</v>
      </c>
      <c r="BF245" s="200">
        <f>IF(N245="snížená",J245,0)</f>
        <v>0</v>
      </c>
      <c r="BG245" s="200">
        <f>IF(N245="zákl. přenesená",J245,0)</f>
        <v>0</v>
      </c>
      <c r="BH245" s="200">
        <f>IF(N245="sníž. přenesená",J245,0)</f>
        <v>0</v>
      </c>
      <c r="BI245" s="200">
        <f>IF(N245="nulová",J245,0)</f>
        <v>0</v>
      </c>
      <c r="BJ245" s="17" t="s">
        <v>77</v>
      </c>
      <c r="BK245" s="200">
        <f>ROUND(I245*H245,2)</f>
        <v>0</v>
      </c>
      <c r="BL245" s="17" t="s">
        <v>174</v>
      </c>
      <c r="BM245" s="199" t="s">
        <v>520</v>
      </c>
    </row>
    <row r="246" spans="1:65" s="12" customFormat="1" ht="22.9" customHeight="1">
      <c r="B246" s="171"/>
      <c r="C246" s="172"/>
      <c r="D246" s="173" t="s">
        <v>68</v>
      </c>
      <c r="E246" s="185" t="s">
        <v>199</v>
      </c>
      <c r="F246" s="185" t="s">
        <v>951</v>
      </c>
      <c r="G246" s="172"/>
      <c r="H246" s="172"/>
      <c r="I246" s="175"/>
      <c r="J246" s="186">
        <f>BK246</f>
        <v>0</v>
      </c>
      <c r="K246" s="172"/>
      <c r="L246" s="177"/>
      <c r="M246" s="178"/>
      <c r="N246" s="179"/>
      <c r="O246" s="179"/>
      <c r="P246" s="180">
        <f>SUM(P247:P327)</f>
        <v>0</v>
      </c>
      <c r="Q246" s="179"/>
      <c r="R246" s="180">
        <f>SUM(R247:R327)</f>
        <v>0</v>
      </c>
      <c r="S246" s="179"/>
      <c r="T246" s="181">
        <f>SUM(T247:T327)</f>
        <v>0</v>
      </c>
      <c r="AR246" s="182" t="s">
        <v>77</v>
      </c>
      <c r="AT246" s="183" t="s">
        <v>68</v>
      </c>
      <c r="AU246" s="183" t="s">
        <v>77</v>
      </c>
      <c r="AY246" s="182" t="s">
        <v>122</v>
      </c>
      <c r="BK246" s="184">
        <f>SUM(BK247:BK327)</f>
        <v>0</v>
      </c>
    </row>
    <row r="247" spans="1:65" s="2" customFormat="1" ht="16.5" customHeight="1">
      <c r="A247" s="34"/>
      <c r="B247" s="35"/>
      <c r="C247" s="201" t="s">
        <v>489</v>
      </c>
      <c r="D247" s="201" t="s">
        <v>168</v>
      </c>
      <c r="E247" s="202" t="s">
        <v>952</v>
      </c>
      <c r="F247" s="203" t="s">
        <v>953</v>
      </c>
      <c r="G247" s="204" t="s">
        <v>145</v>
      </c>
      <c r="H247" s="205">
        <v>64.040000000000006</v>
      </c>
      <c r="I247" s="206"/>
      <c r="J247" s="207">
        <f>ROUND(I247*H247,2)</f>
        <v>0</v>
      </c>
      <c r="K247" s="203" t="s">
        <v>19</v>
      </c>
      <c r="L247" s="39"/>
      <c r="M247" s="208" t="s">
        <v>19</v>
      </c>
      <c r="N247" s="209" t="s">
        <v>40</v>
      </c>
      <c r="O247" s="64"/>
      <c r="P247" s="197">
        <f>O247*H247</f>
        <v>0</v>
      </c>
      <c r="Q247" s="197">
        <v>0</v>
      </c>
      <c r="R247" s="197">
        <f>Q247*H247</f>
        <v>0</v>
      </c>
      <c r="S247" s="197">
        <v>0</v>
      </c>
      <c r="T247" s="198">
        <f>S247*H247</f>
        <v>0</v>
      </c>
      <c r="U247" s="34"/>
      <c r="V247" s="34"/>
      <c r="W247" s="34"/>
      <c r="X247" s="34"/>
      <c r="Y247" s="34"/>
      <c r="Z247" s="34"/>
      <c r="AA247" s="34"/>
      <c r="AB247" s="34"/>
      <c r="AC247" s="34"/>
      <c r="AD247" s="34"/>
      <c r="AE247" s="34"/>
      <c r="AR247" s="199" t="s">
        <v>174</v>
      </c>
      <c r="AT247" s="199" t="s">
        <v>168</v>
      </c>
      <c r="AU247" s="199" t="s">
        <v>79</v>
      </c>
      <c r="AY247" s="17" t="s">
        <v>122</v>
      </c>
      <c r="BE247" s="200">
        <f>IF(N247="základní",J247,0)</f>
        <v>0</v>
      </c>
      <c r="BF247" s="200">
        <f>IF(N247="snížená",J247,0)</f>
        <v>0</v>
      </c>
      <c r="BG247" s="200">
        <f>IF(N247="zákl. přenesená",J247,0)</f>
        <v>0</v>
      </c>
      <c r="BH247" s="200">
        <f>IF(N247="sníž. přenesená",J247,0)</f>
        <v>0</v>
      </c>
      <c r="BI247" s="200">
        <f>IF(N247="nulová",J247,0)</f>
        <v>0</v>
      </c>
      <c r="BJ247" s="17" t="s">
        <v>77</v>
      </c>
      <c r="BK247" s="200">
        <f>ROUND(I247*H247,2)</f>
        <v>0</v>
      </c>
      <c r="BL247" s="17" t="s">
        <v>174</v>
      </c>
      <c r="BM247" s="199" t="s">
        <v>954</v>
      </c>
    </row>
    <row r="248" spans="1:65" s="13" customFormat="1">
      <c r="B248" s="219"/>
      <c r="C248" s="220"/>
      <c r="D248" s="215" t="s">
        <v>791</v>
      </c>
      <c r="E248" s="221" t="s">
        <v>19</v>
      </c>
      <c r="F248" s="222" t="s">
        <v>955</v>
      </c>
      <c r="G248" s="220"/>
      <c r="H248" s="223">
        <v>64.040000000000006</v>
      </c>
      <c r="I248" s="224"/>
      <c r="J248" s="220"/>
      <c r="K248" s="220"/>
      <c r="L248" s="225"/>
      <c r="M248" s="226"/>
      <c r="N248" s="227"/>
      <c r="O248" s="227"/>
      <c r="P248" s="227"/>
      <c r="Q248" s="227"/>
      <c r="R248" s="227"/>
      <c r="S248" s="227"/>
      <c r="T248" s="228"/>
      <c r="AT248" s="229" t="s">
        <v>791</v>
      </c>
      <c r="AU248" s="229" t="s">
        <v>79</v>
      </c>
      <c r="AV248" s="13" t="s">
        <v>79</v>
      </c>
      <c r="AW248" s="13" t="s">
        <v>31</v>
      </c>
      <c r="AX248" s="13" t="s">
        <v>69</v>
      </c>
      <c r="AY248" s="229" t="s">
        <v>122</v>
      </c>
    </row>
    <row r="249" spans="1:65" s="14" customFormat="1">
      <c r="B249" s="230"/>
      <c r="C249" s="231"/>
      <c r="D249" s="215" t="s">
        <v>791</v>
      </c>
      <c r="E249" s="232" t="s">
        <v>19</v>
      </c>
      <c r="F249" s="233" t="s">
        <v>796</v>
      </c>
      <c r="G249" s="231"/>
      <c r="H249" s="234">
        <v>64.040000000000006</v>
      </c>
      <c r="I249" s="235"/>
      <c r="J249" s="231"/>
      <c r="K249" s="231"/>
      <c r="L249" s="236"/>
      <c r="M249" s="237"/>
      <c r="N249" s="238"/>
      <c r="O249" s="238"/>
      <c r="P249" s="238"/>
      <c r="Q249" s="238"/>
      <c r="R249" s="238"/>
      <c r="S249" s="238"/>
      <c r="T249" s="239"/>
      <c r="AT249" s="240" t="s">
        <v>791</v>
      </c>
      <c r="AU249" s="240" t="s">
        <v>79</v>
      </c>
      <c r="AV249" s="14" t="s">
        <v>174</v>
      </c>
      <c r="AW249" s="14" t="s">
        <v>31</v>
      </c>
      <c r="AX249" s="14" t="s">
        <v>77</v>
      </c>
      <c r="AY249" s="240" t="s">
        <v>122</v>
      </c>
    </row>
    <row r="250" spans="1:65" s="2" customFormat="1" ht="16.5" customHeight="1">
      <c r="A250" s="34"/>
      <c r="B250" s="35"/>
      <c r="C250" s="201" t="s">
        <v>493</v>
      </c>
      <c r="D250" s="201" t="s">
        <v>168</v>
      </c>
      <c r="E250" s="202" t="s">
        <v>956</v>
      </c>
      <c r="F250" s="203" t="s">
        <v>957</v>
      </c>
      <c r="G250" s="204" t="s">
        <v>236</v>
      </c>
      <c r="H250" s="205">
        <v>28</v>
      </c>
      <c r="I250" s="206"/>
      <c r="J250" s="207">
        <f>ROUND(I250*H250,2)</f>
        <v>0</v>
      </c>
      <c r="K250" s="203" t="s">
        <v>19</v>
      </c>
      <c r="L250" s="39"/>
      <c r="M250" s="208" t="s">
        <v>19</v>
      </c>
      <c r="N250" s="209" t="s">
        <v>40</v>
      </c>
      <c r="O250" s="64"/>
      <c r="P250" s="197">
        <f>O250*H250</f>
        <v>0</v>
      </c>
      <c r="Q250" s="197">
        <v>0</v>
      </c>
      <c r="R250" s="197">
        <f>Q250*H250</f>
        <v>0</v>
      </c>
      <c r="S250" s="197">
        <v>0</v>
      </c>
      <c r="T250" s="198">
        <f>S250*H250</f>
        <v>0</v>
      </c>
      <c r="U250" s="34"/>
      <c r="V250" s="34"/>
      <c r="W250" s="34"/>
      <c r="X250" s="34"/>
      <c r="Y250" s="34"/>
      <c r="Z250" s="34"/>
      <c r="AA250" s="34"/>
      <c r="AB250" s="34"/>
      <c r="AC250" s="34"/>
      <c r="AD250" s="34"/>
      <c r="AE250" s="34"/>
      <c r="AR250" s="199" t="s">
        <v>174</v>
      </c>
      <c r="AT250" s="199" t="s">
        <v>168</v>
      </c>
      <c r="AU250" s="199" t="s">
        <v>79</v>
      </c>
      <c r="AY250" s="17" t="s">
        <v>122</v>
      </c>
      <c r="BE250" s="200">
        <f>IF(N250="základní",J250,0)</f>
        <v>0</v>
      </c>
      <c r="BF250" s="200">
        <f>IF(N250="snížená",J250,0)</f>
        <v>0</v>
      </c>
      <c r="BG250" s="200">
        <f>IF(N250="zákl. přenesená",J250,0)</f>
        <v>0</v>
      </c>
      <c r="BH250" s="200">
        <f>IF(N250="sníž. přenesená",J250,0)</f>
        <v>0</v>
      </c>
      <c r="BI250" s="200">
        <f>IF(N250="nulová",J250,0)</f>
        <v>0</v>
      </c>
      <c r="BJ250" s="17" t="s">
        <v>77</v>
      </c>
      <c r="BK250" s="200">
        <f>ROUND(I250*H250,2)</f>
        <v>0</v>
      </c>
      <c r="BL250" s="17" t="s">
        <v>174</v>
      </c>
      <c r="BM250" s="199" t="s">
        <v>958</v>
      </c>
    </row>
    <row r="251" spans="1:65" s="13" customFormat="1">
      <c r="B251" s="219"/>
      <c r="C251" s="220"/>
      <c r="D251" s="215" t="s">
        <v>791</v>
      </c>
      <c r="E251" s="221" t="s">
        <v>19</v>
      </c>
      <c r="F251" s="222" t="s">
        <v>959</v>
      </c>
      <c r="G251" s="220"/>
      <c r="H251" s="223">
        <v>28</v>
      </c>
      <c r="I251" s="224"/>
      <c r="J251" s="220"/>
      <c r="K251" s="220"/>
      <c r="L251" s="225"/>
      <c r="M251" s="226"/>
      <c r="N251" s="227"/>
      <c r="O251" s="227"/>
      <c r="P251" s="227"/>
      <c r="Q251" s="227"/>
      <c r="R251" s="227"/>
      <c r="S251" s="227"/>
      <c r="T251" s="228"/>
      <c r="AT251" s="229" t="s">
        <v>791</v>
      </c>
      <c r="AU251" s="229" t="s">
        <v>79</v>
      </c>
      <c r="AV251" s="13" t="s">
        <v>79</v>
      </c>
      <c r="AW251" s="13" t="s">
        <v>31</v>
      </c>
      <c r="AX251" s="13" t="s">
        <v>69</v>
      </c>
      <c r="AY251" s="229" t="s">
        <v>122</v>
      </c>
    </row>
    <row r="252" spans="1:65" s="14" customFormat="1">
      <c r="B252" s="230"/>
      <c r="C252" s="231"/>
      <c r="D252" s="215" t="s">
        <v>791</v>
      </c>
      <c r="E252" s="232" t="s">
        <v>19</v>
      </c>
      <c r="F252" s="233" t="s">
        <v>796</v>
      </c>
      <c r="G252" s="231"/>
      <c r="H252" s="234">
        <v>28</v>
      </c>
      <c r="I252" s="235"/>
      <c r="J252" s="231"/>
      <c r="K252" s="231"/>
      <c r="L252" s="236"/>
      <c r="M252" s="237"/>
      <c r="N252" s="238"/>
      <c r="O252" s="238"/>
      <c r="P252" s="238"/>
      <c r="Q252" s="238"/>
      <c r="R252" s="238"/>
      <c r="S252" s="238"/>
      <c r="T252" s="239"/>
      <c r="AT252" s="240" t="s">
        <v>791</v>
      </c>
      <c r="AU252" s="240" t="s">
        <v>79</v>
      </c>
      <c r="AV252" s="14" t="s">
        <v>174</v>
      </c>
      <c r="AW252" s="14" t="s">
        <v>31</v>
      </c>
      <c r="AX252" s="14" t="s">
        <v>77</v>
      </c>
      <c r="AY252" s="240" t="s">
        <v>122</v>
      </c>
    </row>
    <row r="253" spans="1:65" s="2" customFormat="1" ht="16.5" customHeight="1">
      <c r="A253" s="34"/>
      <c r="B253" s="35"/>
      <c r="C253" s="201" t="s">
        <v>497</v>
      </c>
      <c r="D253" s="201" t="s">
        <v>168</v>
      </c>
      <c r="E253" s="202" t="s">
        <v>960</v>
      </c>
      <c r="F253" s="203" t="s">
        <v>961</v>
      </c>
      <c r="G253" s="204" t="s">
        <v>236</v>
      </c>
      <c r="H253" s="205">
        <v>3</v>
      </c>
      <c r="I253" s="206"/>
      <c r="J253" s="207">
        <f>ROUND(I253*H253,2)</f>
        <v>0</v>
      </c>
      <c r="K253" s="203" t="s">
        <v>19</v>
      </c>
      <c r="L253" s="39"/>
      <c r="M253" s="208" t="s">
        <v>19</v>
      </c>
      <c r="N253" s="209" t="s">
        <v>40</v>
      </c>
      <c r="O253" s="64"/>
      <c r="P253" s="197">
        <f>O253*H253</f>
        <v>0</v>
      </c>
      <c r="Q253" s="197">
        <v>0</v>
      </c>
      <c r="R253" s="197">
        <f>Q253*H253</f>
        <v>0</v>
      </c>
      <c r="S253" s="197">
        <v>0</v>
      </c>
      <c r="T253" s="198">
        <f>S253*H253</f>
        <v>0</v>
      </c>
      <c r="U253" s="34"/>
      <c r="V253" s="34"/>
      <c r="W253" s="34"/>
      <c r="X253" s="34"/>
      <c r="Y253" s="34"/>
      <c r="Z253" s="34"/>
      <c r="AA253" s="34"/>
      <c r="AB253" s="34"/>
      <c r="AC253" s="34"/>
      <c r="AD253" s="34"/>
      <c r="AE253" s="34"/>
      <c r="AR253" s="199" t="s">
        <v>174</v>
      </c>
      <c r="AT253" s="199" t="s">
        <v>168</v>
      </c>
      <c r="AU253" s="199" t="s">
        <v>79</v>
      </c>
      <c r="AY253" s="17" t="s">
        <v>122</v>
      </c>
      <c r="BE253" s="200">
        <f>IF(N253="základní",J253,0)</f>
        <v>0</v>
      </c>
      <c r="BF253" s="200">
        <f>IF(N253="snížená",J253,0)</f>
        <v>0</v>
      </c>
      <c r="BG253" s="200">
        <f>IF(N253="zákl. přenesená",J253,0)</f>
        <v>0</v>
      </c>
      <c r="BH253" s="200">
        <f>IF(N253="sníž. přenesená",J253,0)</f>
        <v>0</v>
      </c>
      <c r="BI253" s="200">
        <f>IF(N253="nulová",J253,0)</f>
        <v>0</v>
      </c>
      <c r="BJ253" s="17" t="s">
        <v>77</v>
      </c>
      <c r="BK253" s="200">
        <f>ROUND(I253*H253,2)</f>
        <v>0</v>
      </c>
      <c r="BL253" s="17" t="s">
        <v>174</v>
      </c>
      <c r="BM253" s="199" t="s">
        <v>962</v>
      </c>
    </row>
    <row r="254" spans="1:65" s="2" customFormat="1" ht="16.5" customHeight="1">
      <c r="A254" s="34"/>
      <c r="B254" s="35"/>
      <c r="C254" s="201" t="s">
        <v>501</v>
      </c>
      <c r="D254" s="201" t="s">
        <v>168</v>
      </c>
      <c r="E254" s="202" t="s">
        <v>963</v>
      </c>
      <c r="F254" s="203" t="s">
        <v>964</v>
      </c>
      <c r="G254" s="204" t="s">
        <v>236</v>
      </c>
      <c r="H254" s="205">
        <v>12</v>
      </c>
      <c r="I254" s="206"/>
      <c r="J254" s="207">
        <f>ROUND(I254*H254,2)</f>
        <v>0</v>
      </c>
      <c r="K254" s="203" t="s">
        <v>19</v>
      </c>
      <c r="L254" s="39"/>
      <c r="M254" s="208" t="s">
        <v>19</v>
      </c>
      <c r="N254" s="209" t="s">
        <v>40</v>
      </c>
      <c r="O254" s="64"/>
      <c r="P254" s="197">
        <f>O254*H254</f>
        <v>0</v>
      </c>
      <c r="Q254" s="197">
        <v>0</v>
      </c>
      <c r="R254" s="197">
        <f>Q254*H254</f>
        <v>0</v>
      </c>
      <c r="S254" s="197">
        <v>0</v>
      </c>
      <c r="T254" s="198">
        <f>S254*H254</f>
        <v>0</v>
      </c>
      <c r="U254" s="34"/>
      <c r="V254" s="34"/>
      <c r="W254" s="34"/>
      <c r="X254" s="34"/>
      <c r="Y254" s="34"/>
      <c r="Z254" s="34"/>
      <c r="AA254" s="34"/>
      <c r="AB254" s="34"/>
      <c r="AC254" s="34"/>
      <c r="AD254" s="34"/>
      <c r="AE254" s="34"/>
      <c r="AR254" s="199" t="s">
        <v>174</v>
      </c>
      <c r="AT254" s="199" t="s">
        <v>168</v>
      </c>
      <c r="AU254" s="199" t="s">
        <v>79</v>
      </c>
      <c r="AY254" s="17" t="s">
        <v>122</v>
      </c>
      <c r="BE254" s="200">
        <f>IF(N254="základní",J254,0)</f>
        <v>0</v>
      </c>
      <c r="BF254" s="200">
        <f>IF(N254="snížená",J254,0)</f>
        <v>0</v>
      </c>
      <c r="BG254" s="200">
        <f>IF(N254="zákl. přenesená",J254,0)</f>
        <v>0</v>
      </c>
      <c r="BH254" s="200">
        <f>IF(N254="sníž. přenesená",J254,0)</f>
        <v>0</v>
      </c>
      <c r="BI254" s="200">
        <f>IF(N254="nulová",J254,0)</f>
        <v>0</v>
      </c>
      <c r="BJ254" s="17" t="s">
        <v>77</v>
      </c>
      <c r="BK254" s="200">
        <f>ROUND(I254*H254,2)</f>
        <v>0</v>
      </c>
      <c r="BL254" s="17" t="s">
        <v>174</v>
      </c>
      <c r="BM254" s="199" t="s">
        <v>965</v>
      </c>
    </row>
    <row r="255" spans="1:65" s="13" customFormat="1">
      <c r="B255" s="219"/>
      <c r="C255" s="220"/>
      <c r="D255" s="215" t="s">
        <v>791</v>
      </c>
      <c r="E255" s="221" t="s">
        <v>19</v>
      </c>
      <c r="F255" s="222" t="s">
        <v>966</v>
      </c>
      <c r="G255" s="220"/>
      <c r="H255" s="223">
        <v>12</v>
      </c>
      <c r="I255" s="224"/>
      <c r="J255" s="220"/>
      <c r="K255" s="220"/>
      <c r="L255" s="225"/>
      <c r="M255" s="226"/>
      <c r="N255" s="227"/>
      <c r="O255" s="227"/>
      <c r="P255" s="227"/>
      <c r="Q255" s="227"/>
      <c r="R255" s="227"/>
      <c r="S255" s="227"/>
      <c r="T255" s="228"/>
      <c r="AT255" s="229" t="s">
        <v>791</v>
      </c>
      <c r="AU255" s="229" t="s">
        <v>79</v>
      </c>
      <c r="AV255" s="13" t="s">
        <v>79</v>
      </c>
      <c r="AW255" s="13" t="s">
        <v>31</v>
      </c>
      <c r="AX255" s="13" t="s">
        <v>69</v>
      </c>
      <c r="AY255" s="229" t="s">
        <v>122</v>
      </c>
    </row>
    <row r="256" spans="1:65" s="14" customFormat="1">
      <c r="B256" s="230"/>
      <c r="C256" s="231"/>
      <c r="D256" s="215" t="s">
        <v>791</v>
      </c>
      <c r="E256" s="232" t="s">
        <v>19</v>
      </c>
      <c r="F256" s="233" t="s">
        <v>796</v>
      </c>
      <c r="G256" s="231"/>
      <c r="H256" s="234">
        <v>12</v>
      </c>
      <c r="I256" s="235"/>
      <c r="J256" s="231"/>
      <c r="K256" s="231"/>
      <c r="L256" s="236"/>
      <c r="M256" s="237"/>
      <c r="N256" s="238"/>
      <c r="O256" s="238"/>
      <c r="P256" s="238"/>
      <c r="Q256" s="238"/>
      <c r="R256" s="238"/>
      <c r="S256" s="238"/>
      <c r="T256" s="239"/>
      <c r="AT256" s="240" t="s">
        <v>791</v>
      </c>
      <c r="AU256" s="240" t="s">
        <v>79</v>
      </c>
      <c r="AV256" s="14" t="s">
        <v>174</v>
      </c>
      <c r="AW256" s="14" t="s">
        <v>31</v>
      </c>
      <c r="AX256" s="14" t="s">
        <v>77</v>
      </c>
      <c r="AY256" s="240" t="s">
        <v>122</v>
      </c>
    </row>
    <row r="257" spans="1:65" s="2" customFormat="1" ht="16.5" customHeight="1">
      <c r="A257" s="34"/>
      <c r="B257" s="35"/>
      <c r="C257" s="201" t="s">
        <v>505</v>
      </c>
      <c r="D257" s="201" t="s">
        <v>168</v>
      </c>
      <c r="E257" s="202" t="s">
        <v>967</v>
      </c>
      <c r="F257" s="203" t="s">
        <v>968</v>
      </c>
      <c r="G257" s="204" t="s">
        <v>236</v>
      </c>
      <c r="H257" s="205">
        <v>2</v>
      </c>
      <c r="I257" s="206"/>
      <c r="J257" s="207">
        <f>ROUND(I257*H257,2)</f>
        <v>0</v>
      </c>
      <c r="K257" s="203" t="s">
        <v>19</v>
      </c>
      <c r="L257" s="39"/>
      <c r="M257" s="208" t="s">
        <v>19</v>
      </c>
      <c r="N257" s="209" t="s">
        <v>40</v>
      </c>
      <c r="O257" s="64"/>
      <c r="P257" s="197">
        <f>O257*H257</f>
        <v>0</v>
      </c>
      <c r="Q257" s="197">
        <v>0</v>
      </c>
      <c r="R257" s="197">
        <f>Q257*H257</f>
        <v>0</v>
      </c>
      <c r="S257" s="197">
        <v>0</v>
      </c>
      <c r="T257" s="198">
        <f>S257*H257</f>
        <v>0</v>
      </c>
      <c r="U257" s="34"/>
      <c r="V257" s="34"/>
      <c r="W257" s="34"/>
      <c r="X257" s="34"/>
      <c r="Y257" s="34"/>
      <c r="Z257" s="34"/>
      <c r="AA257" s="34"/>
      <c r="AB257" s="34"/>
      <c r="AC257" s="34"/>
      <c r="AD257" s="34"/>
      <c r="AE257" s="34"/>
      <c r="AR257" s="199" t="s">
        <v>174</v>
      </c>
      <c r="AT257" s="199" t="s">
        <v>168</v>
      </c>
      <c r="AU257" s="199" t="s">
        <v>79</v>
      </c>
      <c r="AY257" s="17" t="s">
        <v>122</v>
      </c>
      <c r="BE257" s="200">
        <f>IF(N257="základní",J257,0)</f>
        <v>0</v>
      </c>
      <c r="BF257" s="200">
        <f>IF(N257="snížená",J257,0)</f>
        <v>0</v>
      </c>
      <c r="BG257" s="200">
        <f>IF(N257="zákl. přenesená",J257,0)</f>
        <v>0</v>
      </c>
      <c r="BH257" s="200">
        <f>IF(N257="sníž. přenesená",J257,0)</f>
        <v>0</v>
      </c>
      <c r="BI257" s="200">
        <f>IF(N257="nulová",J257,0)</f>
        <v>0</v>
      </c>
      <c r="BJ257" s="17" t="s">
        <v>77</v>
      </c>
      <c r="BK257" s="200">
        <f>ROUND(I257*H257,2)</f>
        <v>0</v>
      </c>
      <c r="BL257" s="17" t="s">
        <v>174</v>
      </c>
      <c r="BM257" s="199" t="s">
        <v>969</v>
      </c>
    </row>
    <row r="258" spans="1:65" s="2" customFormat="1" ht="16.5" customHeight="1">
      <c r="A258" s="34"/>
      <c r="B258" s="35"/>
      <c r="C258" s="201" t="s">
        <v>508</v>
      </c>
      <c r="D258" s="201" t="s">
        <v>168</v>
      </c>
      <c r="E258" s="202" t="s">
        <v>970</v>
      </c>
      <c r="F258" s="203" t="s">
        <v>971</v>
      </c>
      <c r="G258" s="204" t="s">
        <v>236</v>
      </c>
      <c r="H258" s="205">
        <v>30</v>
      </c>
      <c r="I258" s="206"/>
      <c r="J258" s="207">
        <f>ROUND(I258*H258,2)</f>
        <v>0</v>
      </c>
      <c r="K258" s="203" t="s">
        <v>19</v>
      </c>
      <c r="L258" s="39"/>
      <c r="M258" s="208" t="s">
        <v>19</v>
      </c>
      <c r="N258" s="209" t="s">
        <v>40</v>
      </c>
      <c r="O258" s="64"/>
      <c r="P258" s="197">
        <f>O258*H258</f>
        <v>0</v>
      </c>
      <c r="Q258" s="197">
        <v>0</v>
      </c>
      <c r="R258" s="197">
        <f>Q258*H258</f>
        <v>0</v>
      </c>
      <c r="S258" s="197">
        <v>0</v>
      </c>
      <c r="T258" s="198">
        <f>S258*H258</f>
        <v>0</v>
      </c>
      <c r="U258" s="34"/>
      <c r="V258" s="34"/>
      <c r="W258" s="34"/>
      <c r="X258" s="34"/>
      <c r="Y258" s="34"/>
      <c r="Z258" s="34"/>
      <c r="AA258" s="34"/>
      <c r="AB258" s="34"/>
      <c r="AC258" s="34"/>
      <c r="AD258" s="34"/>
      <c r="AE258" s="34"/>
      <c r="AR258" s="199" t="s">
        <v>174</v>
      </c>
      <c r="AT258" s="199" t="s">
        <v>168</v>
      </c>
      <c r="AU258" s="199" t="s">
        <v>79</v>
      </c>
      <c r="AY258" s="17" t="s">
        <v>122</v>
      </c>
      <c r="BE258" s="200">
        <f>IF(N258="základní",J258,0)</f>
        <v>0</v>
      </c>
      <c r="BF258" s="200">
        <f>IF(N258="snížená",J258,0)</f>
        <v>0</v>
      </c>
      <c r="BG258" s="200">
        <f>IF(N258="zákl. přenesená",J258,0)</f>
        <v>0</v>
      </c>
      <c r="BH258" s="200">
        <f>IF(N258="sníž. přenesená",J258,0)</f>
        <v>0</v>
      </c>
      <c r="BI258" s="200">
        <f>IF(N258="nulová",J258,0)</f>
        <v>0</v>
      </c>
      <c r="BJ258" s="17" t="s">
        <v>77</v>
      </c>
      <c r="BK258" s="200">
        <f>ROUND(I258*H258,2)</f>
        <v>0</v>
      </c>
      <c r="BL258" s="17" t="s">
        <v>174</v>
      </c>
      <c r="BM258" s="199" t="s">
        <v>972</v>
      </c>
    </row>
    <row r="259" spans="1:65" s="2" customFormat="1" ht="16.5" customHeight="1">
      <c r="A259" s="34"/>
      <c r="B259" s="35"/>
      <c r="C259" s="201" t="s">
        <v>512</v>
      </c>
      <c r="D259" s="201" t="s">
        <v>168</v>
      </c>
      <c r="E259" s="202" t="s">
        <v>973</v>
      </c>
      <c r="F259" s="203" t="s">
        <v>974</v>
      </c>
      <c r="G259" s="204" t="s">
        <v>236</v>
      </c>
      <c r="H259" s="205">
        <v>2</v>
      </c>
      <c r="I259" s="206"/>
      <c r="J259" s="207">
        <f>ROUND(I259*H259,2)</f>
        <v>0</v>
      </c>
      <c r="K259" s="203" t="s">
        <v>19</v>
      </c>
      <c r="L259" s="39"/>
      <c r="M259" s="208" t="s">
        <v>19</v>
      </c>
      <c r="N259" s="209" t="s">
        <v>40</v>
      </c>
      <c r="O259" s="64"/>
      <c r="P259" s="197">
        <f>O259*H259</f>
        <v>0</v>
      </c>
      <c r="Q259" s="197">
        <v>0</v>
      </c>
      <c r="R259" s="197">
        <f>Q259*H259</f>
        <v>0</v>
      </c>
      <c r="S259" s="197">
        <v>0</v>
      </c>
      <c r="T259" s="198">
        <f>S259*H259</f>
        <v>0</v>
      </c>
      <c r="U259" s="34"/>
      <c r="V259" s="34"/>
      <c r="W259" s="34"/>
      <c r="X259" s="34"/>
      <c r="Y259" s="34"/>
      <c r="Z259" s="34"/>
      <c r="AA259" s="34"/>
      <c r="AB259" s="34"/>
      <c r="AC259" s="34"/>
      <c r="AD259" s="34"/>
      <c r="AE259" s="34"/>
      <c r="AR259" s="199" t="s">
        <v>174</v>
      </c>
      <c r="AT259" s="199" t="s">
        <v>168</v>
      </c>
      <c r="AU259" s="199" t="s">
        <v>79</v>
      </c>
      <c r="AY259" s="17" t="s">
        <v>122</v>
      </c>
      <c r="BE259" s="200">
        <f>IF(N259="základní",J259,0)</f>
        <v>0</v>
      </c>
      <c r="BF259" s="200">
        <f>IF(N259="snížená",J259,0)</f>
        <v>0</v>
      </c>
      <c r="BG259" s="200">
        <f>IF(N259="zákl. přenesená",J259,0)</f>
        <v>0</v>
      </c>
      <c r="BH259" s="200">
        <f>IF(N259="sníž. přenesená",J259,0)</f>
        <v>0</v>
      </c>
      <c r="BI259" s="200">
        <f>IF(N259="nulová",J259,0)</f>
        <v>0</v>
      </c>
      <c r="BJ259" s="17" t="s">
        <v>77</v>
      </c>
      <c r="BK259" s="200">
        <f>ROUND(I259*H259,2)</f>
        <v>0</v>
      </c>
      <c r="BL259" s="17" t="s">
        <v>174</v>
      </c>
      <c r="BM259" s="199" t="s">
        <v>975</v>
      </c>
    </row>
    <row r="260" spans="1:65" s="2" customFormat="1" ht="16.5" customHeight="1">
      <c r="A260" s="34"/>
      <c r="B260" s="35"/>
      <c r="C260" s="201" t="s">
        <v>360</v>
      </c>
      <c r="D260" s="201" t="s">
        <v>168</v>
      </c>
      <c r="E260" s="202" t="s">
        <v>976</v>
      </c>
      <c r="F260" s="203" t="s">
        <v>977</v>
      </c>
      <c r="G260" s="204" t="s">
        <v>166</v>
      </c>
      <c r="H260" s="205">
        <v>237.09299999999999</v>
      </c>
      <c r="I260" s="206"/>
      <c r="J260" s="207">
        <f>ROUND(I260*H260,2)</f>
        <v>0</v>
      </c>
      <c r="K260" s="203" t="s">
        <v>19</v>
      </c>
      <c r="L260" s="39"/>
      <c r="M260" s="208" t="s">
        <v>19</v>
      </c>
      <c r="N260" s="209" t="s">
        <v>40</v>
      </c>
      <c r="O260" s="64"/>
      <c r="P260" s="197">
        <f>O260*H260</f>
        <v>0</v>
      </c>
      <c r="Q260" s="197">
        <v>0</v>
      </c>
      <c r="R260" s="197">
        <f>Q260*H260</f>
        <v>0</v>
      </c>
      <c r="S260" s="197">
        <v>0</v>
      </c>
      <c r="T260" s="198">
        <f>S260*H260</f>
        <v>0</v>
      </c>
      <c r="U260" s="34"/>
      <c r="V260" s="34"/>
      <c r="W260" s="34"/>
      <c r="X260" s="34"/>
      <c r="Y260" s="34"/>
      <c r="Z260" s="34"/>
      <c r="AA260" s="34"/>
      <c r="AB260" s="34"/>
      <c r="AC260" s="34"/>
      <c r="AD260" s="34"/>
      <c r="AE260" s="34"/>
      <c r="AR260" s="199" t="s">
        <v>174</v>
      </c>
      <c r="AT260" s="199" t="s">
        <v>168</v>
      </c>
      <c r="AU260" s="199" t="s">
        <v>79</v>
      </c>
      <c r="AY260" s="17" t="s">
        <v>122</v>
      </c>
      <c r="BE260" s="200">
        <f>IF(N260="základní",J260,0)</f>
        <v>0</v>
      </c>
      <c r="BF260" s="200">
        <f>IF(N260="snížená",J260,0)</f>
        <v>0</v>
      </c>
      <c r="BG260" s="200">
        <f>IF(N260="zákl. přenesená",J260,0)</f>
        <v>0</v>
      </c>
      <c r="BH260" s="200">
        <f>IF(N260="sníž. přenesená",J260,0)</f>
        <v>0</v>
      </c>
      <c r="BI260" s="200">
        <f>IF(N260="nulová",J260,0)</f>
        <v>0</v>
      </c>
      <c r="BJ260" s="17" t="s">
        <v>77</v>
      </c>
      <c r="BK260" s="200">
        <f>ROUND(I260*H260,2)</f>
        <v>0</v>
      </c>
      <c r="BL260" s="17" t="s">
        <v>174</v>
      </c>
      <c r="BM260" s="199" t="s">
        <v>978</v>
      </c>
    </row>
    <row r="261" spans="1:65" s="13" customFormat="1">
      <c r="B261" s="219"/>
      <c r="C261" s="220"/>
      <c r="D261" s="215" t="s">
        <v>791</v>
      </c>
      <c r="E261" s="221" t="s">
        <v>19</v>
      </c>
      <c r="F261" s="222" t="s">
        <v>979</v>
      </c>
      <c r="G261" s="220"/>
      <c r="H261" s="223">
        <v>9.75</v>
      </c>
      <c r="I261" s="224"/>
      <c r="J261" s="220"/>
      <c r="K261" s="220"/>
      <c r="L261" s="225"/>
      <c r="M261" s="226"/>
      <c r="N261" s="227"/>
      <c r="O261" s="227"/>
      <c r="P261" s="227"/>
      <c r="Q261" s="227"/>
      <c r="R261" s="227"/>
      <c r="S261" s="227"/>
      <c r="T261" s="228"/>
      <c r="AT261" s="229" t="s">
        <v>791</v>
      </c>
      <c r="AU261" s="229" t="s">
        <v>79</v>
      </c>
      <c r="AV261" s="13" t="s">
        <v>79</v>
      </c>
      <c r="AW261" s="13" t="s">
        <v>31</v>
      </c>
      <c r="AX261" s="13" t="s">
        <v>69</v>
      </c>
      <c r="AY261" s="229" t="s">
        <v>122</v>
      </c>
    </row>
    <row r="262" spans="1:65" s="13" customFormat="1">
      <c r="B262" s="219"/>
      <c r="C262" s="220"/>
      <c r="D262" s="215" t="s">
        <v>791</v>
      </c>
      <c r="E262" s="221" t="s">
        <v>19</v>
      </c>
      <c r="F262" s="222" t="s">
        <v>980</v>
      </c>
      <c r="G262" s="220"/>
      <c r="H262" s="223">
        <v>24.558</v>
      </c>
      <c r="I262" s="224"/>
      <c r="J262" s="220"/>
      <c r="K262" s="220"/>
      <c r="L262" s="225"/>
      <c r="M262" s="226"/>
      <c r="N262" s="227"/>
      <c r="O262" s="227"/>
      <c r="P262" s="227"/>
      <c r="Q262" s="227"/>
      <c r="R262" s="227"/>
      <c r="S262" s="227"/>
      <c r="T262" s="228"/>
      <c r="AT262" s="229" t="s">
        <v>791</v>
      </c>
      <c r="AU262" s="229" t="s">
        <v>79</v>
      </c>
      <c r="AV262" s="13" t="s">
        <v>79</v>
      </c>
      <c r="AW262" s="13" t="s">
        <v>31</v>
      </c>
      <c r="AX262" s="13" t="s">
        <v>69</v>
      </c>
      <c r="AY262" s="229" t="s">
        <v>122</v>
      </c>
    </row>
    <row r="263" spans="1:65" s="13" customFormat="1">
      <c r="B263" s="219"/>
      <c r="C263" s="220"/>
      <c r="D263" s="215" t="s">
        <v>791</v>
      </c>
      <c r="E263" s="221" t="s">
        <v>19</v>
      </c>
      <c r="F263" s="222" t="s">
        <v>981</v>
      </c>
      <c r="G263" s="220"/>
      <c r="H263" s="223">
        <v>187.785</v>
      </c>
      <c r="I263" s="224"/>
      <c r="J263" s="220"/>
      <c r="K263" s="220"/>
      <c r="L263" s="225"/>
      <c r="M263" s="226"/>
      <c r="N263" s="227"/>
      <c r="O263" s="227"/>
      <c r="P263" s="227"/>
      <c r="Q263" s="227"/>
      <c r="R263" s="227"/>
      <c r="S263" s="227"/>
      <c r="T263" s="228"/>
      <c r="AT263" s="229" t="s">
        <v>791</v>
      </c>
      <c r="AU263" s="229" t="s">
        <v>79</v>
      </c>
      <c r="AV263" s="13" t="s">
        <v>79</v>
      </c>
      <c r="AW263" s="13" t="s">
        <v>31</v>
      </c>
      <c r="AX263" s="13" t="s">
        <v>69</v>
      </c>
      <c r="AY263" s="229" t="s">
        <v>122</v>
      </c>
    </row>
    <row r="264" spans="1:65" s="13" customFormat="1">
      <c r="B264" s="219"/>
      <c r="C264" s="220"/>
      <c r="D264" s="215" t="s">
        <v>791</v>
      </c>
      <c r="E264" s="221" t="s">
        <v>19</v>
      </c>
      <c r="F264" s="222" t="s">
        <v>892</v>
      </c>
      <c r="G264" s="220"/>
      <c r="H264" s="223">
        <v>15</v>
      </c>
      <c r="I264" s="224"/>
      <c r="J264" s="220"/>
      <c r="K264" s="220"/>
      <c r="L264" s="225"/>
      <c r="M264" s="226"/>
      <c r="N264" s="227"/>
      <c r="O264" s="227"/>
      <c r="P264" s="227"/>
      <c r="Q264" s="227"/>
      <c r="R264" s="227"/>
      <c r="S264" s="227"/>
      <c r="T264" s="228"/>
      <c r="AT264" s="229" t="s">
        <v>791</v>
      </c>
      <c r="AU264" s="229" t="s">
        <v>79</v>
      </c>
      <c r="AV264" s="13" t="s">
        <v>79</v>
      </c>
      <c r="AW264" s="13" t="s">
        <v>31</v>
      </c>
      <c r="AX264" s="13" t="s">
        <v>69</v>
      </c>
      <c r="AY264" s="229" t="s">
        <v>122</v>
      </c>
    </row>
    <row r="265" spans="1:65" s="14" customFormat="1">
      <c r="B265" s="230"/>
      <c r="C265" s="231"/>
      <c r="D265" s="215" t="s">
        <v>791</v>
      </c>
      <c r="E265" s="232" t="s">
        <v>19</v>
      </c>
      <c r="F265" s="233" t="s">
        <v>796</v>
      </c>
      <c r="G265" s="231"/>
      <c r="H265" s="234">
        <v>237.09299999999999</v>
      </c>
      <c r="I265" s="235"/>
      <c r="J265" s="231"/>
      <c r="K265" s="231"/>
      <c r="L265" s="236"/>
      <c r="M265" s="237"/>
      <c r="N265" s="238"/>
      <c r="O265" s="238"/>
      <c r="P265" s="238"/>
      <c r="Q265" s="238"/>
      <c r="R265" s="238"/>
      <c r="S265" s="238"/>
      <c r="T265" s="239"/>
      <c r="AT265" s="240" t="s">
        <v>791</v>
      </c>
      <c r="AU265" s="240" t="s">
        <v>79</v>
      </c>
      <c r="AV265" s="14" t="s">
        <v>174</v>
      </c>
      <c r="AW265" s="14" t="s">
        <v>31</v>
      </c>
      <c r="AX265" s="14" t="s">
        <v>77</v>
      </c>
      <c r="AY265" s="240" t="s">
        <v>122</v>
      </c>
    </row>
    <row r="266" spans="1:65" s="2" customFormat="1" ht="16.5" customHeight="1">
      <c r="A266" s="34"/>
      <c r="B266" s="35"/>
      <c r="C266" s="201" t="s">
        <v>465</v>
      </c>
      <c r="D266" s="201" t="s">
        <v>168</v>
      </c>
      <c r="E266" s="202" t="s">
        <v>982</v>
      </c>
      <c r="F266" s="203" t="s">
        <v>983</v>
      </c>
      <c r="G266" s="204" t="s">
        <v>166</v>
      </c>
      <c r="H266" s="205">
        <v>16.108000000000001</v>
      </c>
      <c r="I266" s="206"/>
      <c r="J266" s="207">
        <f>ROUND(I266*H266,2)</f>
        <v>0</v>
      </c>
      <c r="K266" s="203" t="s">
        <v>19</v>
      </c>
      <c r="L266" s="39"/>
      <c r="M266" s="208" t="s">
        <v>19</v>
      </c>
      <c r="N266" s="209" t="s">
        <v>40</v>
      </c>
      <c r="O266" s="64"/>
      <c r="P266" s="197">
        <f>O266*H266</f>
        <v>0</v>
      </c>
      <c r="Q266" s="197">
        <v>0</v>
      </c>
      <c r="R266" s="197">
        <f>Q266*H266</f>
        <v>0</v>
      </c>
      <c r="S266" s="197">
        <v>0</v>
      </c>
      <c r="T266" s="198">
        <f>S266*H266</f>
        <v>0</v>
      </c>
      <c r="U266" s="34"/>
      <c r="V266" s="34"/>
      <c r="W266" s="34"/>
      <c r="X266" s="34"/>
      <c r="Y266" s="34"/>
      <c r="Z266" s="34"/>
      <c r="AA266" s="34"/>
      <c r="AB266" s="34"/>
      <c r="AC266" s="34"/>
      <c r="AD266" s="34"/>
      <c r="AE266" s="34"/>
      <c r="AR266" s="199" t="s">
        <v>174</v>
      </c>
      <c r="AT266" s="199" t="s">
        <v>168</v>
      </c>
      <c r="AU266" s="199" t="s">
        <v>79</v>
      </c>
      <c r="AY266" s="17" t="s">
        <v>122</v>
      </c>
      <c r="BE266" s="200">
        <f>IF(N266="základní",J266,0)</f>
        <v>0</v>
      </c>
      <c r="BF266" s="200">
        <f>IF(N266="snížená",J266,0)</f>
        <v>0</v>
      </c>
      <c r="BG266" s="200">
        <f>IF(N266="zákl. přenesená",J266,0)</f>
        <v>0</v>
      </c>
      <c r="BH266" s="200">
        <f>IF(N266="sníž. přenesená",J266,0)</f>
        <v>0</v>
      </c>
      <c r="BI266" s="200">
        <f>IF(N266="nulová",J266,0)</f>
        <v>0</v>
      </c>
      <c r="BJ266" s="17" t="s">
        <v>77</v>
      </c>
      <c r="BK266" s="200">
        <f>ROUND(I266*H266,2)</f>
        <v>0</v>
      </c>
      <c r="BL266" s="17" t="s">
        <v>174</v>
      </c>
      <c r="BM266" s="199" t="s">
        <v>984</v>
      </c>
    </row>
    <row r="267" spans="1:65" s="13" customFormat="1">
      <c r="B267" s="219"/>
      <c r="C267" s="220"/>
      <c r="D267" s="215" t="s">
        <v>791</v>
      </c>
      <c r="E267" s="221" t="s">
        <v>19</v>
      </c>
      <c r="F267" s="222" t="s">
        <v>985</v>
      </c>
      <c r="G267" s="220"/>
      <c r="H267" s="223">
        <v>9.7159999999999993</v>
      </c>
      <c r="I267" s="224"/>
      <c r="J267" s="220"/>
      <c r="K267" s="220"/>
      <c r="L267" s="225"/>
      <c r="M267" s="226"/>
      <c r="N267" s="227"/>
      <c r="O267" s="227"/>
      <c r="P267" s="227"/>
      <c r="Q267" s="227"/>
      <c r="R267" s="227"/>
      <c r="S267" s="227"/>
      <c r="T267" s="228"/>
      <c r="AT267" s="229" t="s">
        <v>791</v>
      </c>
      <c r="AU267" s="229" t="s">
        <v>79</v>
      </c>
      <c r="AV267" s="13" t="s">
        <v>79</v>
      </c>
      <c r="AW267" s="13" t="s">
        <v>31</v>
      </c>
      <c r="AX267" s="13" t="s">
        <v>69</v>
      </c>
      <c r="AY267" s="229" t="s">
        <v>122</v>
      </c>
    </row>
    <row r="268" spans="1:65" s="13" customFormat="1">
      <c r="B268" s="219"/>
      <c r="C268" s="220"/>
      <c r="D268" s="215" t="s">
        <v>791</v>
      </c>
      <c r="E268" s="221" t="s">
        <v>19</v>
      </c>
      <c r="F268" s="222" t="s">
        <v>986</v>
      </c>
      <c r="G268" s="220"/>
      <c r="H268" s="223">
        <v>1.3919999999999999</v>
      </c>
      <c r="I268" s="224"/>
      <c r="J268" s="220"/>
      <c r="K268" s="220"/>
      <c r="L268" s="225"/>
      <c r="M268" s="226"/>
      <c r="N268" s="227"/>
      <c r="O268" s="227"/>
      <c r="P268" s="227"/>
      <c r="Q268" s="227"/>
      <c r="R268" s="227"/>
      <c r="S268" s="227"/>
      <c r="T268" s="228"/>
      <c r="AT268" s="229" t="s">
        <v>791</v>
      </c>
      <c r="AU268" s="229" t="s">
        <v>79</v>
      </c>
      <c r="AV268" s="13" t="s">
        <v>79</v>
      </c>
      <c r="AW268" s="13" t="s">
        <v>31</v>
      </c>
      <c r="AX268" s="13" t="s">
        <v>69</v>
      </c>
      <c r="AY268" s="229" t="s">
        <v>122</v>
      </c>
    </row>
    <row r="269" spans="1:65" s="13" customFormat="1">
      <c r="B269" s="219"/>
      <c r="C269" s="220"/>
      <c r="D269" s="215" t="s">
        <v>791</v>
      </c>
      <c r="E269" s="221" t="s">
        <v>19</v>
      </c>
      <c r="F269" s="222" t="s">
        <v>903</v>
      </c>
      <c r="G269" s="220"/>
      <c r="H269" s="223">
        <v>5</v>
      </c>
      <c r="I269" s="224"/>
      <c r="J269" s="220"/>
      <c r="K269" s="220"/>
      <c r="L269" s="225"/>
      <c r="M269" s="226"/>
      <c r="N269" s="227"/>
      <c r="O269" s="227"/>
      <c r="P269" s="227"/>
      <c r="Q269" s="227"/>
      <c r="R269" s="227"/>
      <c r="S269" s="227"/>
      <c r="T269" s="228"/>
      <c r="AT269" s="229" t="s">
        <v>791</v>
      </c>
      <c r="AU269" s="229" t="s">
        <v>79</v>
      </c>
      <c r="AV269" s="13" t="s">
        <v>79</v>
      </c>
      <c r="AW269" s="13" t="s">
        <v>31</v>
      </c>
      <c r="AX269" s="13" t="s">
        <v>69</v>
      </c>
      <c r="AY269" s="229" t="s">
        <v>122</v>
      </c>
    </row>
    <row r="270" spans="1:65" s="14" customFormat="1">
      <c r="B270" s="230"/>
      <c r="C270" s="231"/>
      <c r="D270" s="215" t="s">
        <v>791</v>
      </c>
      <c r="E270" s="232" t="s">
        <v>19</v>
      </c>
      <c r="F270" s="233" t="s">
        <v>796</v>
      </c>
      <c r="G270" s="231"/>
      <c r="H270" s="234">
        <v>16.107999999999997</v>
      </c>
      <c r="I270" s="235"/>
      <c r="J270" s="231"/>
      <c r="K270" s="231"/>
      <c r="L270" s="236"/>
      <c r="M270" s="237"/>
      <c r="N270" s="238"/>
      <c r="O270" s="238"/>
      <c r="P270" s="238"/>
      <c r="Q270" s="238"/>
      <c r="R270" s="238"/>
      <c r="S270" s="238"/>
      <c r="T270" s="239"/>
      <c r="AT270" s="240" t="s">
        <v>791</v>
      </c>
      <c r="AU270" s="240" t="s">
        <v>79</v>
      </c>
      <c r="AV270" s="14" t="s">
        <v>174</v>
      </c>
      <c r="AW270" s="14" t="s">
        <v>31</v>
      </c>
      <c r="AX270" s="14" t="s">
        <v>77</v>
      </c>
      <c r="AY270" s="240" t="s">
        <v>122</v>
      </c>
    </row>
    <row r="271" spans="1:65" s="2" customFormat="1" ht="16.5" customHeight="1">
      <c r="A271" s="34"/>
      <c r="B271" s="35"/>
      <c r="C271" s="201" t="s">
        <v>279</v>
      </c>
      <c r="D271" s="201" t="s">
        <v>168</v>
      </c>
      <c r="E271" s="202" t="s">
        <v>987</v>
      </c>
      <c r="F271" s="203" t="s">
        <v>988</v>
      </c>
      <c r="G271" s="204" t="s">
        <v>236</v>
      </c>
      <c r="H271" s="205">
        <v>12</v>
      </c>
      <c r="I271" s="206"/>
      <c r="J271" s="207">
        <f>ROUND(I271*H271,2)</f>
        <v>0</v>
      </c>
      <c r="K271" s="203" t="s">
        <v>19</v>
      </c>
      <c r="L271" s="39"/>
      <c r="M271" s="208" t="s">
        <v>19</v>
      </c>
      <c r="N271" s="209" t="s">
        <v>40</v>
      </c>
      <c r="O271" s="64"/>
      <c r="P271" s="197">
        <f>O271*H271</f>
        <v>0</v>
      </c>
      <c r="Q271" s="197">
        <v>0</v>
      </c>
      <c r="R271" s="197">
        <f>Q271*H271</f>
        <v>0</v>
      </c>
      <c r="S271" s="197">
        <v>0</v>
      </c>
      <c r="T271" s="198">
        <f>S271*H271</f>
        <v>0</v>
      </c>
      <c r="U271" s="34"/>
      <c r="V271" s="34"/>
      <c r="W271" s="34"/>
      <c r="X271" s="34"/>
      <c r="Y271" s="34"/>
      <c r="Z271" s="34"/>
      <c r="AA271" s="34"/>
      <c r="AB271" s="34"/>
      <c r="AC271" s="34"/>
      <c r="AD271" s="34"/>
      <c r="AE271" s="34"/>
      <c r="AR271" s="199" t="s">
        <v>174</v>
      </c>
      <c r="AT271" s="199" t="s">
        <v>168</v>
      </c>
      <c r="AU271" s="199" t="s">
        <v>79</v>
      </c>
      <c r="AY271" s="17" t="s">
        <v>122</v>
      </c>
      <c r="BE271" s="200">
        <f>IF(N271="základní",J271,0)</f>
        <v>0</v>
      </c>
      <c r="BF271" s="200">
        <f>IF(N271="snížená",J271,0)</f>
        <v>0</v>
      </c>
      <c r="BG271" s="200">
        <f>IF(N271="zákl. přenesená",J271,0)</f>
        <v>0</v>
      </c>
      <c r="BH271" s="200">
        <f>IF(N271="sníž. přenesená",J271,0)</f>
        <v>0</v>
      </c>
      <c r="BI271" s="200">
        <f>IF(N271="nulová",J271,0)</f>
        <v>0</v>
      </c>
      <c r="BJ271" s="17" t="s">
        <v>77</v>
      </c>
      <c r="BK271" s="200">
        <f>ROUND(I271*H271,2)</f>
        <v>0</v>
      </c>
      <c r="BL271" s="17" t="s">
        <v>174</v>
      </c>
      <c r="BM271" s="199" t="s">
        <v>989</v>
      </c>
    </row>
    <row r="272" spans="1:65" s="13" customFormat="1">
      <c r="B272" s="219"/>
      <c r="C272" s="220"/>
      <c r="D272" s="215" t="s">
        <v>791</v>
      </c>
      <c r="E272" s="221" t="s">
        <v>19</v>
      </c>
      <c r="F272" s="222" t="s">
        <v>990</v>
      </c>
      <c r="G272" s="220"/>
      <c r="H272" s="223">
        <v>12</v>
      </c>
      <c r="I272" s="224"/>
      <c r="J272" s="220"/>
      <c r="K272" s="220"/>
      <c r="L272" s="225"/>
      <c r="M272" s="226"/>
      <c r="N272" s="227"/>
      <c r="O272" s="227"/>
      <c r="P272" s="227"/>
      <c r="Q272" s="227"/>
      <c r="R272" s="227"/>
      <c r="S272" s="227"/>
      <c r="T272" s="228"/>
      <c r="AT272" s="229" t="s">
        <v>791</v>
      </c>
      <c r="AU272" s="229" t="s">
        <v>79</v>
      </c>
      <c r="AV272" s="13" t="s">
        <v>79</v>
      </c>
      <c r="AW272" s="13" t="s">
        <v>31</v>
      </c>
      <c r="AX272" s="13" t="s">
        <v>69</v>
      </c>
      <c r="AY272" s="229" t="s">
        <v>122</v>
      </c>
    </row>
    <row r="273" spans="1:65" s="14" customFormat="1">
      <c r="B273" s="230"/>
      <c r="C273" s="231"/>
      <c r="D273" s="215" t="s">
        <v>791</v>
      </c>
      <c r="E273" s="232" t="s">
        <v>19</v>
      </c>
      <c r="F273" s="233" t="s">
        <v>796</v>
      </c>
      <c r="G273" s="231"/>
      <c r="H273" s="234">
        <v>12</v>
      </c>
      <c r="I273" s="235"/>
      <c r="J273" s="231"/>
      <c r="K273" s="231"/>
      <c r="L273" s="236"/>
      <c r="M273" s="237"/>
      <c r="N273" s="238"/>
      <c r="O273" s="238"/>
      <c r="P273" s="238"/>
      <c r="Q273" s="238"/>
      <c r="R273" s="238"/>
      <c r="S273" s="238"/>
      <c r="T273" s="239"/>
      <c r="AT273" s="240" t="s">
        <v>791</v>
      </c>
      <c r="AU273" s="240" t="s">
        <v>79</v>
      </c>
      <c r="AV273" s="14" t="s">
        <v>174</v>
      </c>
      <c r="AW273" s="14" t="s">
        <v>31</v>
      </c>
      <c r="AX273" s="14" t="s">
        <v>77</v>
      </c>
      <c r="AY273" s="240" t="s">
        <v>122</v>
      </c>
    </row>
    <row r="274" spans="1:65" s="2" customFormat="1" ht="16.5" customHeight="1">
      <c r="A274" s="34"/>
      <c r="B274" s="35"/>
      <c r="C274" s="187" t="s">
        <v>283</v>
      </c>
      <c r="D274" s="187" t="s">
        <v>119</v>
      </c>
      <c r="E274" s="188" t="s">
        <v>991</v>
      </c>
      <c r="F274" s="189" t="s">
        <v>992</v>
      </c>
      <c r="G274" s="190" t="s">
        <v>145</v>
      </c>
      <c r="H274" s="191">
        <v>12.9</v>
      </c>
      <c r="I274" s="192"/>
      <c r="J274" s="193">
        <f>ROUND(I274*H274,2)</f>
        <v>0</v>
      </c>
      <c r="K274" s="189" t="s">
        <v>19</v>
      </c>
      <c r="L274" s="194"/>
      <c r="M274" s="195" t="s">
        <v>19</v>
      </c>
      <c r="N274" s="196" t="s">
        <v>40</v>
      </c>
      <c r="O274" s="64"/>
      <c r="P274" s="197">
        <f>O274*H274</f>
        <v>0</v>
      </c>
      <c r="Q274" s="197">
        <v>0</v>
      </c>
      <c r="R274" s="197">
        <f>Q274*H274</f>
        <v>0</v>
      </c>
      <c r="S274" s="197">
        <v>0</v>
      </c>
      <c r="T274" s="198">
        <f>S274*H274</f>
        <v>0</v>
      </c>
      <c r="U274" s="34"/>
      <c r="V274" s="34"/>
      <c r="W274" s="34"/>
      <c r="X274" s="34"/>
      <c r="Y274" s="34"/>
      <c r="Z274" s="34"/>
      <c r="AA274" s="34"/>
      <c r="AB274" s="34"/>
      <c r="AC274" s="34"/>
      <c r="AD274" s="34"/>
      <c r="AE274" s="34"/>
      <c r="AR274" s="199" t="s">
        <v>195</v>
      </c>
      <c r="AT274" s="199" t="s">
        <v>119</v>
      </c>
      <c r="AU274" s="199" t="s">
        <v>79</v>
      </c>
      <c r="AY274" s="17" t="s">
        <v>122</v>
      </c>
      <c r="BE274" s="200">
        <f>IF(N274="základní",J274,0)</f>
        <v>0</v>
      </c>
      <c r="BF274" s="200">
        <f>IF(N274="snížená",J274,0)</f>
        <v>0</v>
      </c>
      <c r="BG274" s="200">
        <f>IF(N274="zákl. přenesená",J274,0)</f>
        <v>0</v>
      </c>
      <c r="BH274" s="200">
        <f>IF(N274="sníž. přenesená",J274,0)</f>
        <v>0</v>
      </c>
      <c r="BI274" s="200">
        <f>IF(N274="nulová",J274,0)</f>
        <v>0</v>
      </c>
      <c r="BJ274" s="17" t="s">
        <v>77</v>
      </c>
      <c r="BK274" s="200">
        <f>ROUND(I274*H274,2)</f>
        <v>0</v>
      </c>
      <c r="BL274" s="17" t="s">
        <v>174</v>
      </c>
      <c r="BM274" s="199" t="s">
        <v>993</v>
      </c>
    </row>
    <row r="275" spans="1:65" s="13" customFormat="1">
      <c r="B275" s="219"/>
      <c r="C275" s="220"/>
      <c r="D275" s="215" t="s">
        <v>791</v>
      </c>
      <c r="E275" s="221" t="s">
        <v>19</v>
      </c>
      <c r="F275" s="222" t="s">
        <v>994</v>
      </c>
      <c r="G275" s="220"/>
      <c r="H275" s="223">
        <v>12.9</v>
      </c>
      <c r="I275" s="224"/>
      <c r="J275" s="220"/>
      <c r="K275" s="220"/>
      <c r="L275" s="225"/>
      <c r="M275" s="226"/>
      <c r="N275" s="227"/>
      <c r="O275" s="227"/>
      <c r="P275" s="227"/>
      <c r="Q275" s="227"/>
      <c r="R275" s="227"/>
      <c r="S275" s="227"/>
      <c r="T275" s="228"/>
      <c r="AT275" s="229" t="s">
        <v>791</v>
      </c>
      <c r="AU275" s="229" t="s">
        <v>79</v>
      </c>
      <c r="AV275" s="13" t="s">
        <v>79</v>
      </c>
      <c r="AW275" s="13" t="s">
        <v>31</v>
      </c>
      <c r="AX275" s="13" t="s">
        <v>69</v>
      </c>
      <c r="AY275" s="229" t="s">
        <v>122</v>
      </c>
    </row>
    <row r="276" spans="1:65" s="14" customFormat="1">
      <c r="B276" s="230"/>
      <c r="C276" s="231"/>
      <c r="D276" s="215" t="s">
        <v>791</v>
      </c>
      <c r="E276" s="232" t="s">
        <v>19</v>
      </c>
      <c r="F276" s="233" t="s">
        <v>796</v>
      </c>
      <c r="G276" s="231"/>
      <c r="H276" s="234">
        <v>12.9</v>
      </c>
      <c r="I276" s="235"/>
      <c r="J276" s="231"/>
      <c r="K276" s="231"/>
      <c r="L276" s="236"/>
      <c r="M276" s="237"/>
      <c r="N276" s="238"/>
      <c r="O276" s="238"/>
      <c r="P276" s="238"/>
      <c r="Q276" s="238"/>
      <c r="R276" s="238"/>
      <c r="S276" s="238"/>
      <c r="T276" s="239"/>
      <c r="AT276" s="240" t="s">
        <v>791</v>
      </c>
      <c r="AU276" s="240" t="s">
        <v>79</v>
      </c>
      <c r="AV276" s="14" t="s">
        <v>174</v>
      </c>
      <c r="AW276" s="14" t="s">
        <v>31</v>
      </c>
      <c r="AX276" s="14" t="s">
        <v>77</v>
      </c>
      <c r="AY276" s="240" t="s">
        <v>122</v>
      </c>
    </row>
    <row r="277" spans="1:65" s="2" customFormat="1" ht="16.5" customHeight="1">
      <c r="A277" s="34"/>
      <c r="B277" s="35"/>
      <c r="C277" s="187" t="s">
        <v>287</v>
      </c>
      <c r="D277" s="187" t="s">
        <v>119</v>
      </c>
      <c r="E277" s="188" t="s">
        <v>995</v>
      </c>
      <c r="F277" s="189" t="s">
        <v>996</v>
      </c>
      <c r="G277" s="190" t="s">
        <v>145</v>
      </c>
      <c r="H277" s="191">
        <v>4.5999999999999996</v>
      </c>
      <c r="I277" s="192"/>
      <c r="J277" s="193">
        <f>ROUND(I277*H277,2)</f>
        <v>0</v>
      </c>
      <c r="K277" s="189" t="s">
        <v>19</v>
      </c>
      <c r="L277" s="194"/>
      <c r="M277" s="195" t="s">
        <v>19</v>
      </c>
      <c r="N277" s="196" t="s">
        <v>40</v>
      </c>
      <c r="O277" s="64"/>
      <c r="P277" s="197">
        <f>O277*H277</f>
        <v>0</v>
      </c>
      <c r="Q277" s="197">
        <v>0</v>
      </c>
      <c r="R277" s="197">
        <f>Q277*H277</f>
        <v>0</v>
      </c>
      <c r="S277" s="197">
        <v>0</v>
      </c>
      <c r="T277" s="198">
        <f>S277*H277</f>
        <v>0</v>
      </c>
      <c r="U277" s="34"/>
      <c r="V277" s="34"/>
      <c r="W277" s="34"/>
      <c r="X277" s="34"/>
      <c r="Y277" s="34"/>
      <c r="Z277" s="34"/>
      <c r="AA277" s="34"/>
      <c r="AB277" s="34"/>
      <c r="AC277" s="34"/>
      <c r="AD277" s="34"/>
      <c r="AE277" s="34"/>
      <c r="AR277" s="199" t="s">
        <v>195</v>
      </c>
      <c r="AT277" s="199" t="s">
        <v>119</v>
      </c>
      <c r="AU277" s="199" t="s">
        <v>79</v>
      </c>
      <c r="AY277" s="17" t="s">
        <v>122</v>
      </c>
      <c r="BE277" s="200">
        <f>IF(N277="základní",J277,0)</f>
        <v>0</v>
      </c>
      <c r="BF277" s="200">
        <f>IF(N277="snížená",J277,0)</f>
        <v>0</v>
      </c>
      <c r="BG277" s="200">
        <f>IF(N277="zákl. přenesená",J277,0)</f>
        <v>0</v>
      </c>
      <c r="BH277" s="200">
        <f>IF(N277="sníž. přenesená",J277,0)</f>
        <v>0</v>
      </c>
      <c r="BI277" s="200">
        <f>IF(N277="nulová",J277,0)</f>
        <v>0</v>
      </c>
      <c r="BJ277" s="17" t="s">
        <v>77</v>
      </c>
      <c r="BK277" s="200">
        <f>ROUND(I277*H277,2)</f>
        <v>0</v>
      </c>
      <c r="BL277" s="17" t="s">
        <v>174</v>
      </c>
      <c r="BM277" s="199" t="s">
        <v>997</v>
      </c>
    </row>
    <row r="278" spans="1:65" s="2" customFormat="1" ht="16.5" customHeight="1">
      <c r="A278" s="34"/>
      <c r="B278" s="35"/>
      <c r="C278" s="187" t="s">
        <v>291</v>
      </c>
      <c r="D278" s="187" t="s">
        <v>119</v>
      </c>
      <c r="E278" s="188" t="s">
        <v>998</v>
      </c>
      <c r="F278" s="189" t="s">
        <v>999</v>
      </c>
      <c r="G278" s="190" t="s">
        <v>145</v>
      </c>
      <c r="H278" s="191">
        <v>30.1</v>
      </c>
      <c r="I278" s="192"/>
      <c r="J278" s="193">
        <f>ROUND(I278*H278,2)</f>
        <v>0</v>
      </c>
      <c r="K278" s="189" t="s">
        <v>19</v>
      </c>
      <c r="L278" s="194"/>
      <c r="M278" s="195" t="s">
        <v>19</v>
      </c>
      <c r="N278" s="196" t="s">
        <v>40</v>
      </c>
      <c r="O278" s="64"/>
      <c r="P278" s="197">
        <f>O278*H278</f>
        <v>0</v>
      </c>
      <c r="Q278" s="197">
        <v>0</v>
      </c>
      <c r="R278" s="197">
        <f>Q278*H278</f>
        <v>0</v>
      </c>
      <c r="S278" s="197">
        <v>0</v>
      </c>
      <c r="T278" s="198">
        <f>S278*H278</f>
        <v>0</v>
      </c>
      <c r="U278" s="34"/>
      <c r="V278" s="34"/>
      <c r="W278" s="34"/>
      <c r="X278" s="34"/>
      <c r="Y278" s="34"/>
      <c r="Z278" s="34"/>
      <c r="AA278" s="34"/>
      <c r="AB278" s="34"/>
      <c r="AC278" s="34"/>
      <c r="AD278" s="34"/>
      <c r="AE278" s="34"/>
      <c r="AR278" s="199" t="s">
        <v>195</v>
      </c>
      <c r="AT278" s="199" t="s">
        <v>119</v>
      </c>
      <c r="AU278" s="199" t="s">
        <v>79</v>
      </c>
      <c r="AY278" s="17" t="s">
        <v>122</v>
      </c>
      <c r="BE278" s="200">
        <f>IF(N278="základní",J278,0)</f>
        <v>0</v>
      </c>
      <c r="BF278" s="200">
        <f>IF(N278="snížená",J278,0)</f>
        <v>0</v>
      </c>
      <c r="BG278" s="200">
        <f>IF(N278="zákl. přenesená",J278,0)</f>
        <v>0</v>
      </c>
      <c r="BH278" s="200">
        <f>IF(N278="sníž. přenesená",J278,0)</f>
        <v>0</v>
      </c>
      <c r="BI278" s="200">
        <f>IF(N278="nulová",J278,0)</f>
        <v>0</v>
      </c>
      <c r="BJ278" s="17" t="s">
        <v>77</v>
      </c>
      <c r="BK278" s="200">
        <f>ROUND(I278*H278,2)</f>
        <v>0</v>
      </c>
      <c r="BL278" s="17" t="s">
        <v>174</v>
      </c>
      <c r="BM278" s="199" t="s">
        <v>1000</v>
      </c>
    </row>
    <row r="279" spans="1:65" s="13" customFormat="1">
      <c r="B279" s="219"/>
      <c r="C279" s="220"/>
      <c r="D279" s="215" t="s">
        <v>791</v>
      </c>
      <c r="E279" s="221" t="s">
        <v>19</v>
      </c>
      <c r="F279" s="222" t="s">
        <v>1001</v>
      </c>
      <c r="G279" s="220"/>
      <c r="H279" s="223">
        <v>30.1</v>
      </c>
      <c r="I279" s="224"/>
      <c r="J279" s="220"/>
      <c r="K279" s="220"/>
      <c r="L279" s="225"/>
      <c r="M279" s="226"/>
      <c r="N279" s="227"/>
      <c r="O279" s="227"/>
      <c r="P279" s="227"/>
      <c r="Q279" s="227"/>
      <c r="R279" s="227"/>
      <c r="S279" s="227"/>
      <c r="T279" s="228"/>
      <c r="AT279" s="229" t="s">
        <v>791</v>
      </c>
      <c r="AU279" s="229" t="s">
        <v>79</v>
      </c>
      <c r="AV279" s="13" t="s">
        <v>79</v>
      </c>
      <c r="AW279" s="13" t="s">
        <v>31</v>
      </c>
      <c r="AX279" s="13" t="s">
        <v>69</v>
      </c>
      <c r="AY279" s="229" t="s">
        <v>122</v>
      </c>
    </row>
    <row r="280" spans="1:65" s="14" customFormat="1">
      <c r="B280" s="230"/>
      <c r="C280" s="231"/>
      <c r="D280" s="215" t="s">
        <v>791</v>
      </c>
      <c r="E280" s="232" t="s">
        <v>19</v>
      </c>
      <c r="F280" s="233" t="s">
        <v>796</v>
      </c>
      <c r="G280" s="231"/>
      <c r="H280" s="234">
        <v>30.1</v>
      </c>
      <c r="I280" s="235"/>
      <c r="J280" s="231"/>
      <c r="K280" s="231"/>
      <c r="L280" s="236"/>
      <c r="M280" s="237"/>
      <c r="N280" s="238"/>
      <c r="O280" s="238"/>
      <c r="P280" s="238"/>
      <c r="Q280" s="238"/>
      <c r="R280" s="238"/>
      <c r="S280" s="238"/>
      <c r="T280" s="239"/>
      <c r="AT280" s="240" t="s">
        <v>791</v>
      </c>
      <c r="AU280" s="240" t="s">
        <v>79</v>
      </c>
      <c r="AV280" s="14" t="s">
        <v>174</v>
      </c>
      <c r="AW280" s="14" t="s">
        <v>31</v>
      </c>
      <c r="AX280" s="14" t="s">
        <v>77</v>
      </c>
      <c r="AY280" s="240" t="s">
        <v>122</v>
      </c>
    </row>
    <row r="281" spans="1:65" s="2" customFormat="1" ht="16.5" customHeight="1">
      <c r="A281" s="34"/>
      <c r="B281" s="35"/>
      <c r="C281" s="187" t="s">
        <v>295</v>
      </c>
      <c r="D281" s="187" t="s">
        <v>119</v>
      </c>
      <c r="E281" s="188" t="s">
        <v>1002</v>
      </c>
      <c r="F281" s="189" t="s">
        <v>1003</v>
      </c>
      <c r="G281" s="190" t="s">
        <v>145</v>
      </c>
      <c r="H281" s="191">
        <v>2.5</v>
      </c>
      <c r="I281" s="192"/>
      <c r="J281" s="193">
        <f>ROUND(I281*H281,2)</f>
        <v>0</v>
      </c>
      <c r="K281" s="189" t="s">
        <v>19</v>
      </c>
      <c r="L281" s="194"/>
      <c r="M281" s="195" t="s">
        <v>19</v>
      </c>
      <c r="N281" s="196" t="s">
        <v>40</v>
      </c>
      <c r="O281" s="64"/>
      <c r="P281" s="197">
        <f>O281*H281</f>
        <v>0</v>
      </c>
      <c r="Q281" s="197">
        <v>0</v>
      </c>
      <c r="R281" s="197">
        <f>Q281*H281</f>
        <v>0</v>
      </c>
      <c r="S281" s="197">
        <v>0</v>
      </c>
      <c r="T281" s="198">
        <f>S281*H281</f>
        <v>0</v>
      </c>
      <c r="U281" s="34"/>
      <c r="V281" s="34"/>
      <c r="W281" s="34"/>
      <c r="X281" s="34"/>
      <c r="Y281" s="34"/>
      <c r="Z281" s="34"/>
      <c r="AA281" s="34"/>
      <c r="AB281" s="34"/>
      <c r="AC281" s="34"/>
      <c r="AD281" s="34"/>
      <c r="AE281" s="34"/>
      <c r="AR281" s="199" t="s">
        <v>195</v>
      </c>
      <c r="AT281" s="199" t="s">
        <v>119</v>
      </c>
      <c r="AU281" s="199" t="s">
        <v>79</v>
      </c>
      <c r="AY281" s="17" t="s">
        <v>122</v>
      </c>
      <c r="BE281" s="200">
        <f>IF(N281="základní",J281,0)</f>
        <v>0</v>
      </c>
      <c r="BF281" s="200">
        <f>IF(N281="snížená",J281,0)</f>
        <v>0</v>
      </c>
      <c r="BG281" s="200">
        <f>IF(N281="zákl. přenesená",J281,0)</f>
        <v>0</v>
      </c>
      <c r="BH281" s="200">
        <f>IF(N281="sníž. přenesená",J281,0)</f>
        <v>0</v>
      </c>
      <c r="BI281" s="200">
        <f>IF(N281="nulová",J281,0)</f>
        <v>0</v>
      </c>
      <c r="BJ281" s="17" t="s">
        <v>77</v>
      </c>
      <c r="BK281" s="200">
        <f>ROUND(I281*H281,2)</f>
        <v>0</v>
      </c>
      <c r="BL281" s="17" t="s">
        <v>174</v>
      </c>
      <c r="BM281" s="199" t="s">
        <v>1004</v>
      </c>
    </row>
    <row r="282" spans="1:65" s="2" customFormat="1" ht="16.5" customHeight="1">
      <c r="A282" s="34"/>
      <c r="B282" s="35"/>
      <c r="C282" s="187" t="s">
        <v>299</v>
      </c>
      <c r="D282" s="187" t="s">
        <v>119</v>
      </c>
      <c r="E282" s="188" t="s">
        <v>1005</v>
      </c>
      <c r="F282" s="189" t="s">
        <v>1006</v>
      </c>
      <c r="G282" s="190" t="s">
        <v>145</v>
      </c>
      <c r="H282" s="191">
        <v>18.2</v>
      </c>
      <c r="I282" s="192"/>
      <c r="J282" s="193">
        <f>ROUND(I282*H282,2)</f>
        <v>0</v>
      </c>
      <c r="K282" s="189" t="s">
        <v>19</v>
      </c>
      <c r="L282" s="194"/>
      <c r="M282" s="195" t="s">
        <v>19</v>
      </c>
      <c r="N282" s="196" t="s">
        <v>40</v>
      </c>
      <c r="O282" s="64"/>
      <c r="P282" s="197">
        <f>O282*H282</f>
        <v>0</v>
      </c>
      <c r="Q282" s="197">
        <v>0</v>
      </c>
      <c r="R282" s="197">
        <f>Q282*H282</f>
        <v>0</v>
      </c>
      <c r="S282" s="197">
        <v>0</v>
      </c>
      <c r="T282" s="198">
        <f>S282*H282</f>
        <v>0</v>
      </c>
      <c r="U282" s="34"/>
      <c r="V282" s="34"/>
      <c r="W282" s="34"/>
      <c r="X282" s="34"/>
      <c r="Y282" s="34"/>
      <c r="Z282" s="34"/>
      <c r="AA282" s="34"/>
      <c r="AB282" s="34"/>
      <c r="AC282" s="34"/>
      <c r="AD282" s="34"/>
      <c r="AE282" s="34"/>
      <c r="AR282" s="199" t="s">
        <v>195</v>
      </c>
      <c r="AT282" s="199" t="s">
        <v>119</v>
      </c>
      <c r="AU282" s="199" t="s">
        <v>79</v>
      </c>
      <c r="AY282" s="17" t="s">
        <v>122</v>
      </c>
      <c r="BE282" s="200">
        <f>IF(N282="základní",J282,0)</f>
        <v>0</v>
      </c>
      <c r="BF282" s="200">
        <f>IF(N282="snížená",J282,0)</f>
        <v>0</v>
      </c>
      <c r="BG282" s="200">
        <f>IF(N282="zákl. přenesená",J282,0)</f>
        <v>0</v>
      </c>
      <c r="BH282" s="200">
        <f>IF(N282="sníž. přenesená",J282,0)</f>
        <v>0</v>
      </c>
      <c r="BI282" s="200">
        <f>IF(N282="nulová",J282,0)</f>
        <v>0</v>
      </c>
      <c r="BJ282" s="17" t="s">
        <v>77</v>
      </c>
      <c r="BK282" s="200">
        <f>ROUND(I282*H282,2)</f>
        <v>0</v>
      </c>
      <c r="BL282" s="17" t="s">
        <v>174</v>
      </c>
      <c r="BM282" s="199" t="s">
        <v>1007</v>
      </c>
    </row>
    <row r="283" spans="1:65" s="13" customFormat="1">
      <c r="B283" s="219"/>
      <c r="C283" s="220"/>
      <c r="D283" s="215" t="s">
        <v>791</v>
      </c>
      <c r="E283" s="221" t="s">
        <v>19</v>
      </c>
      <c r="F283" s="222" t="s">
        <v>1008</v>
      </c>
      <c r="G283" s="220"/>
      <c r="H283" s="223">
        <v>18.2</v>
      </c>
      <c r="I283" s="224"/>
      <c r="J283" s="220"/>
      <c r="K283" s="220"/>
      <c r="L283" s="225"/>
      <c r="M283" s="226"/>
      <c r="N283" s="227"/>
      <c r="O283" s="227"/>
      <c r="P283" s="227"/>
      <c r="Q283" s="227"/>
      <c r="R283" s="227"/>
      <c r="S283" s="227"/>
      <c r="T283" s="228"/>
      <c r="AT283" s="229" t="s">
        <v>791</v>
      </c>
      <c r="AU283" s="229" t="s">
        <v>79</v>
      </c>
      <c r="AV283" s="13" t="s">
        <v>79</v>
      </c>
      <c r="AW283" s="13" t="s">
        <v>31</v>
      </c>
      <c r="AX283" s="13" t="s">
        <v>69</v>
      </c>
      <c r="AY283" s="229" t="s">
        <v>122</v>
      </c>
    </row>
    <row r="284" spans="1:65" s="14" customFormat="1">
      <c r="B284" s="230"/>
      <c r="C284" s="231"/>
      <c r="D284" s="215" t="s">
        <v>791</v>
      </c>
      <c r="E284" s="232" t="s">
        <v>19</v>
      </c>
      <c r="F284" s="233" t="s">
        <v>796</v>
      </c>
      <c r="G284" s="231"/>
      <c r="H284" s="234">
        <v>18.2</v>
      </c>
      <c r="I284" s="235"/>
      <c r="J284" s="231"/>
      <c r="K284" s="231"/>
      <c r="L284" s="236"/>
      <c r="M284" s="237"/>
      <c r="N284" s="238"/>
      <c r="O284" s="238"/>
      <c r="P284" s="238"/>
      <c r="Q284" s="238"/>
      <c r="R284" s="238"/>
      <c r="S284" s="238"/>
      <c r="T284" s="239"/>
      <c r="AT284" s="240" t="s">
        <v>791</v>
      </c>
      <c r="AU284" s="240" t="s">
        <v>79</v>
      </c>
      <c r="AV284" s="14" t="s">
        <v>174</v>
      </c>
      <c r="AW284" s="14" t="s">
        <v>31</v>
      </c>
      <c r="AX284" s="14" t="s">
        <v>77</v>
      </c>
      <c r="AY284" s="240" t="s">
        <v>122</v>
      </c>
    </row>
    <row r="285" spans="1:65" s="2" customFormat="1" ht="16.5" customHeight="1">
      <c r="A285" s="34"/>
      <c r="B285" s="35"/>
      <c r="C285" s="187" t="s">
        <v>303</v>
      </c>
      <c r="D285" s="187" t="s">
        <v>119</v>
      </c>
      <c r="E285" s="188" t="s">
        <v>1009</v>
      </c>
      <c r="F285" s="189" t="s">
        <v>1010</v>
      </c>
      <c r="G285" s="190" t="s">
        <v>634</v>
      </c>
      <c r="H285" s="191">
        <v>1143.19</v>
      </c>
      <c r="I285" s="192"/>
      <c r="J285" s="193">
        <f>ROUND(I285*H285,2)</f>
        <v>0</v>
      </c>
      <c r="K285" s="189" t="s">
        <v>19</v>
      </c>
      <c r="L285" s="194"/>
      <c r="M285" s="195" t="s">
        <v>19</v>
      </c>
      <c r="N285" s="196" t="s">
        <v>40</v>
      </c>
      <c r="O285" s="64"/>
      <c r="P285" s="197">
        <f>O285*H285</f>
        <v>0</v>
      </c>
      <c r="Q285" s="197">
        <v>0</v>
      </c>
      <c r="R285" s="197">
        <f>Q285*H285</f>
        <v>0</v>
      </c>
      <c r="S285" s="197">
        <v>0</v>
      </c>
      <c r="T285" s="198">
        <f>S285*H285</f>
        <v>0</v>
      </c>
      <c r="U285" s="34"/>
      <c r="V285" s="34"/>
      <c r="W285" s="34"/>
      <c r="X285" s="34"/>
      <c r="Y285" s="34"/>
      <c r="Z285" s="34"/>
      <c r="AA285" s="34"/>
      <c r="AB285" s="34"/>
      <c r="AC285" s="34"/>
      <c r="AD285" s="34"/>
      <c r="AE285" s="34"/>
      <c r="AR285" s="199" t="s">
        <v>195</v>
      </c>
      <c r="AT285" s="199" t="s">
        <v>119</v>
      </c>
      <c r="AU285" s="199" t="s">
        <v>79</v>
      </c>
      <c r="AY285" s="17" t="s">
        <v>122</v>
      </c>
      <c r="BE285" s="200">
        <f>IF(N285="základní",J285,0)</f>
        <v>0</v>
      </c>
      <c r="BF285" s="200">
        <f>IF(N285="snížená",J285,0)</f>
        <v>0</v>
      </c>
      <c r="BG285" s="200">
        <f>IF(N285="zákl. přenesená",J285,0)</f>
        <v>0</v>
      </c>
      <c r="BH285" s="200">
        <f>IF(N285="sníž. přenesená",J285,0)</f>
        <v>0</v>
      </c>
      <c r="BI285" s="200">
        <f>IF(N285="nulová",J285,0)</f>
        <v>0</v>
      </c>
      <c r="BJ285" s="17" t="s">
        <v>77</v>
      </c>
      <c r="BK285" s="200">
        <f>ROUND(I285*H285,2)</f>
        <v>0</v>
      </c>
      <c r="BL285" s="17" t="s">
        <v>174</v>
      </c>
      <c r="BM285" s="199" t="s">
        <v>1011</v>
      </c>
    </row>
    <row r="286" spans="1:65" s="13" customFormat="1">
      <c r="B286" s="219"/>
      <c r="C286" s="220"/>
      <c r="D286" s="215" t="s">
        <v>791</v>
      </c>
      <c r="E286" s="221" t="s">
        <v>19</v>
      </c>
      <c r="F286" s="222" t="s">
        <v>1012</v>
      </c>
      <c r="G286" s="220"/>
      <c r="H286" s="223">
        <v>1143.19</v>
      </c>
      <c r="I286" s="224"/>
      <c r="J286" s="220"/>
      <c r="K286" s="220"/>
      <c r="L286" s="225"/>
      <c r="M286" s="226"/>
      <c r="N286" s="227"/>
      <c r="O286" s="227"/>
      <c r="P286" s="227"/>
      <c r="Q286" s="227"/>
      <c r="R286" s="227"/>
      <c r="S286" s="227"/>
      <c r="T286" s="228"/>
      <c r="AT286" s="229" t="s">
        <v>791</v>
      </c>
      <c r="AU286" s="229" t="s">
        <v>79</v>
      </c>
      <c r="AV286" s="13" t="s">
        <v>79</v>
      </c>
      <c r="AW286" s="13" t="s">
        <v>31</v>
      </c>
      <c r="AX286" s="13" t="s">
        <v>69</v>
      </c>
      <c r="AY286" s="229" t="s">
        <v>122</v>
      </c>
    </row>
    <row r="287" spans="1:65" s="14" customFormat="1">
      <c r="B287" s="230"/>
      <c r="C287" s="231"/>
      <c r="D287" s="215" t="s">
        <v>791</v>
      </c>
      <c r="E287" s="232" t="s">
        <v>19</v>
      </c>
      <c r="F287" s="233" t="s">
        <v>796</v>
      </c>
      <c r="G287" s="231"/>
      <c r="H287" s="234">
        <v>1143.19</v>
      </c>
      <c r="I287" s="235"/>
      <c r="J287" s="231"/>
      <c r="K287" s="231"/>
      <c r="L287" s="236"/>
      <c r="M287" s="237"/>
      <c r="N287" s="238"/>
      <c r="O287" s="238"/>
      <c r="P287" s="238"/>
      <c r="Q287" s="238"/>
      <c r="R287" s="238"/>
      <c r="S287" s="238"/>
      <c r="T287" s="239"/>
      <c r="AT287" s="240" t="s">
        <v>791</v>
      </c>
      <c r="AU287" s="240" t="s">
        <v>79</v>
      </c>
      <c r="AV287" s="14" t="s">
        <v>174</v>
      </c>
      <c r="AW287" s="14" t="s">
        <v>31</v>
      </c>
      <c r="AX287" s="14" t="s">
        <v>77</v>
      </c>
      <c r="AY287" s="240" t="s">
        <v>122</v>
      </c>
    </row>
    <row r="288" spans="1:65" s="2" customFormat="1" ht="16.5" customHeight="1">
      <c r="A288" s="34"/>
      <c r="B288" s="35"/>
      <c r="C288" s="201" t="s">
        <v>307</v>
      </c>
      <c r="D288" s="201" t="s">
        <v>168</v>
      </c>
      <c r="E288" s="202" t="s">
        <v>1013</v>
      </c>
      <c r="F288" s="203" t="s">
        <v>1014</v>
      </c>
      <c r="G288" s="204" t="s">
        <v>706</v>
      </c>
      <c r="H288" s="205">
        <v>1</v>
      </c>
      <c r="I288" s="206"/>
      <c r="J288" s="207">
        <f>ROUND(I288*H288,2)</f>
        <v>0</v>
      </c>
      <c r="K288" s="203" t="s">
        <v>19</v>
      </c>
      <c r="L288" s="39"/>
      <c r="M288" s="208" t="s">
        <v>19</v>
      </c>
      <c r="N288" s="209" t="s">
        <v>40</v>
      </c>
      <c r="O288" s="64"/>
      <c r="P288" s="197">
        <f>O288*H288</f>
        <v>0</v>
      </c>
      <c r="Q288" s="197">
        <v>0</v>
      </c>
      <c r="R288" s="197">
        <f>Q288*H288</f>
        <v>0</v>
      </c>
      <c r="S288" s="197">
        <v>0</v>
      </c>
      <c r="T288" s="198">
        <f>S288*H288</f>
        <v>0</v>
      </c>
      <c r="U288" s="34"/>
      <c r="V288" s="34"/>
      <c r="W288" s="34"/>
      <c r="X288" s="34"/>
      <c r="Y288" s="34"/>
      <c r="Z288" s="34"/>
      <c r="AA288" s="34"/>
      <c r="AB288" s="34"/>
      <c r="AC288" s="34"/>
      <c r="AD288" s="34"/>
      <c r="AE288" s="34"/>
      <c r="AR288" s="199" t="s">
        <v>174</v>
      </c>
      <c r="AT288" s="199" t="s">
        <v>168</v>
      </c>
      <c r="AU288" s="199" t="s">
        <v>79</v>
      </c>
      <c r="AY288" s="17" t="s">
        <v>122</v>
      </c>
      <c r="BE288" s="200">
        <f>IF(N288="základní",J288,0)</f>
        <v>0</v>
      </c>
      <c r="BF288" s="200">
        <f>IF(N288="snížená",J288,0)</f>
        <v>0</v>
      </c>
      <c r="BG288" s="200">
        <f>IF(N288="zákl. přenesená",J288,0)</f>
        <v>0</v>
      </c>
      <c r="BH288" s="200">
        <f>IF(N288="sníž. přenesená",J288,0)</f>
        <v>0</v>
      </c>
      <c r="BI288" s="200">
        <f>IF(N288="nulová",J288,0)</f>
        <v>0</v>
      </c>
      <c r="BJ288" s="17" t="s">
        <v>77</v>
      </c>
      <c r="BK288" s="200">
        <f>ROUND(I288*H288,2)</f>
        <v>0</v>
      </c>
      <c r="BL288" s="17" t="s">
        <v>174</v>
      </c>
      <c r="BM288" s="199" t="s">
        <v>1015</v>
      </c>
    </row>
    <row r="289" spans="1:65" s="2" customFormat="1" ht="16.5" customHeight="1">
      <c r="A289" s="34"/>
      <c r="B289" s="35"/>
      <c r="C289" s="201" t="s">
        <v>311</v>
      </c>
      <c r="D289" s="201" t="s">
        <v>168</v>
      </c>
      <c r="E289" s="202" t="s">
        <v>1016</v>
      </c>
      <c r="F289" s="203" t="s">
        <v>1017</v>
      </c>
      <c r="G289" s="204" t="s">
        <v>790</v>
      </c>
      <c r="H289" s="205">
        <v>52.634</v>
      </c>
      <c r="I289" s="206"/>
      <c r="J289" s="207">
        <f>ROUND(I289*H289,2)</f>
        <v>0</v>
      </c>
      <c r="K289" s="203" t="s">
        <v>19</v>
      </c>
      <c r="L289" s="39"/>
      <c r="M289" s="208" t="s">
        <v>19</v>
      </c>
      <c r="N289" s="209" t="s">
        <v>40</v>
      </c>
      <c r="O289" s="64"/>
      <c r="P289" s="197">
        <f>O289*H289</f>
        <v>0</v>
      </c>
      <c r="Q289" s="197">
        <v>0</v>
      </c>
      <c r="R289" s="197">
        <f>Q289*H289</f>
        <v>0</v>
      </c>
      <c r="S289" s="197">
        <v>0</v>
      </c>
      <c r="T289" s="198">
        <f>S289*H289</f>
        <v>0</v>
      </c>
      <c r="U289" s="34"/>
      <c r="V289" s="34"/>
      <c r="W289" s="34"/>
      <c r="X289" s="34"/>
      <c r="Y289" s="34"/>
      <c r="Z289" s="34"/>
      <c r="AA289" s="34"/>
      <c r="AB289" s="34"/>
      <c r="AC289" s="34"/>
      <c r="AD289" s="34"/>
      <c r="AE289" s="34"/>
      <c r="AR289" s="199" t="s">
        <v>174</v>
      </c>
      <c r="AT289" s="199" t="s">
        <v>168</v>
      </c>
      <c r="AU289" s="199" t="s">
        <v>79</v>
      </c>
      <c r="AY289" s="17" t="s">
        <v>122</v>
      </c>
      <c r="BE289" s="200">
        <f>IF(N289="základní",J289,0)</f>
        <v>0</v>
      </c>
      <c r="BF289" s="200">
        <f>IF(N289="snížená",J289,0)</f>
        <v>0</v>
      </c>
      <c r="BG289" s="200">
        <f>IF(N289="zákl. přenesená",J289,0)</f>
        <v>0</v>
      </c>
      <c r="BH289" s="200">
        <f>IF(N289="sníž. přenesená",J289,0)</f>
        <v>0</v>
      </c>
      <c r="BI289" s="200">
        <f>IF(N289="nulová",J289,0)</f>
        <v>0</v>
      </c>
      <c r="BJ289" s="17" t="s">
        <v>77</v>
      </c>
      <c r="BK289" s="200">
        <f>ROUND(I289*H289,2)</f>
        <v>0</v>
      </c>
      <c r="BL289" s="17" t="s">
        <v>174</v>
      </c>
      <c r="BM289" s="199" t="s">
        <v>1018</v>
      </c>
    </row>
    <row r="290" spans="1:65" s="15" customFormat="1">
      <c r="B290" s="241"/>
      <c r="C290" s="242"/>
      <c r="D290" s="215" t="s">
        <v>791</v>
      </c>
      <c r="E290" s="243" t="s">
        <v>19</v>
      </c>
      <c r="F290" s="244" t="s">
        <v>1019</v>
      </c>
      <c r="G290" s="242"/>
      <c r="H290" s="243" t="s">
        <v>19</v>
      </c>
      <c r="I290" s="245"/>
      <c r="J290" s="242"/>
      <c r="K290" s="242"/>
      <c r="L290" s="246"/>
      <c r="M290" s="247"/>
      <c r="N290" s="248"/>
      <c r="O290" s="248"/>
      <c r="P290" s="248"/>
      <c r="Q290" s="248"/>
      <c r="R290" s="248"/>
      <c r="S290" s="248"/>
      <c r="T290" s="249"/>
      <c r="AT290" s="250" t="s">
        <v>791</v>
      </c>
      <c r="AU290" s="250" t="s">
        <v>79</v>
      </c>
      <c r="AV290" s="15" t="s">
        <v>77</v>
      </c>
      <c r="AW290" s="15" t="s">
        <v>31</v>
      </c>
      <c r="AX290" s="15" t="s">
        <v>69</v>
      </c>
      <c r="AY290" s="250" t="s">
        <v>122</v>
      </c>
    </row>
    <row r="291" spans="1:65" s="13" customFormat="1">
      <c r="B291" s="219"/>
      <c r="C291" s="220"/>
      <c r="D291" s="215" t="s">
        <v>791</v>
      </c>
      <c r="E291" s="221" t="s">
        <v>19</v>
      </c>
      <c r="F291" s="222" t="s">
        <v>1020</v>
      </c>
      <c r="G291" s="220"/>
      <c r="H291" s="223">
        <v>22.155000000000001</v>
      </c>
      <c r="I291" s="224"/>
      <c r="J291" s="220"/>
      <c r="K291" s="220"/>
      <c r="L291" s="225"/>
      <c r="M291" s="226"/>
      <c r="N291" s="227"/>
      <c r="O291" s="227"/>
      <c r="P291" s="227"/>
      <c r="Q291" s="227"/>
      <c r="R291" s="227"/>
      <c r="S291" s="227"/>
      <c r="T291" s="228"/>
      <c r="AT291" s="229" t="s">
        <v>791</v>
      </c>
      <c r="AU291" s="229" t="s">
        <v>79</v>
      </c>
      <c r="AV291" s="13" t="s">
        <v>79</v>
      </c>
      <c r="AW291" s="13" t="s">
        <v>31</v>
      </c>
      <c r="AX291" s="13" t="s">
        <v>69</v>
      </c>
      <c r="AY291" s="229" t="s">
        <v>122</v>
      </c>
    </row>
    <row r="292" spans="1:65" s="13" customFormat="1">
      <c r="B292" s="219"/>
      <c r="C292" s="220"/>
      <c r="D292" s="215" t="s">
        <v>791</v>
      </c>
      <c r="E292" s="221" t="s">
        <v>19</v>
      </c>
      <c r="F292" s="222" t="s">
        <v>1021</v>
      </c>
      <c r="G292" s="220"/>
      <c r="H292" s="223">
        <v>3.9020000000000001</v>
      </c>
      <c r="I292" s="224"/>
      <c r="J292" s="220"/>
      <c r="K292" s="220"/>
      <c r="L292" s="225"/>
      <c r="M292" s="226"/>
      <c r="N292" s="227"/>
      <c r="O292" s="227"/>
      <c r="P292" s="227"/>
      <c r="Q292" s="227"/>
      <c r="R292" s="227"/>
      <c r="S292" s="227"/>
      <c r="T292" s="228"/>
      <c r="AT292" s="229" t="s">
        <v>791</v>
      </c>
      <c r="AU292" s="229" t="s">
        <v>79</v>
      </c>
      <c r="AV292" s="13" t="s">
        <v>79</v>
      </c>
      <c r="AW292" s="13" t="s">
        <v>31</v>
      </c>
      <c r="AX292" s="13" t="s">
        <v>69</v>
      </c>
      <c r="AY292" s="229" t="s">
        <v>122</v>
      </c>
    </row>
    <row r="293" spans="1:65" s="15" customFormat="1">
      <c r="B293" s="241"/>
      <c r="C293" s="242"/>
      <c r="D293" s="215" t="s">
        <v>791</v>
      </c>
      <c r="E293" s="243" t="s">
        <v>19</v>
      </c>
      <c r="F293" s="244" t="s">
        <v>1022</v>
      </c>
      <c r="G293" s="242"/>
      <c r="H293" s="243" t="s">
        <v>19</v>
      </c>
      <c r="I293" s="245"/>
      <c r="J293" s="242"/>
      <c r="K293" s="242"/>
      <c r="L293" s="246"/>
      <c r="M293" s="247"/>
      <c r="N293" s="248"/>
      <c r="O293" s="248"/>
      <c r="P293" s="248"/>
      <c r="Q293" s="248"/>
      <c r="R293" s="248"/>
      <c r="S293" s="248"/>
      <c r="T293" s="249"/>
      <c r="AT293" s="250" t="s">
        <v>791</v>
      </c>
      <c r="AU293" s="250" t="s">
        <v>79</v>
      </c>
      <c r="AV293" s="15" t="s">
        <v>77</v>
      </c>
      <c r="AW293" s="15" t="s">
        <v>31</v>
      </c>
      <c r="AX293" s="15" t="s">
        <v>69</v>
      </c>
      <c r="AY293" s="250" t="s">
        <v>122</v>
      </c>
    </row>
    <row r="294" spans="1:65" s="13" customFormat="1">
      <c r="B294" s="219"/>
      <c r="C294" s="220"/>
      <c r="D294" s="215" t="s">
        <v>791</v>
      </c>
      <c r="E294" s="221" t="s">
        <v>19</v>
      </c>
      <c r="F294" s="222" t="s">
        <v>1023</v>
      </c>
      <c r="G294" s="220"/>
      <c r="H294" s="223">
        <v>18.486999999999998</v>
      </c>
      <c r="I294" s="224"/>
      <c r="J294" s="220"/>
      <c r="K294" s="220"/>
      <c r="L294" s="225"/>
      <c r="M294" s="226"/>
      <c r="N294" s="227"/>
      <c r="O294" s="227"/>
      <c r="P294" s="227"/>
      <c r="Q294" s="227"/>
      <c r="R294" s="227"/>
      <c r="S294" s="227"/>
      <c r="T294" s="228"/>
      <c r="AT294" s="229" t="s">
        <v>791</v>
      </c>
      <c r="AU294" s="229" t="s">
        <v>79</v>
      </c>
      <c r="AV294" s="13" t="s">
        <v>79</v>
      </c>
      <c r="AW294" s="13" t="s">
        <v>31</v>
      </c>
      <c r="AX294" s="13" t="s">
        <v>69</v>
      </c>
      <c r="AY294" s="229" t="s">
        <v>122</v>
      </c>
    </row>
    <row r="295" spans="1:65" s="13" customFormat="1">
      <c r="B295" s="219"/>
      <c r="C295" s="220"/>
      <c r="D295" s="215" t="s">
        <v>791</v>
      </c>
      <c r="E295" s="221" t="s">
        <v>19</v>
      </c>
      <c r="F295" s="222" t="s">
        <v>1024</v>
      </c>
      <c r="G295" s="220"/>
      <c r="H295" s="223">
        <v>3.09</v>
      </c>
      <c r="I295" s="224"/>
      <c r="J295" s="220"/>
      <c r="K295" s="220"/>
      <c r="L295" s="225"/>
      <c r="M295" s="226"/>
      <c r="N295" s="227"/>
      <c r="O295" s="227"/>
      <c r="P295" s="227"/>
      <c r="Q295" s="227"/>
      <c r="R295" s="227"/>
      <c r="S295" s="227"/>
      <c r="T295" s="228"/>
      <c r="AT295" s="229" t="s">
        <v>791</v>
      </c>
      <c r="AU295" s="229" t="s">
        <v>79</v>
      </c>
      <c r="AV295" s="13" t="s">
        <v>79</v>
      </c>
      <c r="AW295" s="13" t="s">
        <v>31</v>
      </c>
      <c r="AX295" s="13" t="s">
        <v>69</v>
      </c>
      <c r="AY295" s="229" t="s">
        <v>122</v>
      </c>
    </row>
    <row r="296" spans="1:65" s="13" customFormat="1">
      <c r="B296" s="219"/>
      <c r="C296" s="220"/>
      <c r="D296" s="215" t="s">
        <v>791</v>
      </c>
      <c r="E296" s="221" t="s">
        <v>19</v>
      </c>
      <c r="F296" s="222" t="s">
        <v>903</v>
      </c>
      <c r="G296" s="220"/>
      <c r="H296" s="223">
        <v>5</v>
      </c>
      <c r="I296" s="224"/>
      <c r="J296" s="220"/>
      <c r="K296" s="220"/>
      <c r="L296" s="225"/>
      <c r="M296" s="226"/>
      <c r="N296" s="227"/>
      <c r="O296" s="227"/>
      <c r="P296" s="227"/>
      <c r="Q296" s="227"/>
      <c r="R296" s="227"/>
      <c r="S296" s="227"/>
      <c r="T296" s="228"/>
      <c r="AT296" s="229" t="s">
        <v>791</v>
      </c>
      <c r="AU296" s="229" t="s">
        <v>79</v>
      </c>
      <c r="AV296" s="13" t="s">
        <v>79</v>
      </c>
      <c r="AW296" s="13" t="s">
        <v>31</v>
      </c>
      <c r="AX296" s="13" t="s">
        <v>69</v>
      </c>
      <c r="AY296" s="229" t="s">
        <v>122</v>
      </c>
    </row>
    <row r="297" spans="1:65" s="14" customFormat="1">
      <c r="B297" s="230"/>
      <c r="C297" s="231"/>
      <c r="D297" s="215" t="s">
        <v>791</v>
      </c>
      <c r="E297" s="232" t="s">
        <v>19</v>
      </c>
      <c r="F297" s="233" t="s">
        <v>796</v>
      </c>
      <c r="G297" s="231"/>
      <c r="H297" s="234">
        <v>52.634</v>
      </c>
      <c r="I297" s="235"/>
      <c r="J297" s="231"/>
      <c r="K297" s="231"/>
      <c r="L297" s="236"/>
      <c r="M297" s="237"/>
      <c r="N297" s="238"/>
      <c r="O297" s="238"/>
      <c r="P297" s="238"/>
      <c r="Q297" s="238"/>
      <c r="R297" s="238"/>
      <c r="S297" s="238"/>
      <c r="T297" s="239"/>
      <c r="AT297" s="240" t="s">
        <v>791</v>
      </c>
      <c r="AU297" s="240" t="s">
        <v>79</v>
      </c>
      <c r="AV297" s="14" t="s">
        <v>174</v>
      </c>
      <c r="AW297" s="14" t="s">
        <v>31</v>
      </c>
      <c r="AX297" s="14" t="s">
        <v>77</v>
      </c>
      <c r="AY297" s="240" t="s">
        <v>122</v>
      </c>
    </row>
    <row r="298" spans="1:65" s="2" customFormat="1" ht="16.5" customHeight="1">
      <c r="A298" s="34"/>
      <c r="B298" s="35"/>
      <c r="C298" s="201" t="s">
        <v>315</v>
      </c>
      <c r="D298" s="201" t="s">
        <v>168</v>
      </c>
      <c r="E298" s="202" t="s">
        <v>1025</v>
      </c>
      <c r="F298" s="203" t="s">
        <v>1026</v>
      </c>
      <c r="G298" s="204" t="s">
        <v>790</v>
      </c>
      <c r="H298" s="205">
        <v>5.2329999999999997</v>
      </c>
      <c r="I298" s="206"/>
      <c r="J298" s="207">
        <f>ROUND(I298*H298,2)</f>
        <v>0</v>
      </c>
      <c r="K298" s="203" t="s">
        <v>19</v>
      </c>
      <c r="L298" s="39"/>
      <c r="M298" s="208" t="s">
        <v>19</v>
      </c>
      <c r="N298" s="209" t="s">
        <v>40</v>
      </c>
      <c r="O298" s="64"/>
      <c r="P298" s="197">
        <f>O298*H298</f>
        <v>0</v>
      </c>
      <c r="Q298" s="197">
        <v>0</v>
      </c>
      <c r="R298" s="197">
        <f>Q298*H298</f>
        <v>0</v>
      </c>
      <c r="S298" s="197">
        <v>0</v>
      </c>
      <c r="T298" s="198">
        <f>S298*H298</f>
        <v>0</v>
      </c>
      <c r="U298" s="34"/>
      <c r="V298" s="34"/>
      <c r="W298" s="34"/>
      <c r="X298" s="34"/>
      <c r="Y298" s="34"/>
      <c r="Z298" s="34"/>
      <c r="AA298" s="34"/>
      <c r="AB298" s="34"/>
      <c r="AC298" s="34"/>
      <c r="AD298" s="34"/>
      <c r="AE298" s="34"/>
      <c r="AR298" s="199" t="s">
        <v>174</v>
      </c>
      <c r="AT298" s="199" t="s">
        <v>168</v>
      </c>
      <c r="AU298" s="199" t="s">
        <v>79</v>
      </c>
      <c r="AY298" s="17" t="s">
        <v>122</v>
      </c>
      <c r="BE298" s="200">
        <f>IF(N298="základní",J298,0)</f>
        <v>0</v>
      </c>
      <c r="BF298" s="200">
        <f>IF(N298="snížená",J298,0)</f>
        <v>0</v>
      </c>
      <c r="BG298" s="200">
        <f>IF(N298="zákl. přenesená",J298,0)</f>
        <v>0</v>
      </c>
      <c r="BH298" s="200">
        <f>IF(N298="sníž. přenesená",J298,0)</f>
        <v>0</v>
      </c>
      <c r="BI298" s="200">
        <f>IF(N298="nulová",J298,0)</f>
        <v>0</v>
      </c>
      <c r="BJ298" s="17" t="s">
        <v>77</v>
      </c>
      <c r="BK298" s="200">
        <f>ROUND(I298*H298,2)</f>
        <v>0</v>
      </c>
      <c r="BL298" s="17" t="s">
        <v>174</v>
      </c>
      <c r="BM298" s="199" t="s">
        <v>1027</v>
      </c>
    </row>
    <row r="299" spans="1:65" s="13" customFormat="1">
      <c r="B299" s="219"/>
      <c r="C299" s="220"/>
      <c r="D299" s="215" t="s">
        <v>791</v>
      </c>
      <c r="E299" s="221" t="s">
        <v>19</v>
      </c>
      <c r="F299" s="222" t="s">
        <v>1028</v>
      </c>
      <c r="G299" s="220"/>
      <c r="H299" s="223">
        <v>5.2329999999999997</v>
      </c>
      <c r="I299" s="224"/>
      <c r="J299" s="220"/>
      <c r="K299" s="220"/>
      <c r="L299" s="225"/>
      <c r="M299" s="226"/>
      <c r="N299" s="227"/>
      <c r="O299" s="227"/>
      <c r="P299" s="227"/>
      <c r="Q299" s="227"/>
      <c r="R299" s="227"/>
      <c r="S299" s="227"/>
      <c r="T299" s="228"/>
      <c r="AT299" s="229" t="s">
        <v>791</v>
      </c>
      <c r="AU299" s="229" t="s">
        <v>79</v>
      </c>
      <c r="AV299" s="13" t="s">
        <v>79</v>
      </c>
      <c r="AW299" s="13" t="s">
        <v>31</v>
      </c>
      <c r="AX299" s="13" t="s">
        <v>69</v>
      </c>
      <c r="AY299" s="229" t="s">
        <v>122</v>
      </c>
    </row>
    <row r="300" spans="1:65" s="14" customFormat="1">
      <c r="B300" s="230"/>
      <c r="C300" s="231"/>
      <c r="D300" s="215" t="s">
        <v>791</v>
      </c>
      <c r="E300" s="232" t="s">
        <v>19</v>
      </c>
      <c r="F300" s="233" t="s">
        <v>796</v>
      </c>
      <c r="G300" s="231"/>
      <c r="H300" s="234">
        <v>5.2329999999999997</v>
      </c>
      <c r="I300" s="235"/>
      <c r="J300" s="231"/>
      <c r="K300" s="231"/>
      <c r="L300" s="236"/>
      <c r="M300" s="237"/>
      <c r="N300" s="238"/>
      <c r="O300" s="238"/>
      <c r="P300" s="238"/>
      <c r="Q300" s="238"/>
      <c r="R300" s="238"/>
      <c r="S300" s="238"/>
      <c r="T300" s="239"/>
      <c r="AT300" s="240" t="s">
        <v>791</v>
      </c>
      <c r="AU300" s="240" t="s">
        <v>79</v>
      </c>
      <c r="AV300" s="14" t="s">
        <v>174</v>
      </c>
      <c r="AW300" s="14" t="s">
        <v>31</v>
      </c>
      <c r="AX300" s="14" t="s">
        <v>77</v>
      </c>
      <c r="AY300" s="240" t="s">
        <v>122</v>
      </c>
    </row>
    <row r="301" spans="1:65" s="2" customFormat="1" ht="16.5" customHeight="1">
      <c r="A301" s="34"/>
      <c r="B301" s="35"/>
      <c r="C301" s="201" t="s">
        <v>129</v>
      </c>
      <c r="D301" s="201" t="s">
        <v>168</v>
      </c>
      <c r="E301" s="202" t="s">
        <v>1029</v>
      </c>
      <c r="F301" s="203" t="s">
        <v>1030</v>
      </c>
      <c r="G301" s="204" t="s">
        <v>236</v>
      </c>
      <c r="H301" s="205">
        <v>25</v>
      </c>
      <c r="I301" s="206"/>
      <c r="J301" s="207">
        <f>ROUND(I301*H301,2)</f>
        <v>0</v>
      </c>
      <c r="K301" s="203" t="s">
        <v>19</v>
      </c>
      <c r="L301" s="39"/>
      <c r="M301" s="208" t="s">
        <v>19</v>
      </c>
      <c r="N301" s="209" t="s">
        <v>40</v>
      </c>
      <c r="O301" s="64"/>
      <c r="P301" s="197">
        <f>O301*H301</f>
        <v>0</v>
      </c>
      <c r="Q301" s="197">
        <v>0</v>
      </c>
      <c r="R301" s="197">
        <f>Q301*H301</f>
        <v>0</v>
      </c>
      <c r="S301" s="197">
        <v>0</v>
      </c>
      <c r="T301" s="198">
        <f>S301*H301</f>
        <v>0</v>
      </c>
      <c r="U301" s="34"/>
      <c r="V301" s="34"/>
      <c r="W301" s="34"/>
      <c r="X301" s="34"/>
      <c r="Y301" s="34"/>
      <c r="Z301" s="34"/>
      <c r="AA301" s="34"/>
      <c r="AB301" s="34"/>
      <c r="AC301" s="34"/>
      <c r="AD301" s="34"/>
      <c r="AE301" s="34"/>
      <c r="AR301" s="199" t="s">
        <v>174</v>
      </c>
      <c r="AT301" s="199" t="s">
        <v>168</v>
      </c>
      <c r="AU301" s="199" t="s">
        <v>79</v>
      </c>
      <c r="AY301" s="17" t="s">
        <v>122</v>
      </c>
      <c r="BE301" s="200">
        <f>IF(N301="základní",J301,0)</f>
        <v>0</v>
      </c>
      <c r="BF301" s="200">
        <f>IF(N301="snížená",J301,0)</f>
        <v>0</v>
      </c>
      <c r="BG301" s="200">
        <f>IF(N301="zákl. přenesená",J301,0)</f>
        <v>0</v>
      </c>
      <c r="BH301" s="200">
        <f>IF(N301="sníž. přenesená",J301,0)</f>
        <v>0</v>
      </c>
      <c r="BI301" s="200">
        <f>IF(N301="nulová",J301,0)</f>
        <v>0</v>
      </c>
      <c r="BJ301" s="17" t="s">
        <v>77</v>
      </c>
      <c r="BK301" s="200">
        <f>ROUND(I301*H301,2)</f>
        <v>0</v>
      </c>
      <c r="BL301" s="17" t="s">
        <v>174</v>
      </c>
      <c r="BM301" s="199" t="s">
        <v>1031</v>
      </c>
    </row>
    <row r="302" spans="1:65" s="2" customFormat="1" ht="16.5" customHeight="1">
      <c r="A302" s="34"/>
      <c r="B302" s="35"/>
      <c r="C302" s="201" t="s">
        <v>322</v>
      </c>
      <c r="D302" s="201" t="s">
        <v>168</v>
      </c>
      <c r="E302" s="202" t="s">
        <v>1032</v>
      </c>
      <c r="F302" s="203" t="s">
        <v>1033</v>
      </c>
      <c r="G302" s="204" t="s">
        <v>790</v>
      </c>
      <c r="H302" s="205">
        <v>29.619</v>
      </c>
      <c r="I302" s="206"/>
      <c r="J302" s="207">
        <f>ROUND(I302*H302,2)</f>
        <v>0</v>
      </c>
      <c r="K302" s="203" t="s">
        <v>19</v>
      </c>
      <c r="L302" s="39"/>
      <c r="M302" s="208" t="s">
        <v>19</v>
      </c>
      <c r="N302" s="209" t="s">
        <v>40</v>
      </c>
      <c r="O302" s="64"/>
      <c r="P302" s="197">
        <f>O302*H302</f>
        <v>0</v>
      </c>
      <c r="Q302" s="197">
        <v>0</v>
      </c>
      <c r="R302" s="197">
        <f>Q302*H302</f>
        <v>0</v>
      </c>
      <c r="S302" s="197">
        <v>0</v>
      </c>
      <c r="T302" s="198">
        <f>S302*H302</f>
        <v>0</v>
      </c>
      <c r="U302" s="34"/>
      <c r="V302" s="34"/>
      <c r="W302" s="34"/>
      <c r="X302" s="34"/>
      <c r="Y302" s="34"/>
      <c r="Z302" s="34"/>
      <c r="AA302" s="34"/>
      <c r="AB302" s="34"/>
      <c r="AC302" s="34"/>
      <c r="AD302" s="34"/>
      <c r="AE302" s="34"/>
      <c r="AR302" s="199" t="s">
        <v>174</v>
      </c>
      <c r="AT302" s="199" t="s">
        <v>168</v>
      </c>
      <c r="AU302" s="199" t="s">
        <v>79</v>
      </c>
      <c r="AY302" s="17" t="s">
        <v>122</v>
      </c>
      <c r="BE302" s="200">
        <f>IF(N302="základní",J302,0)</f>
        <v>0</v>
      </c>
      <c r="BF302" s="200">
        <f>IF(N302="snížená",J302,0)</f>
        <v>0</v>
      </c>
      <c r="BG302" s="200">
        <f>IF(N302="zákl. přenesená",J302,0)</f>
        <v>0</v>
      </c>
      <c r="BH302" s="200">
        <f>IF(N302="sníž. přenesená",J302,0)</f>
        <v>0</v>
      </c>
      <c r="BI302" s="200">
        <f>IF(N302="nulová",J302,0)</f>
        <v>0</v>
      </c>
      <c r="BJ302" s="17" t="s">
        <v>77</v>
      </c>
      <c r="BK302" s="200">
        <f>ROUND(I302*H302,2)</f>
        <v>0</v>
      </c>
      <c r="BL302" s="17" t="s">
        <v>174</v>
      </c>
      <c r="BM302" s="199" t="s">
        <v>1034</v>
      </c>
    </row>
    <row r="303" spans="1:65" s="13" customFormat="1">
      <c r="B303" s="219"/>
      <c r="C303" s="220"/>
      <c r="D303" s="215" t="s">
        <v>791</v>
      </c>
      <c r="E303" s="221" t="s">
        <v>19</v>
      </c>
      <c r="F303" s="222" t="s">
        <v>1035</v>
      </c>
      <c r="G303" s="220"/>
      <c r="H303" s="223">
        <v>2.8580000000000001</v>
      </c>
      <c r="I303" s="224"/>
      <c r="J303" s="220"/>
      <c r="K303" s="220"/>
      <c r="L303" s="225"/>
      <c r="M303" s="226"/>
      <c r="N303" s="227"/>
      <c r="O303" s="227"/>
      <c r="P303" s="227"/>
      <c r="Q303" s="227"/>
      <c r="R303" s="227"/>
      <c r="S303" s="227"/>
      <c r="T303" s="228"/>
      <c r="AT303" s="229" t="s">
        <v>791</v>
      </c>
      <c r="AU303" s="229" t="s">
        <v>79</v>
      </c>
      <c r="AV303" s="13" t="s">
        <v>79</v>
      </c>
      <c r="AW303" s="13" t="s">
        <v>31</v>
      </c>
      <c r="AX303" s="13" t="s">
        <v>69</v>
      </c>
      <c r="AY303" s="229" t="s">
        <v>122</v>
      </c>
    </row>
    <row r="304" spans="1:65" s="13" customFormat="1">
      <c r="B304" s="219"/>
      <c r="C304" s="220"/>
      <c r="D304" s="215" t="s">
        <v>791</v>
      </c>
      <c r="E304" s="221" t="s">
        <v>19</v>
      </c>
      <c r="F304" s="222" t="s">
        <v>1036</v>
      </c>
      <c r="G304" s="220"/>
      <c r="H304" s="223">
        <v>9.4160000000000004</v>
      </c>
      <c r="I304" s="224"/>
      <c r="J304" s="220"/>
      <c r="K304" s="220"/>
      <c r="L304" s="225"/>
      <c r="M304" s="226"/>
      <c r="N304" s="227"/>
      <c r="O304" s="227"/>
      <c r="P304" s="227"/>
      <c r="Q304" s="227"/>
      <c r="R304" s="227"/>
      <c r="S304" s="227"/>
      <c r="T304" s="228"/>
      <c r="AT304" s="229" t="s">
        <v>791</v>
      </c>
      <c r="AU304" s="229" t="s">
        <v>79</v>
      </c>
      <c r="AV304" s="13" t="s">
        <v>79</v>
      </c>
      <c r="AW304" s="13" t="s">
        <v>31</v>
      </c>
      <c r="AX304" s="13" t="s">
        <v>69</v>
      </c>
      <c r="AY304" s="229" t="s">
        <v>122</v>
      </c>
    </row>
    <row r="305" spans="1:65" s="13" customFormat="1">
      <c r="B305" s="219"/>
      <c r="C305" s="220"/>
      <c r="D305" s="215" t="s">
        <v>791</v>
      </c>
      <c r="E305" s="221" t="s">
        <v>19</v>
      </c>
      <c r="F305" s="222" t="s">
        <v>1037</v>
      </c>
      <c r="G305" s="220"/>
      <c r="H305" s="223">
        <v>15.345000000000001</v>
      </c>
      <c r="I305" s="224"/>
      <c r="J305" s="220"/>
      <c r="K305" s="220"/>
      <c r="L305" s="225"/>
      <c r="M305" s="226"/>
      <c r="N305" s="227"/>
      <c r="O305" s="227"/>
      <c r="P305" s="227"/>
      <c r="Q305" s="227"/>
      <c r="R305" s="227"/>
      <c r="S305" s="227"/>
      <c r="T305" s="228"/>
      <c r="AT305" s="229" t="s">
        <v>791</v>
      </c>
      <c r="AU305" s="229" t="s">
        <v>79</v>
      </c>
      <c r="AV305" s="13" t="s">
        <v>79</v>
      </c>
      <c r="AW305" s="13" t="s">
        <v>31</v>
      </c>
      <c r="AX305" s="13" t="s">
        <v>69</v>
      </c>
      <c r="AY305" s="229" t="s">
        <v>122</v>
      </c>
    </row>
    <row r="306" spans="1:65" s="13" customFormat="1">
      <c r="B306" s="219"/>
      <c r="C306" s="220"/>
      <c r="D306" s="215" t="s">
        <v>791</v>
      </c>
      <c r="E306" s="221" t="s">
        <v>19</v>
      </c>
      <c r="F306" s="222" t="s">
        <v>1038</v>
      </c>
      <c r="G306" s="220"/>
      <c r="H306" s="223">
        <v>2</v>
      </c>
      <c r="I306" s="224"/>
      <c r="J306" s="220"/>
      <c r="K306" s="220"/>
      <c r="L306" s="225"/>
      <c r="M306" s="226"/>
      <c r="N306" s="227"/>
      <c r="O306" s="227"/>
      <c r="P306" s="227"/>
      <c r="Q306" s="227"/>
      <c r="R306" s="227"/>
      <c r="S306" s="227"/>
      <c r="T306" s="228"/>
      <c r="AT306" s="229" t="s">
        <v>791</v>
      </c>
      <c r="AU306" s="229" t="s">
        <v>79</v>
      </c>
      <c r="AV306" s="13" t="s">
        <v>79</v>
      </c>
      <c r="AW306" s="13" t="s">
        <v>31</v>
      </c>
      <c r="AX306" s="13" t="s">
        <v>69</v>
      </c>
      <c r="AY306" s="229" t="s">
        <v>122</v>
      </c>
    </row>
    <row r="307" spans="1:65" s="14" customFormat="1">
      <c r="B307" s="230"/>
      <c r="C307" s="231"/>
      <c r="D307" s="215" t="s">
        <v>791</v>
      </c>
      <c r="E307" s="232" t="s">
        <v>19</v>
      </c>
      <c r="F307" s="233" t="s">
        <v>796</v>
      </c>
      <c r="G307" s="231"/>
      <c r="H307" s="234">
        <v>29.619</v>
      </c>
      <c r="I307" s="235"/>
      <c r="J307" s="231"/>
      <c r="K307" s="231"/>
      <c r="L307" s="236"/>
      <c r="M307" s="237"/>
      <c r="N307" s="238"/>
      <c r="O307" s="238"/>
      <c r="P307" s="238"/>
      <c r="Q307" s="238"/>
      <c r="R307" s="238"/>
      <c r="S307" s="238"/>
      <c r="T307" s="239"/>
      <c r="AT307" s="240" t="s">
        <v>791</v>
      </c>
      <c r="AU307" s="240" t="s">
        <v>79</v>
      </c>
      <c r="AV307" s="14" t="s">
        <v>174</v>
      </c>
      <c r="AW307" s="14" t="s">
        <v>31</v>
      </c>
      <c r="AX307" s="14" t="s">
        <v>77</v>
      </c>
      <c r="AY307" s="240" t="s">
        <v>122</v>
      </c>
    </row>
    <row r="308" spans="1:65" s="2" customFormat="1" ht="16.5" customHeight="1">
      <c r="A308" s="34"/>
      <c r="B308" s="35"/>
      <c r="C308" s="201" t="s">
        <v>326</v>
      </c>
      <c r="D308" s="201" t="s">
        <v>168</v>
      </c>
      <c r="E308" s="202" t="s">
        <v>1039</v>
      </c>
      <c r="F308" s="203" t="s">
        <v>1040</v>
      </c>
      <c r="G308" s="204" t="s">
        <v>790</v>
      </c>
      <c r="H308" s="205">
        <v>29.619</v>
      </c>
      <c r="I308" s="206"/>
      <c r="J308" s="207">
        <f>ROUND(I308*H308,2)</f>
        <v>0</v>
      </c>
      <c r="K308" s="203" t="s">
        <v>19</v>
      </c>
      <c r="L308" s="39"/>
      <c r="M308" s="208" t="s">
        <v>19</v>
      </c>
      <c r="N308" s="209" t="s">
        <v>40</v>
      </c>
      <c r="O308" s="64"/>
      <c r="P308" s="197">
        <f>O308*H308</f>
        <v>0</v>
      </c>
      <c r="Q308" s="197">
        <v>0</v>
      </c>
      <c r="R308" s="197">
        <f>Q308*H308</f>
        <v>0</v>
      </c>
      <c r="S308" s="197">
        <v>0</v>
      </c>
      <c r="T308" s="198">
        <f>S308*H308</f>
        <v>0</v>
      </c>
      <c r="U308" s="34"/>
      <c r="V308" s="34"/>
      <c r="W308" s="34"/>
      <c r="X308" s="34"/>
      <c r="Y308" s="34"/>
      <c r="Z308" s="34"/>
      <c r="AA308" s="34"/>
      <c r="AB308" s="34"/>
      <c r="AC308" s="34"/>
      <c r="AD308" s="34"/>
      <c r="AE308" s="34"/>
      <c r="AR308" s="199" t="s">
        <v>174</v>
      </c>
      <c r="AT308" s="199" t="s">
        <v>168</v>
      </c>
      <c r="AU308" s="199" t="s">
        <v>79</v>
      </c>
      <c r="AY308" s="17" t="s">
        <v>122</v>
      </c>
      <c r="BE308" s="200">
        <f>IF(N308="základní",J308,0)</f>
        <v>0</v>
      </c>
      <c r="BF308" s="200">
        <f>IF(N308="snížená",J308,0)</f>
        <v>0</v>
      </c>
      <c r="BG308" s="200">
        <f>IF(N308="zákl. přenesená",J308,0)</f>
        <v>0</v>
      </c>
      <c r="BH308" s="200">
        <f>IF(N308="sníž. přenesená",J308,0)</f>
        <v>0</v>
      </c>
      <c r="BI308" s="200">
        <f>IF(N308="nulová",J308,0)</f>
        <v>0</v>
      </c>
      <c r="BJ308" s="17" t="s">
        <v>77</v>
      </c>
      <c r="BK308" s="200">
        <f>ROUND(I308*H308,2)</f>
        <v>0</v>
      </c>
      <c r="BL308" s="17" t="s">
        <v>174</v>
      </c>
      <c r="BM308" s="199" t="s">
        <v>1041</v>
      </c>
    </row>
    <row r="309" spans="1:65" s="2" customFormat="1" ht="16.5" customHeight="1">
      <c r="A309" s="34"/>
      <c r="B309" s="35"/>
      <c r="C309" s="201" t="s">
        <v>330</v>
      </c>
      <c r="D309" s="201" t="s">
        <v>168</v>
      </c>
      <c r="E309" s="202" t="s">
        <v>1042</v>
      </c>
      <c r="F309" s="203" t="s">
        <v>1043</v>
      </c>
      <c r="G309" s="204" t="s">
        <v>166</v>
      </c>
      <c r="H309" s="205">
        <v>2.9550000000000001</v>
      </c>
      <c r="I309" s="206"/>
      <c r="J309" s="207">
        <f>ROUND(I309*H309,2)</f>
        <v>0</v>
      </c>
      <c r="K309" s="203" t="s">
        <v>19</v>
      </c>
      <c r="L309" s="39"/>
      <c r="M309" s="208" t="s">
        <v>19</v>
      </c>
      <c r="N309" s="209" t="s">
        <v>40</v>
      </c>
      <c r="O309" s="64"/>
      <c r="P309" s="197">
        <f>O309*H309</f>
        <v>0</v>
      </c>
      <c r="Q309" s="197">
        <v>0</v>
      </c>
      <c r="R309" s="197">
        <f>Q309*H309</f>
        <v>0</v>
      </c>
      <c r="S309" s="197">
        <v>0</v>
      </c>
      <c r="T309" s="198">
        <f>S309*H309</f>
        <v>0</v>
      </c>
      <c r="U309" s="34"/>
      <c r="V309" s="34"/>
      <c r="W309" s="34"/>
      <c r="X309" s="34"/>
      <c r="Y309" s="34"/>
      <c r="Z309" s="34"/>
      <c r="AA309" s="34"/>
      <c r="AB309" s="34"/>
      <c r="AC309" s="34"/>
      <c r="AD309" s="34"/>
      <c r="AE309" s="34"/>
      <c r="AR309" s="199" t="s">
        <v>174</v>
      </c>
      <c r="AT309" s="199" t="s">
        <v>168</v>
      </c>
      <c r="AU309" s="199" t="s">
        <v>79</v>
      </c>
      <c r="AY309" s="17" t="s">
        <v>122</v>
      </c>
      <c r="BE309" s="200">
        <f>IF(N309="základní",J309,0)</f>
        <v>0</v>
      </c>
      <c r="BF309" s="200">
        <f>IF(N309="snížená",J309,0)</f>
        <v>0</v>
      </c>
      <c r="BG309" s="200">
        <f>IF(N309="zákl. přenesená",J309,0)</f>
        <v>0</v>
      </c>
      <c r="BH309" s="200">
        <f>IF(N309="sníž. přenesená",J309,0)</f>
        <v>0</v>
      </c>
      <c r="BI309" s="200">
        <f>IF(N309="nulová",J309,0)</f>
        <v>0</v>
      </c>
      <c r="BJ309" s="17" t="s">
        <v>77</v>
      </c>
      <c r="BK309" s="200">
        <f>ROUND(I309*H309,2)</f>
        <v>0</v>
      </c>
      <c r="BL309" s="17" t="s">
        <v>174</v>
      </c>
      <c r="BM309" s="199" t="s">
        <v>1044</v>
      </c>
    </row>
    <row r="310" spans="1:65" s="13" customFormat="1">
      <c r="B310" s="219"/>
      <c r="C310" s="220"/>
      <c r="D310" s="215" t="s">
        <v>791</v>
      </c>
      <c r="E310" s="221" t="s">
        <v>19</v>
      </c>
      <c r="F310" s="222" t="s">
        <v>1045</v>
      </c>
      <c r="G310" s="220"/>
      <c r="H310" s="223">
        <v>2.9550000000000001</v>
      </c>
      <c r="I310" s="224"/>
      <c r="J310" s="220"/>
      <c r="K310" s="220"/>
      <c r="L310" s="225"/>
      <c r="M310" s="226"/>
      <c r="N310" s="227"/>
      <c r="O310" s="227"/>
      <c r="P310" s="227"/>
      <c r="Q310" s="227"/>
      <c r="R310" s="227"/>
      <c r="S310" s="227"/>
      <c r="T310" s="228"/>
      <c r="AT310" s="229" t="s">
        <v>791</v>
      </c>
      <c r="AU310" s="229" t="s">
        <v>79</v>
      </c>
      <c r="AV310" s="13" t="s">
        <v>79</v>
      </c>
      <c r="AW310" s="13" t="s">
        <v>31</v>
      </c>
      <c r="AX310" s="13" t="s">
        <v>69</v>
      </c>
      <c r="AY310" s="229" t="s">
        <v>122</v>
      </c>
    </row>
    <row r="311" spans="1:65" s="14" customFormat="1">
      <c r="B311" s="230"/>
      <c r="C311" s="231"/>
      <c r="D311" s="215" t="s">
        <v>791</v>
      </c>
      <c r="E311" s="232" t="s">
        <v>19</v>
      </c>
      <c r="F311" s="233" t="s">
        <v>796</v>
      </c>
      <c r="G311" s="231"/>
      <c r="H311" s="234">
        <v>2.9550000000000001</v>
      </c>
      <c r="I311" s="235"/>
      <c r="J311" s="231"/>
      <c r="K311" s="231"/>
      <c r="L311" s="236"/>
      <c r="M311" s="237"/>
      <c r="N311" s="238"/>
      <c r="O311" s="238"/>
      <c r="P311" s="238"/>
      <c r="Q311" s="238"/>
      <c r="R311" s="238"/>
      <c r="S311" s="238"/>
      <c r="T311" s="239"/>
      <c r="AT311" s="240" t="s">
        <v>791</v>
      </c>
      <c r="AU311" s="240" t="s">
        <v>79</v>
      </c>
      <c r="AV311" s="14" t="s">
        <v>174</v>
      </c>
      <c r="AW311" s="14" t="s">
        <v>31</v>
      </c>
      <c r="AX311" s="14" t="s">
        <v>77</v>
      </c>
      <c r="AY311" s="240" t="s">
        <v>122</v>
      </c>
    </row>
    <row r="312" spans="1:65" s="2" customFormat="1" ht="16.5" customHeight="1">
      <c r="A312" s="34"/>
      <c r="B312" s="35"/>
      <c r="C312" s="201" t="s">
        <v>334</v>
      </c>
      <c r="D312" s="201" t="s">
        <v>168</v>
      </c>
      <c r="E312" s="202" t="s">
        <v>1046</v>
      </c>
      <c r="F312" s="203" t="s">
        <v>1047</v>
      </c>
      <c r="G312" s="204" t="s">
        <v>790</v>
      </c>
      <c r="H312" s="205">
        <v>2.2730000000000001</v>
      </c>
      <c r="I312" s="206"/>
      <c r="J312" s="207">
        <f>ROUND(I312*H312,2)</f>
        <v>0</v>
      </c>
      <c r="K312" s="203" t="s">
        <v>19</v>
      </c>
      <c r="L312" s="39"/>
      <c r="M312" s="208" t="s">
        <v>19</v>
      </c>
      <c r="N312" s="209" t="s">
        <v>40</v>
      </c>
      <c r="O312" s="64"/>
      <c r="P312" s="197">
        <f>O312*H312</f>
        <v>0</v>
      </c>
      <c r="Q312" s="197">
        <v>0</v>
      </c>
      <c r="R312" s="197">
        <f>Q312*H312</f>
        <v>0</v>
      </c>
      <c r="S312" s="197">
        <v>0</v>
      </c>
      <c r="T312" s="198">
        <f>S312*H312</f>
        <v>0</v>
      </c>
      <c r="U312" s="34"/>
      <c r="V312" s="34"/>
      <c r="W312" s="34"/>
      <c r="X312" s="34"/>
      <c r="Y312" s="34"/>
      <c r="Z312" s="34"/>
      <c r="AA312" s="34"/>
      <c r="AB312" s="34"/>
      <c r="AC312" s="34"/>
      <c r="AD312" s="34"/>
      <c r="AE312" s="34"/>
      <c r="AR312" s="199" t="s">
        <v>174</v>
      </c>
      <c r="AT312" s="199" t="s">
        <v>168</v>
      </c>
      <c r="AU312" s="199" t="s">
        <v>79</v>
      </c>
      <c r="AY312" s="17" t="s">
        <v>122</v>
      </c>
      <c r="BE312" s="200">
        <f>IF(N312="základní",J312,0)</f>
        <v>0</v>
      </c>
      <c r="BF312" s="200">
        <f>IF(N312="snížená",J312,0)</f>
        <v>0</v>
      </c>
      <c r="BG312" s="200">
        <f>IF(N312="zákl. přenesená",J312,0)</f>
        <v>0</v>
      </c>
      <c r="BH312" s="200">
        <f>IF(N312="sníž. přenesená",J312,0)</f>
        <v>0</v>
      </c>
      <c r="BI312" s="200">
        <f>IF(N312="nulová",J312,0)</f>
        <v>0</v>
      </c>
      <c r="BJ312" s="17" t="s">
        <v>77</v>
      </c>
      <c r="BK312" s="200">
        <f>ROUND(I312*H312,2)</f>
        <v>0</v>
      </c>
      <c r="BL312" s="17" t="s">
        <v>174</v>
      </c>
      <c r="BM312" s="199" t="s">
        <v>1048</v>
      </c>
    </row>
    <row r="313" spans="1:65" s="13" customFormat="1">
      <c r="B313" s="219"/>
      <c r="C313" s="220"/>
      <c r="D313" s="215" t="s">
        <v>791</v>
      </c>
      <c r="E313" s="221" t="s">
        <v>19</v>
      </c>
      <c r="F313" s="222" t="s">
        <v>1049</v>
      </c>
      <c r="G313" s="220"/>
      <c r="H313" s="223">
        <v>1.1930000000000001</v>
      </c>
      <c r="I313" s="224"/>
      <c r="J313" s="220"/>
      <c r="K313" s="220"/>
      <c r="L313" s="225"/>
      <c r="M313" s="226"/>
      <c r="N313" s="227"/>
      <c r="O313" s="227"/>
      <c r="P313" s="227"/>
      <c r="Q313" s="227"/>
      <c r="R313" s="227"/>
      <c r="S313" s="227"/>
      <c r="T313" s="228"/>
      <c r="AT313" s="229" t="s">
        <v>791</v>
      </c>
      <c r="AU313" s="229" t="s">
        <v>79</v>
      </c>
      <c r="AV313" s="13" t="s">
        <v>79</v>
      </c>
      <c r="AW313" s="13" t="s">
        <v>31</v>
      </c>
      <c r="AX313" s="13" t="s">
        <v>69</v>
      </c>
      <c r="AY313" s="229" t="s">
        <v>122</v>
      </c>
    </row>
    <row r="314" spans="1:65" s="13" customFormat="1">
      <c r="B314" s="219"/>
      <c r="C314" s="220"/>
      <c r="D314" s="215" t="s">
        <v>791</v>
      </c>
      <c r="E314" s="221" t="s">
        <v>19</v>
      </c>
      <c r="F314" s="222" t="s">
        <v>1050</v>
      </c>
      <c r="G314" s="220"/>
      <c r="H314" s="223">
        <v>1.08</v>
      </c>
      <c r="I314" s="224"/>
      <c r="J314" s="220"/>
      <c r="K314" s="220"/>
      <c r="L314" s="225"/>
      <c r="M314" s="226"/>
      <c r="N314" s="227"/>
      <c r="O314" s="227"/>
      <c r="P314" s="227"/>
      <c r="Q314" s="227"/>
      <c r="R314" s="227"/>
      <c r="S314" s="227"/>
      <c r="T314" s="228"/>
      <c r="AT314" s="229" t="s">
        <v>791</v>
      </c>
      <c r="AU314" s="229" t="s">
        <v>79</v>
      </c>
      <c r="AV314" s="13" t="s">
        <v>79</v>
      </c>
      <c r="AW314" s="13" t="s">
        <v>31</v>
      </c>
      <c r="AX314" s="13" t="s">
        <v>69</v>
      </c>
      <c r="AY314" s="229" t="s">
        <v>122</v>
      </c>
    </row>
    <row r="315" spans="1:65" s="14" customFormat="1">
      <c r="B315" s="230"/>
      <c r="C315" s="231"/>
      <c r="D315" s="215" t="s">
        <v>791</v>
      </c>
      <c r="E315" s="232" t="s">
        <v>19</v>
      </c>
      <c r="F315" s="233" t="s">
        <v>796</v>
      </c>
      <c r="G315" s="231"/>
      <c r="H315" s="234">
        <v>2.2730000000000001</v>
      </c>
      <c r="I315" s="235"/>
      <c r="J315" s="231"/>
      <c r="K315" s="231"/>
      <c r="L315" s="236"/>
      <c r="M315" s="237"/>
      <c r="N315" s="238"/>
      <c r="O315" s="238"/>
      <c r="P315" s="238"/>
      <c r="Q315" s="238"/>
      <c r="R315" s="238"/>
      <c r="S315" s="238"/>
      <c r="T315" s="239"/>
      <c r="AT315" s="240" t="s">
        <v>791</v>
      </c>
      <c r="AU315" s="240" t="s">
        <v>79</v>
      </c>
      <c r="AV315" s="14" t="s">
        <v>174</v>
      </c>
      <c r="AW315" s="14" t="s">
        <v>31</v>
      </c>
      <c r="AX315" s="14" t="s">
        <v>77</v>
      </c>
      <c r="AY315" s="240" t="s">
        <v>122</v>
      </c>
    </row>
    <row r="316" spans="1:65" s="2" customFormat="1" ht="16.5" customHeight="1">
      <c r="A316" s="34"/>
      <c r="B316" s="35"/>
      <c r="C316" s="201" t="s">
        <v>338</v>
      </c>
      <c r="D316" s="201" t="s">
        <v>168</v>
      </c>
      <c r="E316" s="202" t="s">
        <v>1051</v>
      </c>
      <c r="F316" s="203" t="s">
        <v>1052</v>
      </c>
      <c r="G316" s="204" t="s">
        <v>236</v>
      </c>
      <c r="H316" s="205">
        <v>4</v>
      </c>
      <c r="I316" s="206"/>
      <c r="J316" s="207">
        <f>ROUND(I316*H316,2)</f>
        <v>0</v>
      </c>
      <c r="K316" s="203" t="s">
        <v>19</v>
      </c>
      <c r="L316" s="39"/>
      <c r="M316" s="208" t="s">
        <v>19</v>
      </c>
      <c r="N316" s="209" t="s">
        <v>40</v>
      </c>
      <c r="O316" s="64"/>
      <c r="P316" s="197">
        <f>O316*H316</f>
        <v>0</v>
      </c>
      <c r="Q316" s="197">
        <v>0</v>
      </c>
      <c r="R316" s="197">
        <f>Q316*H316</f>
        <v>0</v>
      </c>
      <c r="S316" s="197">
        <v>0</v>
      </c>
      <c r="T316" s="198">
        <f>S316*H316</f>
        <v>0</v>
      </c>
      <c r="U316" s="34"/>
      <c r="V316" s="34"/>
      <c r="W316" s="34"/>
      <c r="X316" s="34"/>
      <c r="Y316" s="34"/>
      <c r="Z316" s="34"/>
      <c r="AA316" s="34"/>
      <c r="AB316" s="34"/>
      <c r="AC316" s="34"/>
      <c r="AD316" s="34"/>
      <c r="AE316" s="34"/>
      <c r="AR316" s="199" t="s">
        <v>174</v>
      </c>
      <c r="AT316" s="199" t="s">
        <v>168</v>
      </c>
      <c r="AU316" s="199" t="s">
        <v>79</v>
      </c>
      <c r="AY316" s="17" t="s">
        <v>122</v>
      </c>
      <c r="BE316" s="200">
        <f>IF(N316="základní",J316,0)</f>
        <v>0</v>
      </c>
      <c r="BF316" s="200">
        <f>IF(N316="snížená",J316,0)</f>
        <v>0</v>
      </c>
      <c r="BG316" s="200">
        <f>IF(N316="zákl. přenesená",J316,0)</f>
        <v>0</v>
      </c>
      <c r="BH316" s="200">
        <f>IF(N316="sníž. přenesená",J316,0)</f>
        <v>0</v>
      </c>
      <c r="BI316" s="200">
        <f>IF(N316="nulová",J316,0)</f>
        <v>0</v>
      </c>
      <c r="BJ316" s="17" t="s">
        <v>77</v>
      </c>
      <c r="BK316" s="200">
        <f>ROUND(I316*H316,2)</f>
        <v>0</v>
      </c>
      <c r="BL316" s="17" t="s">
        <v>174</v>
      </c>
      <c r="BM316" s="199" t="s">
        <v>1053</v>
      </c>
    </row>
    <row r="317" spans="1:65" s="2" customFormat="1" ht="16.5" customHeight="1">
      <c r="A317" s="34"/>
      <c r="B317" s="35"/>
      <c r="C317" s="201" t="s">
        <v>342</v>
      </c>
      <c r="D317" s="201" t="s">
        <v>168</v>
      </c>
      <c r="E317" s="202" t="s">
        <v>1054</v>
      </c>
      <c r="F317" s="203" t="s">
        <v>1055</v>
      </c>
      <c r="G317" s="204" t="s">
        <v>145</v>
      </c>
      <c r="H317" s="205">
        <v>5.5</v>
      </c>
      <c r="I317" s="206"/>
      <c r="J317" s="207">
        <f>ROUND(I317*H317,2)</f>
        <v>0</v>
      </c>
      <c r="K317" s="203" t="s">
        <v>19</v>
      </c>
      <c r="L317" s="39"/>
      <c r="M317" s="208" t="s">
        <v>19</v>
      </c>
      <c r="N317" s="209" t="s">
        <v>40</v>
      </c>
      <c r="O317" s="64"/>
      <c r="P317" s="197">
        <f>O317*H317</f>
        <v>0</v>
      </c>
      <c r="Q317" s="197">
        <v>0</v>
      </c>
      <c r="R317" s="197">
        <f>Q317*H317</f>
        <v>0</v>
      </c>
      <c r="S317" s="197">
        <v>0</v>
      </c>
      <c r="T317" s="198">
        <f>S317*H317</f>
        <v>0</v>
      </c>
      <c r="U317" s="34"/>
      <c r="V317" s="34"/>
      <c r="W317" s="34"/>
      <c r="X317" s="34"/>
      <c r="Y317" s="34"/>
      <c r="Z317" s="34"/>
      <c r="AA317" s="34"/>
      <c r="AB317" s="34"/>
      <c r="AC317" s="34"/>
      <c r="AD317" s="34"/>
      <c r="AE317" s="34"/>
      <c r="AR317" s="199" t="s">
        <v>174</v>
      </c>
      <c r="AT317" s="199" t="s">
        <v>168</v>
      </c>
      <c r="AU317" s="199" t="s">
        <v>79</v>
      </c>
      <c r="AY317" s="17" t="s">
        <v>122</v>
      </c>
      <c r="BE317" s="200">
        <f>IF(N317="základní",J317,0)</f>
        <v>0</v>
      </c>
      <c r="BF317" s="200">
        <f>IF(N317="snížená",J317,0)</f>
        <v>0</v>
      </c>
      <c r="BG317" s="200">
        <f>IF(N317="zákl. přenesená",J317,0)</f>
        <v>0</v>
      </c>
      <c r="BH317" s="200">
        <f>IF(N317="sníž. přenesená",J317,0)</f>
        <v>0</v>
      </c>
      <c r="BI317" s="200">
        <f>IF(N317="nulová",J317,0)</f>
        <v>0</v>
      </c>
      <c r="BJ317" s="17" t="s">
        <v>77</v>
      </c>
      <c r="BK317" s="200">
        <f>ROUND(I317*H317,2)</f>
        <v>0</v>
      </c>
      <c r="BL317" s="17" t="s">
        <v>174</v>
      </c>
      <c r="BM317" s="199" t="s">
        <v>1056</v>
      </c>
    </row>
    <row r="318" spans="1:65" s="13" customFormat="1">
      <c r="B318" s="219"/>
      <c r="C318" s="220"/>
      <c r="D318" s="215" t="s">
        <v>791</v>
      </c>
      <c r="E318" s="221" t="s">
        <v>19</v>
      </c>
      <c r="F318" s="222" t="s">
        <v>1057</v>
      </c>
      <c r="G318" s="220"/>
      <c r="H318" s="223">
        <v>5.5</v>
      </c>
      <c r="I318" s="224"/>
      <c r="J318" s="220"/>
      <c r="K318" s="220"/>
      <c r="L318" s="225"/>
      <c r="M318" s="226"/>
      <c r="N318" s="227"/>
      <c r="O318" s="227"/>
      <c r="P318" s="227"/>
      <c r="Q318" s="227"/>
      <c r="R318" s="227"/>
      <c r="S318" s="227"/>
      <c r="T318" s="228"/>
      <c r="AT318" s="229" t="s">
        <v>791</v>
      </c>
      <c r="AU318" s="229" t="s">
        <v>79</v>
      </c>
      <c r="AV318" s="13" t="s">
        <v>79</v>
      </c>
      <c r="AW318" s="13" t="s">
        <v>31</v>
      </c>
      <c r="AX318" s="13" t="s">
        <v>69</v>
      </c>
      <c r="AY318" s="229" t="s">
        <v>122</v>
      </c>
    </row>
    <row r="319" spans="1:65" s="14" customFormat="1">
      <c r="B319" s="230"/>
      <c r="C319" s="231"/>
      <c r="D319" s="215" t="s">
        <v>791</v>
      </c>
      <c r="E319" s="232" t="s">
        <v>19</v>
      </c>
      <c r="F319" s="233" t="s">
        <v>796</v>
      </c>
      <c r="G319" s="231"/>
      <c r="H319" s="234">
        <v>5.5</v>
      </c>
      <c r="I319" s="235"/>
      <c r="J319" s="231"/>
      <c r="K319" s="231"/>
      <c r="L319" s="236"/>
      <c r="M319" s="237"/>
      <c r="N319" s="238"/>
      <c r="O319" s="238"/>
      <c r="P319" s="238"/>
      <c r="Q319" s="238"/>
      <c r="R319" s="238"/>
      <c r="S319" s="238"/>
      <c r="T319" s="239"/>
      <c r="AT319" s="240" t="s">
        <v>791</v>
      </c>
      <c r="AU319" s="240" t="s">
        <v>79</v>
      </c>
      <c r="AV319" s="14" t="s">
        <v>174</v>
      </c>
      <c r="AW319" s="14" t="s">
        <v>31</v>
      </c>
      <c r="AX319" s="14" t="s">
        <v>77</v>
      </c>
      <c r="AY319" s="240" t="s">
        <v>122</v>
      </c>
    </row>
    <row r="320" spans="1:65" s="2" customFormat="1" ht="16.5" customHeight="1">
      <c r="A320" s="34"/>
      <c r="B320" s="35"/>
      <c r="C320" s="201" t="s">
        <v>346</v>
      </c>
      <c r="D320" s="201" t="s">
        <v>168</v>
      </c>
      <c r="E320" s="202" t="s">
        <v>1058</v>
      </c>
      <c r="F320" s="203" t="s">
        <v>1059</v>
      </c>
      <c r="G320" s="204" t="s">
        <v>145</v>
      </c>
      <c r="H320" s="205">
        <v>5.2</v>
      </c>
      <c r="I320" s="206"/>
      <c r="J320" s="207">
        <f>ROUND(I320*H320,2)</f>
        <v>0</v>
      </c>
      <c r="K320" s="203" t="s">
        <v>19</v>
      </c>
      <c r="L320" s="39"/>
      <c r="M320" s="208" t="s">
        <v>19</v>
      </c>
      <c r="N320" s="209" t="s">
        <v>40</v>
      </c>
      <c r="O320" s="64"/>
      <c r="P320" s="197">
        <f>O320*H320</f>
        <v>0</v>
      </c>
      <c r="Q320" s="197">
        <v>0</v>
      </c>
      <c r="R320" s="197">
        <f>Q320*H320</f>
        <v>0</v>
      </c>
      <c r="S320" s="197">
        <v>0</v>
      </c>
      <c r="T320" s="198">
        <f>S320*H320</f>
        <v>0</v>
      </c>
      <c r="U320" s="34"/>
      <c r="V320" s="34"/>
      <c r="W320" s="34"/>
      <c r="X320" s="34"/>
      <c r="Y320" s="34"/>
      <c r="Z320" s="34"/>
      <c r="AA320" s="34"/>
      <c r="AB320" s="34"/>
      <c r="AC320" s="34"/>
      <c r="AD320" s="34"/>
      <c r="AE320" s="34"/>
      <c r="AR320" s="199" t="s">
        <v>174</v>
      </c>
      <c r="AT320" s="199" t="s">
        <v>168</v>
      </c>
      <c r="AU320" s="199" t="s">
        <v>79</v>
      </c>
      <c r="AY320" s="17" t="s">
        <v>122</v>
      </c>
      <c r="BE320" s="200">
        <f>IF(N320="základní",J320,0)</f>
        <v>0</v>
      </c>
      <c r="BF320" s="200">
        <f>IF(N320="snížená",J320,0)</f>
        <v>0</v>
      </c>
      <c r="BG320" s="200">
        <f>IF(N320="zákl. přenesená",J320,0)</f>
        <v>0</v>
      </c>
      <c r="BH320" s="200">
        <f>IF(N320="sníž. přenesená",J320,0)</f>
        <v>0</v>
      </c>
      <c r="BI320" s="200">
        <f>IF(N320="nulová",J320,0)</f>
        <v>0</v>
      </c>
      <c r="BJ320" s="17" t="s">
        <v>77</v>
      </c>
      <c r="BK320" s="200">
        <f>ROUND(I320*H320,2)</f>
        <v>0</v>
      </c>
      <c r="BL320" s="17" t="s">
        <v>174</v>
      </c>
      <c r="BM320" s="199" t="s">
        <v>1060</v>
      </c>
    </row>
    <row r="321" spans="1:65" s="13" customFormat="1">
      <c r="B321" s="219"/>
      <c r="C321" s="220"/>
      <c r="D321" s="215" t="s">
        <v>791</v>
      </c>
      <c r="E321" s="221" t="s">
        <v>19</v>
      </c>
      <c r="F321" s="222" t="s">
        <v>1061</v>
      </c>
      <c r="G321" s="220"/>
      <c r="H321" s="223">
        <v>5.2</v>
      </c>
      <c r="I321" s="224"/>
      <c r="J321" s="220"/>
      <c r="K321" s="220"/>
      <c r="L321" s="225"/>
      <c r="M321" s="226"/>
      <c r="N321" s="227"/>
      <c r="O321" s="227"/>
      <c r="P321" s="227"/>
      <c r="Q321" s="227"/>
      <c r="R321" s="227"/>
      <c r="S321" s="227"/>
      <c r="T321" s="228"/>
      <c r="AT321" s="229" t="s">
        <v>791</v>
      </c>
      <c r="AU321" s="229" t="s">
        <v>79</v>
      </c>
      <c r="AV321" s="13" t="s">
        <v>79</v>
      </c>
      <c r="AW321" s="13" t="s">
        <v>31</v>
      </c>
      <c r="AX321" s="13" t="s">
        <v>69</v>
      </c>
      <c r="AY321" s="229" t="s">
        <v>122</v>
      </c>
    </row>
    <row r="322" spans="1:65" s="14" customFormat="1">
      <c r="B322" s="230"/>
      <c r="C322" s="231"/>
      <c r="D322" s="215" t="s">
        <v>791</v>
      </c>
      <c r="E322" s="232" t="s">
        <v>19</v>
      </c>
      <c r="F322" s="233" t="s">
        <v>796</v>
      </c>
      <c r="G322" s="231"/>
      <c r="H322" s="234">
        <v>5.2</v>
      </c>
      <c r="I322" s="235"/>
      <c r="J322" s="231"/>
      <c r="K322" s="231"/>
      <c r="L322" s="236"/>
      <c r="M322" s="237"/>
      <c r="N322" s="238"/>
      <c r="O322" s="238"/>
      <c r="P322" s="238"/>
      <c r="Q322" s="238"/>
      <c r="R322" s="238"/>
      <c r="S322" s="238"/>
      <c r="T322" s="239"/>
      <c r="AT322" s="240" t="s">
        <v>791</v>
      </c>
      <c r="AU322" s="240" t="s">
        <v>79</v>
      </c>
      <c r="AV322" s="14" t="s">
        <v>174</v>
      </c>
      <c r="AW322" s="14" t="s">
        <v>31</v>
      </c>
      <c r="AX322" s="14" t="s">
        <v>77</v>
      </c>
      <c r="AY322" s="240" t="s">
        <v>122</v>
      </c>
    </row>
    <row r="323" spans="1:65" s="2" customFormat="1" ht="16.5" customHeight="1">
      <c r="A323" s="34"/>
      <c r="B323" s="35"/>
      <c r="C323" s="201" t="s">
        <v>350</v>
      </c>
      <c r="D323" s="201" t="s">
        <v>168</v>
      </c>
      <c r="E323" s="202" t="s">
        <v>1062</v>
      </c>
      <c r="F323" s="203" t="s">
        <v>1063</v>
      </c>
      <c r="G323" s="204" t="s">
        <v>145</v>
      </c>
      <c r="H323" s="205">
        <v>5.2</v>
      </c>
      <c r="I323" s="206"/>
      <c r="J323" s="207">
        <f>ROUND(I323*H323,2)</f>
        <v>0</v>
      </c>
      <c r="K323" s="203" t="s">
        <v>19</v>
      </c>
      <c r="L323" s="39"/>
      <c r="M323" s="208" t="s">
        <v>19</v>
      </c>
      <c r="N323" s="209" t="s">
        <v>40</v>
      </c>
      <c r="O323" s="64"/>
      <c r="P323" s="197">
        <f>O323*H323</f>
        <v>0</v>
      </c>
      <c r="Q323" s="197">
        <v>0</v>
      </c>
      <c r="R323" s="197">
        <f>Q323*H323</f>
        <v>0</v>
      </c>
      <c r="S323" s="197">
        <v>0</v>
      </c>
      <c r="T323" s="198">
        <f>S323*H323</f>
        <v>0</v>
      </c>
      <c r="U323" s="34"/>
      <c r="V323" s="34"/>
      <c r="W323" s="34"/>
      <c r="X323" s="34"/>
      <c r="Y323" s="34"/>
      <c r="Z323" s="34"/>
      <c r="AA323" s="34"/>
      <c r="AB323" s="34"/>
      <c r="AC323" s="34"/>
      <c r="AD323" s="34"/>
      <c r="AE323" s="34"/>
      <c r="AR323" s="199" t="s">
        <v>174</v>
      </c>
      <c r="AT323" s="199" t="s">
        <v>168</v>
      </c>
      <c r="AU323" s="199" t="s">
        <v>79</v>
      </c>
      <c r="AY323" s="17" t="s">
        <v>122</v>
      </c>
      <c r="BE323" s="200">
        <f>IF(N323="základní",J323,0)</f>
        <v>0</v>
      </c>
      <c r="BF323" s="200">
        <f>IF(N323="snížená",J323,0)</f>
        <v>0</v>
      </c>
      <c r="BG323" s="200">
        <f>IF(N323="zákl. přenesená",J323,0)</f>
        <v>0</v>
      </c>
      <c r="BH323" s="200">
        <f>IF(N323="sníž. přenesená",J323,0)</f>
        <v>0</v>
      </c>
      <c r="BI323" s="200">
        <f>IF(N323="nulová",J323,0)</f>
        <v>0</v>
      </c>
      <c r="BJ323" s="17" t="s">
        <v>77</v>
      </c>
      <c r="BK323" s="200">
        <f>ROUND(I323*H323,2)</f>
        <v>0</v>
      </c>
      <c r="BL323" s="17" t="s">
        <v>174</v>
      </c>
      <c r="BM323" s="199" t="s">
        <v>1064</v>
      </c>
    </row>
    <row r="324" spans="1:65" s="2" customFormat="1" ht="16.5" customHeight="1">
      <c r="A324" s="34"/>
      <c r="B324" s="35"/>
      <c r="C324" s="201" t="s">
        <v>409</v>
      </c>
      <c r="D324" s="201" t="s">
        <v>168</v>
      </c>
      <c r="E324" s="202" t="s">
        <v>1065</v>
      </c>
      <c r="F324" s="203" t="s">
        <v>1066</v>
      </c>
      <c r="G324" s="204" t="s">
        <v>145</v>
      </c>
      <c r="H324" s="205">
        <v>23.6</v>
      </c>
      <c r="I324" s="206"/>
      <c r="J324" s="207">
        <f>ROUND(I324*H324,2)</f>
        <v>0</v>
      </c>
      <c r="K324" s="203" t="s">
        <v>19</v>
      </c>
      <c r="L324" s="39"/>
      <c r="M324" s="208" t="s">
        <v>19</v>
      </c>
      <c r="N324" s="209" t="s">
        <v>40</v>
      </c>
      <c r="O324" s="64"/>
      <c r="P324" s="197">
        <f>O324*H324</f>
        <v>0</v>
      </c>
      <c r="Q324" s="197">
        <v>0</v>
      </c>
      <c r="R324" s="197">
        <f>Q324*H324</f>
        <v>0</v>
      </c>
      <c r="S324" s="197">
        <v>0</v>
      </c>
      <c r="T324" s="198">
        <f>S324*H324</f>
        <v>0</v>
      </c>
      <c r="U324" s="34"/>
      <c r="V324" s="34"/>
      <c r="W324" s="34"/>
      <c r="X324" s="34"/>
      <c r="Y324" s="34"/>
      <c r="Z324" s="34"/>
      <c r="AA324" s="34"/>
      <c r="AB324" s="34"/>
      <c r="AC324" s="34"/>
      <c r="AD324" s="34"/>
      <c r="AE324" s="34"/>
      <c r="AR324" s="199" t="s">
        <v>174</v>
      </c>
      <c r="AT324" s="199" t="s">
        <v>168</v>
      </c>
      <c r="AU324" s="199" t="s">
        <v>79</v>
      </c>
      <c r="AY324" s="17" t="s">
        <v>122</v>
      </c>
      <c r="BE324" s="200">
        <f>IF(N324="základní",J324,0)</f>
        <v>0</v>
      </c>
      <c r="BF324" s="200">
        <f>IF(N324="snížená",J324,0)</f>
        <v>0</v>
      </c>
      <c r="BG324" s="200">
        <f>IF(N324="zákl. přenesená",J324,0)</f>
        <v>0</v>
      </c>
      <c r="BH324" s="200">
        <f>IF(N324="sníž. přenesená",J324,0)</f>
        <v>0</v>
      </c>
      <c r="BI324" s="200">
        <f>IF(N324="nulová",J324,0)</f>
        <v>0</v>
      </c>
      <c r="BJ324" s="17" t="s">
        <v>77</v>
      </c>
      <c r="BK324" s="200">
        <f>ROUND(I324*H324,2)</f>
        <v>0</v>
      </c>
      <c r="BL324" s="17" t="s">
        <v>174</v>
      </c>
      <c r="BM324" s="199" t="s">
        <v>1067</v>
      </c>
    </row>
    <row r="325" spans="1:65" s="13" customFormat="1">
      <c r="B325" s="219"/>
      <c r="C325" s="220"/>
      <c r="D325" s="215" t="s">
        <v>791</v>
      </c>
      <c r="E325" s="221" t="s">
        <v>19</v>
      </c>
      <c r="F325" s="222" t="s">
        <v>1068</v>
      </c>
      <c r="G325" s="220"/>
      <c r="H325" s="223">
        <v>23.6</v>
      </c>
      <c r="I325" s="224"/>
      <c r="J325" s="220"/>
      <c r="K325" s="220"/>
      <c r="L325" s="225"/>
      <c r="M325" s="226"/>
      <c r="N325" s="227"/>
      <c r="O325" s="227"/>
      <c r="P325" s="227"/>
      <c r="Q325" s="227"/>
      <c r="R325" s="227"/>
      <c r="S325" s="227"/>
      <c r="T325" s="228"/>
      <c r="AT325" s="229" t="s">
        <v>791</v>
      </c>
      <c r="AU325" s="229" t="s">
        <v>79</v>
      </c>
      <c r="AV325" s="13" t="s">
        <v>79</v>
      </c>
      <c r="AW325" s="13" t="s">
        <v>31</v>
      </c>
      <c r="AX325" s="13" t="s">
        <v>69</v>
      </c>
      <c r="AY325" s="229" t="s">
        <v>122</v>
      </c>
    </row>
    <row r="326" spans="1:65" s="14" customFormat="1">
      <c r="B326" s="230"/>
      <c r="C326" s="231"/>
      <c r="D326" s="215" t="s">
        <v>791</v>
      </c>
      <c r="E326" s="232" t="s">
        <v>19</v>
      </c>
      <c r="F326" s="233" t="s">
        <v>796</v>
      </c>
      <c r="G326" s="231"/>
      <c r="H326" s="234">
        <v>23.6</v>
      </c>
      <c r="I326" s="235"/>
      <c r="J326" s="231"/>
      <c r="K326" s="231"/>
      <c r="L326" s="236"/>
      <c r="M326" s="237"/>
      <c r="N326" s="238"/>
      <c r="O326" s="238"/>
      <c r="P326" s="238"/>
      <c r="Q326" s="238"/>
      <c r="R326" s="238"/>
      <c r="S326" s="238"/>
      <c r="T326" s="239"/>
      <c r="AT326" s="240" t="s">
        <v>791</v>
      </c>
      <c r="AU326" s="240" t="s">
        <v>79</v>
      </c>
      <c r="AV326" s="14" t="s">
        <v>174</v>
      </c>
      <c r="AW326" s="14" t="s">
        <v>31</v>
      </c>
      <c r="AX326" s="14" t="s">
        <v>77</v>
      </c>
      <c r="AY326" s="240" t="s">
        <v>122</v>
      </c>
    </row>
    <row r="327" spans="1:65" s="2" customFormat="1" ht="16.5" customHeight="1">
      <c r="A327" s="34"/>
      <c r="B327" s="35"/>
      <c r="C327" s="201" t="s">
        <v>413</v>
      </c>
      <c r="D327" s="201" t="s">
        <v>168</v>
      </c>
      <c r="E327" s="202" t="s">
        <v>1069</v>
      </c>
      <c r="F327" s="203" t="s">
        <v>1070</v>
      </c>
      <c r="G327" s="204" t="s">
        <v>177</v>
      </c>
      <c r="H327" s="205">
        <v>20</v>
      </c>
      <c r="I327" s="206"/>
      <c r="J327" s="207">
        <f>ROUND(I327*H327,2)</f>
        <v>0</v>
      </c>
      <c r="K327" s="203" t="s">
        <v>19</v>
      </c>
      <c r="L327" s="39"/>
      <c r="M327" s="208" t="s">
        <v>19</v>
      </c>
      <c r="N327" s="209" t="s">
        <v>40</v>
      </c>
      <c r="O327" s="64"/>
      <c r="P327" s="197">
        <f>O327*H327</f>
        <v>0</v>
      </c>
      <c r="Q327" s="197">
        <v>0</v>
      </c>
      <c r="R327" s="197">
        <f>Q327*H327</f>
        <v>0</v>
      </c>
      <c r="S327" s="197">
        <v>0</v>
      </c>
      <c r="T327" s="198">
        <f>S327*H327</f>
        <v>0</v>
      </c>
      <c r="U327" s="34"/>
      <c r="V327" s="34"/>
      <c r="W327" s="34"/>
      <c r="X327" s="34"/>
      <c r="Y327" s="34"/>
      <c r="Z327" s="34"/>
      <c r="AA327" s="34"/>
      <c r="AB327" s="34"/>
      <c r="AC327" s="34"/>
      <c r="AD327" s="34"/>
      <c r="AE327" s="34"/>
      <c r="AR327" s="199" t="s">
        <v>174</v>
      </c>
      <c r="AT327" s="199" t="s">
        <v>168</v>
      </c>
      <c r="AU327" s="199" t="s">
        <v>79</v>
      </c>
      <c r="AY327" s="17" t="s">
        <v>122</v>
      </c>
      <c r="BE327" s="200">
        <f>IF(N327="základní",J327,0)</f>
        <v>0</v>
      </c>
      <c r="BF327" s="200">
        <f>IF(N327="snížená",J327,0)</f>
        <v>0</v>
      </c>
      <c r="BG327" s="200">
        <f>IF(N327="zákl. přenesená",J327,0)</f>
        <v>0</v>
      </c>
      <c r="BH327" s="200">
        <f>IF(N327="sníž. přenesená",J327,0)</f>
        <v>0</v>
      </c>
      <c r="BI327" s="200">
        <f>IF(N327="nulová",J327,0)</f>
        <v>0</v>
      </c>
      <c r="BJ327" s="17" t="s">
        <v>77</v>
      </c>
      <c r="BK327" s="200">
        <f>ROUND(I327*H327,2)</f>
        <v>0</v>
      </c>
      <c r="BL327" s="17" t="s">
        <v>174</v>
      </c>
      <c r="BM327" s="199" t="s">
        <v>1071</v>
      </c>
    </row>
    <row r="328" spans="1:65" s="12" customFormat="1" ht="22.9" customHeight="1">
      <c r="B328" s="171"/>
      <c r="C328" s="172"/>
      <c r="D328" s="173" t="s">
        <v>68</v>
      </c>
      <c r="E328" s="185" t="s">
        <v>1072</v>
      </c>
      <c r="F328" s="185" t="s">
        <v>1073</v>
      </c>
      <c r="G328" s="172"/>
      <c r="H328" s="172"/>
      <c r="I328" s="175"/>
      <c r="J328" s="186">
        <f>BK328</f>
        <v>0</v>
      </c>
      <c r="K328" s="172"/>
      <c r="L328" s="177"/>
      <c r="M328" s="178"/>
      <c r="N328" s="179"/>
      <c r="O328" s="179"/>
      <c r="P328" s="180">
        <f>SUM(P329:P342)</f>
        <v>0</v>
      </c>
      <c r="Q328" s="179"/>
      <c r="R328" s="180">
        <f>SUM(R329:R342)</f>
        <v>0</v>
      </c>
      <c r="S328" s="179"/>
      <c r="T328" s="181">
        <f>SUM(T329:T342)</f>
        <v>0</v>
      </c>
      <c r="AR328" s="182" t="s">
        <v>77</v>
      </c>
      <c r="AT328" s="183" t="s">
        <v>68</v>
      </c>
      <c r="AU328" s="183" t="s">
        <v>77</v>
      </c>
      <c r="AY328" s="182" t="s">
        <v>122</v>
      </c>
      <c r="BK328" s="184">
        <f>SUM(BK329:BK342)</f>
        <v>0</v>
      </c>
    </row>
    <row r="329" spans="1:65" s="2" customFormat="1" ht="16.5" customHeight="1">
      <c r="A329" s="34"/>
      <c r="B329" s="35"/>
      <c r="C329" s="201" t="s">
        <v>417</v>
      </c>
      <c r="D329" s="201" t="s">
        <v>168</v>
      </c>
      <c r="E329" s="202" t="s">
        <v>1074</v>
      </c>
      <c r="F329" s="203" t="s">
        <v>1075</v>
      </c>
      <c r="G329" s="204" t="s">
        <v>666</v>
      </c>
      <c r="H329" s="205">
        <v>214.721</v>
      </c>
      <c r="I329" s="206"/>
      <c r="J329" s="207">
        <f>ROUND(I329*H329,2)</f>
        <v>0</v>
      </c>
      <c r="K329" s="203" t="s">
        <v>19</v>
      </c>
      <c r="L329" s="39"/>
      <c r="M329" s="208" t="s">
        <v>19</v>
      </c>
      <c r="N329" s="209" t="s">
        <v>40</v>
      </c>
      <c r="O329" s="64"/>
      <c r="P329" s="197">
        <f>O329*H329</f>
        <v>0</v>
      </c>
      <c r="Q329" s="197">
        <v>0</v>
      </c>
      <c r="R329" s="197">
        <f>Q329*H329</f>
        <v>0</v>
      </c>
      <c r="S329" s="197">
        <v>0</v>
      </c>
      <c r="T329" s="198">
        <f>S329*H329</f>
        <v>0</v>
      </c>
      <c r="U329" s="34"/>
      <c r="V329" s="34"/>
      <c r="W329" s="34"/>
      <c r="X329" s="34"/>
      <c r="Y329" s="34"/>
      <c r="Z329" s="34"/>
      <c r="AA329" s="34"/>
      <c r="AB329" s="34"/>
      <c r="AC329" s="34"/>
      <c r="AD329" s="34"/>
      <c r="AE329" s="34"/>
      <c r="AR329" s="199" t="s">
        <v>174</v>
      </c>
      <c r="AT329" s="199" t="s">
        <v>168</v>
      </c>
      <c r="AU329" s="199" t="s">
        <v>79</v>
      </c>
      <c r="AY329" s="17" t="s">
        <v>122</v>
      </c>
      <c r="BE329" s="200">
        <f>IF(N329="základní",J329,0)</f>
        <v>0</v>
      </c>
      <c r="BF329" s="200">
        <f>IF(N329="snížená",J329,0)</f>
        <v>0</v>
      </c>
      <c r="BG329" s="200">
        <f>IF(N329="zákl. přenesená",J329,0)</f>
        <v>0</v>
      </c>
      <c r="BH329" s="200">
        <f>IF(N329="sníž. přenesená",J329,0)</f>
        <v>0</v>
      </c>
      <c r="BI329" s="200">
        <f>IF(N329="nulová",J329,0)</f>
        <v>0</v>
      </c>
      <c r="BJ329" s="17" t="s">
        <v>77</v>
      </c>
      <c r="BK329" s="200">
        <f>ROUND(I329*H329,2)</f>
        <v>0</v>
      </c>
      <c r="BL329" s="17" t="s">
        <v>174</v>
      </c>
      <c r="BM329" s="199" t="s">
        <v>1076</v>
      </c>
    </row>
    <row r="330" spans="1:65" s="2" customFormat="1" ht="16.5" customHeight="1">
      <c r="A330" s="34"/>
      <c r="B330" s="35"/>
      <c r="C330" s="201" t="s">
        <v>421</v>
      </c>
      <c r="D330" s="201" t="s">
        <v>168</v>
      </c>
      <c r="E330" s="202" t="s">
        <v>1077</v>
      </c>
      <c r="F330" s="203" t="s">
        <v>1078</v>
      </c>
      <c r="G330" s="204" t="s">
        <v>666</v>
      </c>
      <c r="H330" s="205">
        <v>1932.489</v>
      </c>
      <c r="I330" s="206"/>
      <c r="J330" s="207">
        <f>ROUND(I330*H330,2)</f>
        <v>0</v>
      </c>
      <c r="K330" s="203" t="s">
        <v>19</v>
      </c>
      <c r="L330" s="39"/>
      <c r="M330" s="208" t="s">
        <v>19</v>
      </c>
      <c r="N330" s="209" t="s">
        <v>40</v>
      </c>
      <c r="O330" s="64"/>
      <c r="P330" s="197">
        <f>O330*H330</f>
        <v>0</v>
      </c>
      <c r="Q330" s="197">
        <v>0</v>
      </c>
      <c r="R330" s="197">
        <f>Q330*H330</f>
        <v>0</v>
      </c>
      <c r="S330" s="197">
        <v>0</v>
      </c>
      <c r="T330" s="198">
        <f>S330*H330</f>
        <v>0</v>
      </c>
      <c r="U330" s="34"/>
      <c r="V330" s="34"/>
      <c r="W330" s="34"/>
      <c r="X330" s="34"/>
      <c r="Y330" s="34"/>
      <c r="Z330" s="34"/>
      <c r="AA330" s="34"/>
      <c r="AB330" s="34"/>
      <c r="AC330" s="34"/>
      <c r="AD330" s="34"/>
      <c r="AE330" s="34"/>
      <c r="AR330" s="199" t="s">
        <v>174</v>
      </c>
      <c r="AT330" s="199" t="s">
        <v>168</v>
      </c>
      <c r="AU330" s="199" t="s">
        <v>79</v>
      </c>
      <c r="AY330" s="17" t="s">
        <v>122</v>
      </c>
      <c r="BE330" s="200">
        <f>IF(N330="základní",J330,0)</f>
        <v>0</v>
      </c>
      <c r="BF330" s="200">
        <f>IF(N330="snížená",J330,0)</f>
        <v>0</v>
      </c>
      <c r="BG330" s="200">
        <f>IF(N330="zákl. přenesená",J330,0)</f>
        <v>0</v>
      </c>
      <c r="BH330" s="200">
        <f>IF(N330="sníž. přenesená",J330,0)</f>
        <v>0</v>
      </c>
      <c r="BI330" s="200">
        <f>IF(N330="nulová",J330,0)</f>
        <v>0</v>
      </c>
      <c r="BJ330" s="17" t="s">
        <v>77</v>
      </c>
      <c r="BK330" s="200">
        <f>ROUND(I330*H330,2)</f>
        <v>0</v>
      </c>
      <c r="BL330" s="17" t="s">
        <v>174</v>
      </c>
      <c r="BM330" s="199" t="s">
        <v>1079</v>
      </c>
    </row>
    <row r="331" spans="1:65" s="13" customFormat="1">
      <c r="B331" s="219"/>
      <c r="C331" s="220"/>
      <c r="D331" s="215" t="s">
        <v>791</v>
      </c>
      <c r="E331" s="221" t="s">
        <v>19</v>
      </c>
      <c r="F331" s="222" t="s">
        <v>1080</v>
      </c>
      <c r="G331" s="220"/>
      <c r="H331" s="223">
        <v>1932.489</v>
      </c>
      <c r="I331" s="224"/>
      <c r="J331" s="220"/>
      <c r="K331" s="220"/>
      <c r="L331" s="225"/>
      <c r="M331" s="226"/>
      <c r="N331" s="227"/>
      <c r="O331" s="227"/>
      <c r="P331" s="227"/>
      <c r="Q331" s="227"/>
      <c r="R331" s="227"/>
      <c r="S331" s="227"/>
      <c r="T331" s="228"/>
      <c r="AT331" s="229" t="s">
        <v>791</v>
      </c>
      <c r="AU331" s="229" t="s">
        <v>79</v>
      </c>
      <c r="AV331" s="13" t="s">
        <v>79</v>
      </c>
      <c r="AW331" s="13" t="s">
        <v>31</v>
      </c>
      <c r="AX331" s="13" t="s">
        <v>69</v>
      </c>
      <c r="AY331" s="229" t="s">
        <v>122</v>
      </c>
    </row>
    <row r="332" spans="1:65" s="14" customFormat="1">
      <c r="B332" s="230"/>
      <c r="C332" s="231"/>
      <c r="D332" s="215" t="s">
        <v>791</v>
      </c>
      <c r="E332" s="232" t="s">
        <v>19</v>
      </c>
      <c r="F332" s="233" t="s">
        <v>796</v>
      </c>
      <c r="G332" s="231"/>
      <c r="H332" s="234">
        <v>1932.489</v>
      </c>
      <c r="I332" s="235"/>
      <c r="J332" s="231"/>
      <c r="K332" s="231"/>
      <c r="L332" s="236"/>
      <c r="M332" s="237"/>
      <c r="N332" s="238"/>
      <c r="O332" s="238"/>
      <c r="P332" s="238"/>
      <c r="Q332" s="238"/>
      <c r="R332" s="238"/>
      <c r="S332" s="238"/>
      <c r="T332" s="239"/>
      <c r="AT332" s="240" t="s">
        <v>791</v>
      </c>
      <c r="AU332" s="240" t="s">
        <v>79</v>
      </c>
      <c r="AV332" s="14" t="s">
        <v>174</v>
      </c>
      <c r="AW332" s="14" t="s">
        <v>31</v>
      </c>
      <c r="AX332" s="14" t="s">
        <v>77</v>
      </c>
      <c r="AY332" s="240" t="s">
        <v>122</v>
      </c>
    </row>
    <row r="333" spans="1:65" s="2" customFormat="1" ht="16.5" customHeight="1">
      <c r="A333" s="34"/>
      <c r="B333" s="35"/>
      <c r="C333" s="201" t="s">
        <v>425</v>
      </c>
      <c r="D333" s="201" t="s">
        <v>168</v>
      </c>
      <c r="E333" s="202" t="s">
        <v>1081</v>
      </c>
      <c r="F333" s="203" t="s">
        <v>1082</v>
      </c>
      <c r="G333" s="204" t="s">
        <v>666</v>
      </c>
      <c r="H333" s="205">
        <v>63.118000000000002</v>
      </c>
      <c r="I333" s="206"/>
      <c r="J333" s="207">
        <f>ROUND(I333*H333,2)</f>
        <v>0</v>
      </c>
      <c r="K333" s="203" t="s">
        <v>19</v>
      </c>
      <c r="L333" s="39"/>
      <c r="M333" s="208" t="s">
        <v>19</v>
      </c>
      <c r="N333" s="209" t="s">
        <v>40</v>
      </c>
      <c r="O333" s="64"/>
      <c r="P333" s="197">
        <f>O333*H333</f>
        <v>0</v>
      </c>
      <c r="Q333" s="197">
        <v>0</v>
      </c>
      <c r="R333" s="197">
        <f>Q333*H333</f>
        <v>0</v>
      </c>
      <c r="S333" s="197">
        <v>0</v>
      </c>
      <c r="T333" s="198">
        <f>S333*H333</f>
        <v>0</v>
      </c>
      <c r="U333" s="34"/>
      <c r="V333" s="34"/>
      <c r="W333" s="34"/>
      <c r="X333" s="34"/>
      <c r="Y333" s="34"/>
      <c r="Z333" s="34"/>
      <c r="AA333" s="34"/>
      <c r="AB333" s="34"/>
      <c r="AC333" s="34"/>
      <c r="AD333" s="34"/>
      <c r="AE333" s="34"/>
      <c r="AR333" s="199" t="s">
        <v>174</v>
      </c>
      <c r="AT333" s="199" t="s">
        <v>168</v>
      </c>
      <c r="AU333" s="199" t="s">
        <v>79</v>
      </c>
      <c r="AY333" s="17" t="s">
        <v>122</v>
      </c>
      <c r="BE333" s="200">
        <f>IF(N333="základní",J333,0)</f>
        <v>0</v>
      </c>
      <c r="BF333" s="200">
        <f>IF(N333="snížená",J333,0)</f>
        <v>0</v>
      </c>
      <c r="BG333" s="200">
        <f>IF(N333="zákl. přenesená",J333,0)</f>
        <v>0</v>
      </c>
      <c r="BH333" s="200">
        <f>IF(N333="sníž. přenesená",J333,0)</f>
        <v>0</v>
      </c>
      <c r="BI333" s="200">
        <f>IF(N333="nulová",J333,0)</f>
        <v>0</v>
      </c>
      <c r="BJ333" s="17" t="s">
        <v>77</v>
      </c>
      <c r="BK333" s="200">
        <f>ROUND(I333*H333,2)</f>
        <v>0</v>
      </c>
      <c r="BL333" s="17" t="s">
        <v>174</v>
      </c>
      <c r="BM333" s="199" t="s">
        <v>1083</v>
      </c>
    </row>
    <row r="334" spans="1:65" s="15" customFormat="1">
      <c r="B334" s="241"/>
      <c r="C334" s="242"/>
      <c r="D334" s="215" t="s">
        <v>791</v>
      </c>
      <c r="E334" s="243" t="s">
        <v>19</v>
      </c>
      <c r="F334" s="244" t="s">
        <v>1084</v>
      </c>
      <c r="G334" s="242"/>
      <c r="H334" s="243" t="s">
        <v>19</v>
      </c>
      <c r="I334" s="245"/>
      <c r="J334" s="242"/>
      <c r="K334" s="242"/>
      <c r="L334" s="246"/>
      <c r="M334" s="247"/>
      <c r="N334" s="248"/>
      <c r="O334" s="248"/>
      <c r="P334" s="248"/>
      <c r="Q334" s="248"/>
      <c r="R334" s="248"/>
      <c r="S334" s="248"/>
      <c r="T334" s="249"/>
      <c r="AT334" s="250" t="s">
        <v>791</v>
      </c>
      <c r="AU334" s="250" t="s">
        <v>79</v>
      </c>
      <c r="AV334" s="15" t="s">
        <v>77</v>
      </c>
      <c r="AW334" s="15" t="s">
        <v>31</v>
      </c>
      <c r="AX334" s="15" t="s">
        <v>69</v>
      </c>
      <c r="AY334" s="250" t="s">
        <v>122</v>
      </c>
    </row>
    <row r="335" spans="1:65" s="13" customFormat="1">
      <c r="B335" s="219"/>
      <c r="C335" s="220"/>
      <c r="D335" s="215" t="s">
        <v>791</v>
      </c>
      <c r="E335" s="221" t="s">
        <v>19</v>
      </c>
      <c r="F335" s="222" t="s">
        <v>1085</v>
      </c>
      <c r="G335" s="220"/>
      <c r="H335" s="223">
        <v>63.118000000000002</v>
      </c>
      <c r="I335" s="224"/>
      <c r="J335" s="220"/>
      <c r="K335" s="220"/>
      <c r="L335" s="225"/>
      <c r="M335" s="226"/>
      <c r="N335" s="227"/>
      <c r="O335" s="227"/>
      <c r="P335" s="227"/>
      <c r="Q335" s="227"/>
      <c r="R335" s="227"/>
      <c r="S335" s="227"/>
      <c r="T335" s="228"/>
      <c r="AT335" s="229" t="s">
        <v>791</v>
      </c>
      <c r="AU335" s="229" t="s">
        <v>79</v>
      </c>
      <c r="AV335" s="13" t="s">
        <v>79</v>
      </c>
      <c r="AW335" s="13" t="s">
        <v>31</v>
      </c>
      <c r="AX335" s="13" t="s">
        <v>69</v>
      </c>
      <c r="AY335" s="229" t="s">
        <v>122</v>
      </c>
    </row>
    <row r="336" spans="1:65" s="14" customFormat="1">
      <c r="B336" s="230"/>
      <c r="C336" s="231"/>
      <c r="D336" s="215" t="s">
        <v>791</v>
      </c>
      <c r="E336" s="232" t="s">
        <v>19</v>
      </c>
      <c r="F336" s="233" t="s">
        <v>796</v>
      </c>
      <c r="G336" s="231"/>
      <c r="H336" s="234">
        <v>63.118000000000002</v>
      </c>
      <c r="I336" s="235"/>
      <c r="J336" s="231"/>
      <c r="K336" s="231"/>
      <c r="L336" s="236"/>
      <c r="M336" s="237"/>
      <c r="N336" s="238"/>
      <c r="O336" s="238"/>
      <c r="P336" s="238"/>
      <c r="Q336" s="238"/>
      <c r="R336" s="238"/>
      <c r="S336" s="238"/>
      <c r="T336" s="239"/>
      <c r="AT336" s="240" t="s">
        <v>791</v>
      </c>
      <c r="AU336" s="240" t="s">
        <v>79</v>
      </c>
      <c r="AV336" s="14" t="s">
        <v>174</v>
      </c>
      <c r="AW336" s="14" t="s">
        <v>31</v>
      </c>
      <c r="AX336" s="14" t="s">
        <v>77</v>
      </c>
      <c r="AY336" s="240" t="s">
        <v>122</v>
      </c>
    </row>
    <row r="337" spans="1:65" s="2" customFormat="1" ht="16.5" customHeight="1">
      <c r="A337" s="34"/>
      <c r="B337" s="35"/>
      <c r="C337" s="201" t="s">
        <v>429</v>
      </c>
      <c r="D337" s="201" t="s">
        <v>168</v>
      </c>
      <c r="E337" s="202" t="s">
        <v>1086</v>
      </c>
      <c r="F337" s="203" t="s">
        <v>1087</v>
      </c>
      <c r="G337" s="204" t="s">
        <v>666</v>
      </c>
      <c r="H337" s="205">
        <v>129.90600000000001</v>
      </c>
      <c r="I337" s="206"/>
      <c r="J337" s="207">
        <f>ROUND(I337*H337,2)</f>
        <v>0</v>
      </c>
      <c r="K337" s="203" t="s">
        <v>19</v>
      </c>
      <c r="L337" s="39"/>
      <c r="M337" s="208" t="s">
        <v>19</v>
      </c>
      <c r="N337" s="209" t="s">
        <v>40</v>
      </c>
      <c r="O337" s="64"/>
      <c r="P337" s="197">
        <f>O337*H337</f>
        <v>0</v>
      </c>
      <c r="Q337" s="197">
        <v>0</v>
      </c>
      <c r="R337" s="197">
        <f>Q337*H337</f>
        <v>0</v>
      </c>
      <c r="S337" s="197">
        <v>0</v>
      </c>
      <c r="T337" s="198">
        <f>S337*H337</f>
        <v>0</v>
      </c>
      <c r="U337" s="34"/>
      <c r="V337" s="34"/>
      <c r="W337" s="34"/>
      <c r="X337" s="34"/>
      <c r="Y337" s="34"/>
      <c r="Z337" s="34"/>
      <c r="AA337" s="34"/>
      <c r="AB337" s="34"/>
      <c r="AC337" s="34"/>
      <c r="AD337" s="34"/>
      <c r="AE337" s="34"/>
      <c r="AR337" s="199" t="s">
        <v>174</v>
      </c>
      <c r="AT337" s="199" t="s">
        <v>168</v>
      </c>
      <c r="AU337" s="199" t="s">
        <v>79</v>
      </c>
      <c r="AY337" s="17" t="s">
        <v>122</v>
      </c>
      <c r="BE337" s="200">
        <f>IF(N337="základní",J337,0)</f>
        <v>0</v>
      </c>
      <c r="BF337" s="200">
        <f>IF(N337="snížená",J337,0)</f>
        <v>0</v>
      </c>
      <c r="BG337" s="200">
        <f>IF(N337="zákl. přenesená",J337,0)</f>
        <v>0</v>
      </c>
      <c r="BH337" s="200">
        <f>IF(N337="sníž. přenesená",J337,0)</f>
        <v>0</v>
      </c>
      <c r="BI337" s="200">
        <f>IF(N337="nulová",J337,0)</f>
        <v>0</v>
      </c>
      <c r="BJ337" s="17" t="s">
        <v>77</v>
      </c>
      <c r="BK337" s="200">
        <f>ROUND(I337*H337,2)</f>
        <v>0</v>
      </c>
      <c r="BL337" s="17" t="s">
        <v>174</v>
      </c>
      <c r="BM337" s="199" t="s">
        <v>1088</v>
      </c>
    </row>
    <row r="338" spans="1:65" s="13" customFormat="1">
      <c r="B338" s="219"/>
      <c r="C338" s="220"/>
      <c r="D338" s="215" t="s">
        <v>791</v>
      </c>
      <c r="E338" s="221" t="s">
        <v>19</v>
      </c>
      <c r="F338" s="222" t="s">
        <v>1089</v>
      </c>
      <c r="G338" s="220"/>
      <c r="H338" s="223">
        <v>129.90600000000001</v>
      </c>
      <c r="I338" s="224"/>
      <c r="J338" s="220"/>
      <c r="K338" s="220"/>
      <c r="L338" s="225"/>
      <c r="M338" s="226"/>
      <c r="N338" s="227"/>
      <c r="O338" s="227"/>
      <c r="P338" s="227"/>
      <c r="Q338" s="227"/>
      <c r="R338" s="227"/>
      <c r="S338" s="227"/>
      <c r="T338" s="228"/>
      <c r="AT338" s="229" t="s">
        <v>791</v>
      </c>
      <c r="AU338" s="229" t="s">
        <v>79</v>
      </c>
      <c r="AV338" s="13" t="s">
        <v>79</v>
      </c>
      <c r="AW338" s="13" t="s">
        <v>31</v>
      </c>
      <c r="AX338" s="13" t="s">
        <v>69</v>
      </c>
      <c r="AY338" s="229" t="s">
        <v>122</v>
      </c>
    </row>
    <row r="339" spans="1:65" s="14" customFormat="1">
      <c r="B339" s="230"/>
      <c r="C339" s="231"/>
      <c r="D339" s="215" t="s">
        <v>791</v>
      </c>
      <c r="E339" s="232" t="s">
        <v>19</v>
      </c>
      <c r="F339" s="233" t="s">
        <v>796</v>
      </c>
      <c r="G339" s="231"/>
      <c r="H339" s="234">
        <v>129.90600000000001</v>
      </c>
      <c r="I339" s="235"/>
      <c r="J339" s="231"/>
      <c r="K339" s="231"/>
      <c r="L339" s="236"/>
      <c r="M339" s="237"/>
      <c r="N339" s="238"/>
      <c r="O339" s="238"/>
      <c r="P339" s="238"/>
      <c r="Q339" s="238"/>
      <c r="R339" s="238"/>
      <c r="S339" s="238"/>
      <c r="T339" s="239"/>
      <c r="AT339" s="240" t="s">
        <v>791</v>
      </c>
      <c r="AU339" s="240" t="s">
        <v>79</v>
      </c>
      <c r="AV339" s="14" t="s">
        <v>174</v>
      </c>
      <c r="AW339" s="14" t="s">
        <v>31</v>
      </c>
      <c r="AX339" s="14" t="s">
        <v>77</v>
      </c>
      <c r="AY339" s="240" t="s">
        <v>122</v>
      </c>
    </row>
    <row r="340" spans="1:65" s="2" customFormat="1" ht="16.5" customHeight="1">
      <c r="A340" s="34"/>
      <c r="B340" s="35"/>
      <c r="C340" s="201" t="s">
        <v>433</v>
      </c>
      <c r="D340" s="201" t="s">
        <v>168</v>
      </c>
      <c r="E340" s="202" t="s">
        <v>1090</v>
      </c>
      <c r="F340" s="203" t="s">
        <v>1091</v>
      </c>
      <c r="G340" s="204" t="s">
        <v>666</v>
      </c>
      <c r="H340" s="205">
        <v>19.600000000000001</v>
      </c>
      <c r="I340" s="206"/>
      <c r="J340" s="207">
        <f>ROUND(I340*H340,2)</f>
        <v>0</v>
      </c>
      <c r="K340" s="203" t="s">
        <v>19</v>
      </c>
      <c r="L340" s="39"/>
      <c r="M340" s="208" t="s">
        <v>19</v>
      </c>
      <c r="N340" s="209" t="s">
        <v>40</v>
      </c>
      <c r="O340" s="64"/>
      <c r="P340" s="197">
        <f>O340*H340</f>
        <v>0</v>
      </c>
      <c r="Q340" s="197">
        <v>0</v>
      </c>
      <c r="R340" s="197">
        <f>Q340*H340</f>
        <v>0</v>
      </c>
      <c r="S340" s="197">
        <v>0</v>
      </c>
      <c r="T340" s="198">
        <f>S340*H340</f>
        <v>0</v>
      </c>
      <c r="U340" s="34"/>
      <c r="V340" s="34"/>
      <c r="W340" s="34"/>
      <c r="X340" s="34"/>
      <c r="Y340" s="34"/>
      <c r="Z340" s="34"/>
      <c r="AA340" s="34"/>
      <c r="AB340" s="34"/>
      <c r="AC340" s="34"/>
      <c r="AD340" s="34"/>
      <c r="AE340" s="34"/>
      <c r="AR340" s="199" t="s">
        <v>174</v>
      </c>
      <c r="AT340" s="199" t="s">
        <v>168</v>
      </c>
      <c r="AU340" s="199" t="s">
        <v>79</v>
      </c>
      <c r="AY340" s="17" t="s">
        <v>122</v>
      </c>
      <c r="BE340" s="200">
        <f>IF(N340="základní",J340,0)</f>
        <v>0</v>
      </c>
      <c r="BF340" s="200">
        <f>IF(N340="snížená",J340,0)</f>
        <v>0</v>
      </c>
      <c r="BG340" s="200">
        <f>IF(N340="zákl. přenesená",J340,0)</f>
        <v>0</v>
      </c>
      <c r="BH340" s="200">
        <f>IF(N340="sníž. přenesená",J340,0)</f>
        <v>0</v>
      </c>
      <c r="BI340" s="200">
        <f>IF(N340="nulová",J340,0)</f>
        <v>0</v>
      </c>
      <c r="BJ340" s="17" t="s">
        <v>77</v>
      </c>
      <c r="BK340" s="200">
        <f>ROUND(I340*H340,2)</f>
        <v>0</v>
      </c>
      <c r="BL340" s="17" t="s">
        <v>174</v>
      </c>
      <c r="BM340" s="199" t="s">
        <v>1092</v>
      </c>
    </row>
    <row r="341" spans="1:65" s="13" customFormat="1">
      <c r="B341" s="219"/>
      <c r="C341" s="220"/>
      <c r="D341" s="215" t="s">
        <v>791</v>
      </c>
      <c r="E341" s="221" t="s">
        <v>19</v>
      </c>
      <c r="F341" s="222" t="s">
        <v>1093</v>
      </c>
      <c r="G341" s="220"/>
      <c r="H341" s="223">
        <v>19.600000000000001</v>
      </c>
      <c r="I341" s="224"/>
      <c r="J341" s="220"/>
      <c r="K341" s="220"/>
      <c r="L341" s="225"/>
      <c r="M341" s="226"/>
      <c r="N341" s="227"/>
      <c r="O341" s="227"/>
      <c r="P341" s="227"/>
      <c r="Q341" s="227"/>
      <c r="R341" s="227"/>
      <c r="S341" s="227"/>
      <c r="T341" s="228"/>
      <c r="AT341" s="229" t="s">
        <v>791</v>
      </c>
      <c r="AU341" s="229" t="s">
        <v>79</v>
      </c>
      <c r="AV341" s="13" t="s">
        <v>79</v>
      </c>
      <c r="AW341" s="13" t="s">
        <v>31</v>
      </c>
      <c r="AX341" s="13" t="s">
        <v>69</v>
      </c>
      <c r="AY341" s="229" t="s">
        <v>122</v>
      </c>
    </row>
    <row r="342" spans="1:65" s="14" customFormat="1">
      <c r="B342" s="230"/>
      <c r="C342" s="231"/>
      <c r="D342" s="215" t="s">
        <v>791</v>
      </c>
      <c r="E342" s="232" t="s">
        <v>19</v>
      </c>
      <c r="F342" s="233" t="s">
        <v>796</v>
      </c>
      <c r="G342" s="231"/>
      <c r="H342" s="234">
        <v>19.600000000000001</v>
      </c>
      <c r="I342" s="235"/>
      <c r="J342" s="231"/>
      <c r="K342" s="231"/>
      <c r="L342" s="236"/>
      <c r="M342" s="237"/>
      <c r="N342" s="238"/>
      <c r="O342" s="238"/>
      <c r="P342" s="238"/>
      <c r="Q342" s="238"/>
      <c r="R342" s="238"/>
      <c r="S342" s="238"/>
      <c r="T342" s="239"/>
      <c r="AT342" s="240" t="s">
        <v>791</v>
      </c>
      <c r="AU342" s="240" t="s">
        <v>79</v>
      </c>
      <c r="AV342" s="14" t="s">
        <v>174</v>
      </c>
      <c r="AW342" s="14" t="s">
        <v>31</v>
      </c>
      <c r="AX342" s="14" t="s">
        <v>77</v>
      </c>
      <c r="AY342" s="240" t="s">
        <v>122</v>
      </c>
    </row>
    <row r="343" spans="1:65" s="12" customFormat="1" ht="22.9" customHeight="1">
      <c r="B343" s="171"/>
      <c r="C343" s="172"/>
      <c r="D343" s="173" t="s">
        <v>68</v>
      </c>
      <c r="E343" s="185" t="s">
        <v>1094</v>
      </c>
      <c r="F343" s="185" t="s">
        <v>1095</v>
      </c>
      <c r="G343" s="172"/>
      <c r="H343" s="172"/>
      <c r="I343" s="175"/>
      <c r="J343" s="186">
        <f>BK343</f>
        <v>0</v>
      </c>
      <c r="K343" s="172"/>
      <c r="L343" s="177"/>
      <c r="M343" s="178"/>
      <c r="N343" s="179"/>
      <c r="O343" s="179"/>
      <c r="P343" s="180">
        <f>P344</f>
        <v>0</v>
      </c>
      <c r="Q343" s="179"/>
      <c r="R343" s="180">
        <f>R344</f>
        <v>0</v>
      </c>
      <c r="S343" s="179"/>
      <c r="T343" s="181">
        <f>T344</f>
        <v>0</v>
      </c>
      <c r="AR343" s="182" t="s">
        <v>77</v>
      </c>
      <c r="AT343" s="183" t="s">
        <v>68</v>
      </c>
      <c r="AU343" s="183" t="s">
        <v>77</v>
      </c>
      <c r="AY343" s="182" t="s">
        <v>122</v>
      </c>
      <c r="BK343" s="184">
        <f>BK344</f>
        <v>0</v>
      </c>
    </row>
    <row r="344" spans="1:65" s="2" customFormat="1" ht="16.5" customHeight="1">
      <c r="A344" s="34"/>
      <c r="B344" s="35"/>
      <c r="C344" s="201" t="s">
        <v>441</v>
      </c>
      <c r="D344" s="201" t="s">
        <v>168</v>
      </c>
      <c r="E344" s="202" t="s">
        <v>1096</v>
      </c>
      <c r="F344" s="203" t="s">
        <v>1097</v>
      </c>
      <c r="G344" s="204" t="s">
        <v>666</v>
      </c>
      <c r="H344" s="205">
        <v>415.32499999999999</v>
      </c>
      <c r="I344" s="206"/>
      <c r="J344" s="207">
        <f>ROUND(I344*H344,2)</f>
        <v>0</v>
      </c>
      <c r="K344" s="203" t="s">
        <v>19</v>
      </c>
      <c r="L344" s="39"/>
      <c r="M344" s="208" t="s">
        <v>19</v>
      </c>
      <c r="N344" s="209" t="s">
        <v>40</v>
      </c>
      <c r="O344" s="64"/>
      <c r="P344" s="197">
        <f>O344*H344</f>
        <v>0</v>
      </c>
      <c r="Q344" s="197">
        <v>0</v>
      </c>
      <c r="R344" s="197">
        <f>Q344*H344</f>
        <v>0</v>
      </c>
      <c r="S344" s="197">
        <v>0</v>
      </c>
      <c r="T344" s="198">
        <f>S344*H344</f>
        <v>0</v>
      </c>
      <c r="U344" s="34"/>
      <c r="V344" s="34"/>
      <c r="W344" s="34"/>
      <c r="X344" s="34"/>
      <c r="Y344" s="34"/>
      <c r="Z344" s="34"/>
      <c r="AA344" s="34"/>
      <c r="AB344" s="34"/>
      <c r="AC344" s="34"/>
      <c r="AD344" s="34"/>
      <c r="AE344" s="34"/>
      <c r="AR344" s="199" t="s">
        <v>174</v>
      </c>
      <c r="AT344" s="199" t="s">
        <v>168</v>
      </c>
      <c r="AU344" s="199" t="s">
        <v>79</v>
      </c>
      <c r="AY344" s="17" t="s">
        <v>122</v>
      </c>
      <c r="BE344" s="200">
        <f>IF(N344="základní",J344,0)</f>
        <v>0</v>
      </c>
      <c r="BF344" s="200">
        <f>IF(N344="snížená",J344,0)</f>
        <v>0</v>
      </c>
      <c r="BG344" s="200">
        <f>IF(N344="zákl. přenesená",J344,0)</f>
        <v>0</v>
      </c>
      <c r="BH344" s="200">
        <f>IF(N344="sníž. přenesená",J344,0)</f>
        <v>0</v>
      </c>
      <c r="BI344" s="200">
        <f>IF(N344="nulová",J344,0)</f>
        <v>0</v>
      </c>
      <c r="BJ344" s="17" t="s">
        <v>77</v>
      </c>
      <c r="BK344" s="200">
        <f>ROUND(I344*H344,2)</f>
        <v>0</v>
      </c>
      <c r="BL344" s="17" t="s">
        <v>174</v>
      </c>
      <c r="BM344" s="199" t="s">
        <v>1098</v>
      </c>
    </row>
    <row r="345" spans="1:65" s="12" customFormat="1" ht="25.9" customHeight="1">
      <c r="B345" s="171"/>
      <c r="C345" s="172"/>
      <c r="D345" s="173" t="s">
        <v>68</v>
      </c>
      <c r="E345" s="174" t="s">
        <v>224</v>
      </c>
      <c r="F345" s="174" t="s">
        <v>225</v>
      </c>
      <c r="G345" s="172"/>
      <c r="H345" s="172"/>
      <c r="I345" s="175"/>
      <c r="J345" s="176">
        <f>BK345</f>
        <v>0</v>
      </c>
      <c r="K345" s="172"/>
      <c r="L345" s="177"/>
      <c r="M345" s="178"/>
      <c r="N345" s="179"/>
      <c r="O345" s="179"/>
      <c r="P345" s="180">
        <f>P346+P364+P369+P372+P377+P379+P384+P412</f>
        <v>0</v>
      </c>
      <c r="Q345" s="179"/>
      <c r="R345" s="180">
        <f>R346+R364+R369+R372+R377+R379+R384+R412</f>
        <v>0</v>
      </c>
      <c r="S345" s="179"/>
      <c r="T345" s="181">
        <f>T346+T364+T369+T372+T377+T379+T384+T412</f>
        <v>0</v>
      </c>
      <c r="AR345" s="182" t="s">
        <v>79</v>
      </c>
      <c r="AT345" s="183" t="s">
        <v>68</v>
      </c>
      <c r="AU345" s="183" t="s">
        <v>69</v>
      </c>
      <c r="AY345" s="182" t="s">
        <v>122</v>
      </c>
      <c r="BK345" s="184">
        <f>BK346+BK364+BK369+BK372+BK377+BK379+BK384+BK412</f>
        <v>0</v>
      </c>
    </row>
    <row r="346" spans="1:65" s="12" customFormat="1" ht="22.9" customHeight="1">
      <c r="B346" s="171"/>
      <c r="C346" s="172"/>
      <c r="D346" s="173" t="s">
        <v>68</v>
      </c>
      <c r="E346" s="185" t="s">
        <v>1099</v>
      </c>
      <c r="F346" s="185" t="s">
        <v>1100</v>
      </c>
      <c r="G346" s="172"/>
      <c r="H346" s="172"/>
      <c r="I346" s="175"/>
      <c r="J346" s="186">
        <f>BK346</f>
        <v>0</v>
      </c>
      <c r="K346" s="172"/>
      <c r="L346" s="177"/>
      <c r="M346" s="178"/>
      <c r="N346" s="179"/>
      <c r="O346" s="179"/>
      <c r="P346" s="180">
        <f>SUM(P347:P363)</f>
        <v>0</v>
      </c>
      <c r="Q346" s="179"/>
      <c r="R346" s="180">
        <f>SUM(R347:R363)</f>
        <v>0</v>
      </c>
      <c r="S346" s="179"/>
      <c r="T346" s="181">
        <f>SUM(T347:T363)</f>
        <v>0</v>
      </c>
      <c r="AR346" s="182" t="s">
        <v>79</v>
      </c>
      <c r="AT346" s="183" t="s">
        <v>68</v>
      </c>
      <c r="AU346" s="183" t="s">
        <v>77</v>
      </c>
      <c r="AY346" s="182" t="s">
        <v>122</v>
      </c>
      <c r="BK346" s="184">
        <f>SUM(BK347:BK363)</f>
        <v>0</v>
      </c>
    </row>
    <row r="347" spans="1:65" s="2" customFormat="1" ht="16.5" customHeight="1">
      <c r="A347" s="34"/>
      <c r="B347" s="35"/>
      <c r="C347" s="201" t="s">
        <v>437</v>
      </c>
      <c r="D347" s="201" t="s">
        <v>168</v>
      </c>
      <c r="E347" s="202" t="s">
        <v>1101</v>
      </c>
      <c r="F347" s="203" t="s">
        <v>1102</v>
      </c>
      <c r="G347" s="204" t="s">
        <v>166</v>
      </c>
      <c r="H347" s="205">
        <v>50.274999999999999</v>
      </c>
      <c r="I347" s="206"/>
      <c r="J347" s="207">
        <f>ROUND(I347*H347,2)</f>
        <v>0</v>
      </c>
      <c r="K347" s="203" t="s">
        <v>19</v>
      </c>
      <c r="L347" s="39"/>
      <c r="M347" s="208" t="s">
        <v>19</v>
      </c>
      <c r="N347" s="209" t="s">
        <v>40</v>
      </c>
      <c r="O347" s="64"/>
      <c r="P347" s="197">
        <f>O347*H347</f>
        <v>0</v>
      </c>
      <c r="Q347" s="197">
        <v>0</v>
      </c>
      <c r="R347" s="197">
        <f>Q347*H347</f>
        <v>0</v>
      </c>
      <c r="S347" s="197">
        <v>0</v>
      </c>
      <c r="T347" s="198">
        <f>S347*H347</f>
        <v>0</v>
      </c>
      <c r="U347" s="34"/>
      <c r="V347" s="34"/>
      <c r="W347" s="34"/>
      <c r="X347" s="34"/>
      <c r="Y347" s="34"/>
      <c r="Z347" s="34"/>
      <c r="AA347" s="34"/>
      <c r="AB347" s="34"/>
      <c r="AC347" s="34"/>
      <c r="AD347" s="34"/>
      <c r="AE347" s="34"/>
      <c r="AR347" s="199" t="s">
        <v>147</v>
      </c>
      <c r="AT347" s="199" t="s">
        <v>168</v>
      </c>
      <c r="AU347" s="199" t="s">
        <v>79</v>
      </c>
      <c r="AY347" s="17" t="s">
        <v>122</v>
      </c>
      <c r="BE347" s="200">
        <f>IF(N347="základní",J347,0)</f>
        <v>0</v>
      </c>
      <c r="BF347" s="200">
        <f>IF(N347="snížená",J347,0)</f>
        <v>0</v>
      </c>
      <c r="BG347" s="200">
        <f>IF(N347="zákl. přenesená",J347,0)</f>
        <v>0</v>
      </c>
      <c r="BH347" s="200">
        <f>IF(N347="sníž. přenesená",J347,0)</f>
        <v>0</v>
      </c>
      <c r="BI347" s="200">
        <f>IF(N347="nulová",J347,0)</f>
        <v>0</v>
      </c>
      <c r="BJ347" s="17" t="s">
        <v>77</v>
      </c>
      <c r="BK347" s="200">
        <f>ROUND(I347*H347,2)</f>
        <v>0</v>
      </c>
      <c r="BL347" s="17" t="s">
        <v>147</v>
      </c>
      <c r="BM347" s="199" t="s">
        <v>1103</v>
      </c>
    </row>
    <row r="348" spans="1:65" s="13" customFormat="1">
      <c r="B348" s="219"/>
      <c r="C348" s="220"/>
      <c r="D348" s="215" t="s">
        <v>791</v>
      </c>
      <c r="E348" s="221" t="s">
        <v>19</v>
      </c>
      <c r="F348" s="222" t="s">
        <v>1104</v>
      </c>
      <c r="G348" s="220"/>
      <c r="H348" s="223">
        <v>45.39</v>
      </c>
      <c r="I348" s="224"/>
      <c r="J348" s="220"/>
      <c r="K348" s="220"/>
      <c r="L348" s="225"/>
      <c r="M348" s="226"/>
      <c r="N348" s="227"/>
      <c r="O348" s="227"/>
      <c r="P348" s="227"/>
      <c r="Q348" s="227"/>
      <c r="R348" s="227"/>
      <c r="S348" s="227"/>
      <c r="T348" s="228"/>
      <c r="AT348" s="229" t="s">
        <v>791</v>
      </c>
      <c r="AU348" s="229" t="s">
        <v>79</v>
      </c>
      <c r="AV348" s="13" t="s">
        <v>79</v>
      </c>
      <c r="AW348" s="13" t="s">
        <v>31</v>
      </c>
      <c r="AX348" s="13" t="s">
        <v>69</v>
      </c>
      <c r="AY348" s="229" t="s">
        <v>122</v>
      </c>
    </row>
    <row r="349" spans="1:65" s="13" customFormat="1">
      <c r="B349" s="219"/>
      <c r="C349" s="220"/>
      <c r="D349" s="215" t="s">
        <v>791</v>
      </c>
      <c r="E349" s="221" t="s">
        <v>19</v>
      </c>
      <c r="F349" s="222" t="s">
        <v>1105</v>
      </c>
      <c r="G349" s="220"/>
      <c r="H349" s="223">
        <v>1.84</v>
      </c>
      <c r="I349" s="224"/>
      <c r="J349" s="220"/>
      <c r="K349" s="220"/>
      <c r="L349" s="225"/>
      <c r="M349" s="226"/>
      <c r="N349" s="227"/>
      <c r="O349" s="227"/>
      <c r="P349" s="227"/>
      <c r="Q349" s="227"/>
      <c r="R349" s="227"/>
      <c r="S349" s="227"/>
      <c r="T349" s="228"/>
      <c r="AT349" s="229" t="s">
        <v>791</v>
      </c>
      <c r="AU349" s="229" t="s">
        <v>79</v>
      </c>
      <c r="AV349" s="13" t="s">
        <v>79</v>
      </c>
      <c r="AW349" s="13" t="s">
        <v>31</v>
      </c>
      <c r="AX349" s="13" t="s">
        <v>69</v>
      </c>
      <c r="AY349" s="229" t="s">
        <v>122</v>
      </c>
    </row>
    <row r="350" spans="1:65" s="13" customFormat="1">
      <c r="B350" s="219"/>
      <c r="C350" s="220"/>
      <c r="D350" s="215" t="s">
        <v>791</v>
      </c>
      <c r="E350" s="221" t="s">
        <v>19</v>
      </c>
      <c r="F350" s="222" t="s">
        <v>1106</v>
      </c>
      <c r="G350" s="220"/>
      <c r="H350" s="223">
        <v>3.0449999999999999</v>
      </c>
      <c r="I350" s="224"/>
      <c r="J350" s="220"/>
      <c r="K350" s="220"/>
      <c r="L350" s="225"/>
      <c r="M350" s="226"/>
      <c r="N350" s="227"/>
      <c r="O350" s="227"/>
      <c r="P350" s="227"/>
      <c r="Q350" s="227"/>
      <c r="R350" s="227"/>
      <c r="S350" s="227"/>
      <c r="T350" s="228"/>
      <c r="AT350" s="229" t="s">
        <v>791</v>
      </c>
      <c r="AU350" s="229" t="s">
        <v>79</v>
      </c>
      <c r="AV350" s="13" t="s">
        <v>79</v>
      </c>
      <c r="AW350" s="13" t="s">
        <v>31</v>
      </c>
      <c r="AX350" s="13" t="s">
        <v>69</v>
      </c>
      <c r="AY350" s="229" t="s">
        <v>122</v>
      </c>
    </row>
    <row r="351" spans="1:65" s="14" customFormat="1">
      <c r="B351" s="230"/>
      <c r="C351" s="231"/>
      <c r="D351" s="215" t="s">
        <v>791</v>
      </c>
      <c r="E351" s="232" t="s">
        <v>19</v>
      </c>
      <c r="F351" s="233" t="s">
        <v>796</v>
      </c>
      <c r="G351" s="231"/>
      <c r="H351" s="234">
        <v>50.275000000000006</v>
      </c>
      <c r="I351" s="235"/>
      <c r="J351" s="231"/>
      <c r="K351" s="231"/>
      <c r="L351" s="236"/>
      <c r="M351" s="237"/>
      <c r="N351" s="238"/>
      <c r="O351" s="238"/>
      <c r="P351" s="238"/>
      <c r="Q351" s="238"/>
      <c r="R351" s="238"/>
      <c r="S351" s="238"/>
      <c r="T351" s="239"/>
      <c r="AT351" s="240" t="s">
        <v>791</v>
      </c>
      <c r="AU351" s="240" t="s">
        <v>79</v>
      </c>
      <c r="AV351" s="14" t="s">
        <v>174</v>
      </c>
      <c r="AW351" s="14" t="s">
        <v>31</v>
      </c>
      <c r="AX351" s="14" t="s">
        <v>77</v>
      </c>
      <c r="AY351" s="240" t="s">
        <v>122</v>
      </c>
    </row>
    <row r="352" spans="1:65" s="2" customFormat="1" ht="16.5" customHeight="1">
      <c r="A352" s="34"/>
      <c r="B352" s="35"/>
      <c r="C352" s="201" t="s">
        <v>449</v>
      </c>
      <c r="D352" s="201" t="s">
        <v>168</v>
      </c>
      <c r="E352" s="202" t="s">
        <v>1107</v>
      </c>
      <c r="F352" s="203" t="s">
        <v>1108</v>
      </c>
      <c r="G352" s="204" t="s">
        <v>166</v>
      </c>
      <c r="H352" s="205">
        <v>133.524</v>
      </c>
      <c r="I352" s="206"/>
      <c r="J352" s="207">
        <f>ROUND(I352*H352,2)</f>
        <v>0</v>
      </c>
      <c r="K352" s="203" t="s">
        <v>19</v>
      </c>
      <c r="L352" s="39"/>
      <c r="M352" s="208" t="s">
        <v>19</v>
      </c>
      <c r="N352" s="209" t="s">
        <v>40</v>
      </c>
      <c r="O352" s="64"/>
      <c r="P352" s="197">
        <f>O352*H352</f>
        <v>0</v>
      </c>
      <c r="Q352" s="197">
        <v>0</v>
      </c>
      <c r="R352" s="197">
        <f>Q352*H352</f>
        <v>0</v>
      </c>
      <c r="S352" s="197">
        <v>0</v>
      </c>
      <c r="T352" s="198">
        <f>S352*H352</f>
        <v>0</v>
      </c>
      <c r="U352" s="34"/>
      <c r="V352" s="34"/>
      <c r="W352" s="34"/>
      <c r="X352" s="34"/>
      <c r="Y352" s="34"/>
      <c r="Z352" s="34"/>
      <c r="AA352" s="34"/>
      <c r="AB352" s="34"/>
      <c r="AC352" s="34"/>
      <c r="AD352" s="34"/>
      <c r="AE352" s="34"/>
      <c r="AR352" s="199" t="s">
        <v>147</v>
      </c>
      <c r="AT352" s="199" t="s">
        <v>168</v>
      </c>
      <c r="AU352" s="199" t="s">
        <v>79</v>
      </c>
      <c r="AY352" s="17" t="s">
        <v>122</v>
      </c>
      <c r="BE352" s="200">
        <f>IF(N352="základní",J352,0)</f>
        <v>0</v>
      </c>
      <c r="BF352" s="200">
        <f>IF(N352="snížená",J352,0)</f>
        <v>0</v>
      </c>
      <c r="BG352" s="200">
        <f>IF(N352="zákl. přenesená",J352,0)</f>
        <v>0</v>
      </c>
      <c r="BH352" s="200">
        <f>IF(N352="sníž. přenesená",J352,0)</f>
        <v>0</v>
      </c>
      <c r="BI352" s="200">
        <f>IF(N352="nulová",J352,0)</f>
        <v>0</v>
      </c>
      <c r="BJ352" s="17" t="s">
        <v>77</v>
      </c>
      <c r="BK352" s="200">
        <f>ROUND(I352*H352,2)</f>
        <v>0</v>
      </c>
      <c r="BL352" s="17" t="s">
        <v>147</v>
      </c>
      <c r="BM352" s="199" t="s">
        <v>1109</v>
      </c>
    </row>
    <row r="353" spans="1:65" s="2" customFormat="1" ht="16.5" customHeight="1">
      <c r="A353" s="34"/>
      <c r="B353" s="35"/>
      <c r="C353" s="187" t="s">
        <v>457</v>
      </c>
      <c r="D353" s="187" t="s">
        <v>119</v>
      </c>
      <c r="E353" s="188" t="s">
        <v>1110</v>
      </c>
      <c r="F353" s="189" t="s">
        <v>1111</v>
      </c>
      <c r="G353" s="190" t="s">
        <v>666</v>
      </c>
      <c r="H353" s="191">
        <v>3.9E-2</v>
      </c>
      <c r="I353" s="192"/>
      <c r="J353" s="193">
        <f>ROUND(I353*H353,2)</f>
        <v>0</v>
      </c>
      <c r="K353" s="189" t="s">
        <v>19</v>
      </c>
      <c r="L353" s="194"/>
      <c r="M353" s="195" t="s">
        <v>19</v>
      </c>
      <c r="N353" s="196" t="s">
        <v>40</v>
      </c>
      <c r="O353" s="64"/>
      <c r="P353" s="197">
        <f>O353*H353</f>
        <v>0</v>
      </c>
      <c r="Q353" s="197">
        <v>0</v>
      </c>
      <c r="R353" s="197">
        <f>Q353*H353</f>
        <v>0</v>
      </c>
      <c r="S353" s="197">
        <v>0</v>
      </c>
      <c r="T353" s="198">
        <f>S353*H353</f>
        <v>0</v>
      </c>
      <c r="U353" s="34"/>
      <c r="V353" s="34"/>
      <c r="W353" s="34"/>
      <c r="X353" s="34"/>
      <c r="Y353" s="34"/>
      <c r="Z353" s="34"/>
      <c r="AA353" s="34"/>
      <c r="AB353" s="34"/>
      <c r="AC353" s="34"/>
      <c r="AD353" s="34"/>
      <c r="AE353" s="34"/>
      <c r="AR353" s="199" t="s">
        <v>379</v>
      </c>
      <c r="AT353" s="199" t="s">
        <v>119</v>
      </c>
      <c r="AU353" s="199" t="s">
        <v>79</v>
      </c>
      <c r="AY353" s="17" t="s">
        <v>122</v>
      </c>
      <c r="BE353" s="200">
        <f>IF(N353="základní",J353,0)</f>
        <v>0</v>
      </c>
      <c r="BF353" s="200">
        <f>IF(N353="snížená",J353,0)</f>
        <v>0</v>
      </c>
      <c r="BG353" s="200">
        <f>IF(N353="zákl. přenesená",J353,0)</f>
        <v>0</v>
      </c>
      <c r="BH353" s="200">
        <f>IF(N353="sníž. přenesená",J353,0)</f>
        <v>0</v>
      </c>
      <c r="BI353" s="200">
        <f>IF(N353="nulová",J353,0)</f>
        <v>0</v>
      </c>
      <c r="BJ353" s="17" t="s">
        <v>77</v>
      </c>
      <c r="BK353" s="200">
        <f>ROUND(I353*H353,2)</f>
        <v>0</v>
      </c>
      <c r="BL353" s="17" t="s">
        <v>147</v>
      </c>
      <c r="BM353" s="199" t="s">
        <v>1112</v>
      </c>
    </row>
    <row r="354" spans="1:65" s="2" customFormat="1" ht="16.5" customHeight="1">
      <c r="A354" s="34"/>
      <c r="B354" s="35"/>
      <c r="C354" s="201" t="s">
        <v>445</v>
      </c>
      <c r="D354" s="201" t="s">
        <v>168</v>
      </c>
      <c r="E354" s="202" t="s">
        <v>1113</v>
      </c>
      <c r="F354" s="203" t="s">
        <v>1114</v>
      </c>
      <c r="G354" s="204" t="s">
        <v>166</v>
      </c>
      <c r="H354" s="205">
        <v>100.55</v>
      </c>
      <c r="I354" s="206"/>
      <c r="J354" s="207">
        <f>ROUND(I354*H354,2)</f>
        <v>0</v>
      </c>
      <c r="K354" s="203" t="s">
        <v>19</v>
      </c>
      <c r="L354" s="39"/>
      <c r="M354" s="208" t="s">
        <v>19</v>
      </c>
      <c r="N354" s="209" t="s">
        <v>40</v>
      </c>
      <c r="O354" s="64"/>
      <c r="P354" s="197">
        <f>O354*H354</f>
        <v>0</v>
      </c>
      <c r="Q354" s="197">
        <v>0</v>
      </c>
      <c r="R354" s="197">
        <f>Q354*H354</f>
        <v>0</v>
      </c>
      <c r="S354" s="197">
        <v>0</v>
      </c>
      <c r="T354" s="198">
        <f>S354*H354</f>
        <v>0</v>
      </c>
      <c r="U354" s="34"/>
      <c r="V354" s="34"/>
      <c r="W354" s="34"/>
      <c r="X354" s="34"/>
      <c r="Y354" s="34"/>
      <c r="Z354" s="34"/>
      <c r="AA354" s="34"/>
      <c r="AB354" s="34"/>
      <c r="AC354" s="34"/>
      <c r="AD354" s="34"/>
      <c r="AE354" s="34"/>
      <c r="AR354" s="199" t="s">
        <v>147</v>
      </c>
      <c r="AT354" s="199" t="s">
        <v>168</v>
      </c>
      <c r="AU354" s="199" t="s">
        <v>79</v>
      </c>
      <c r="AY354" s="17" t="s">
        <v>122</v>
      </c>
      <c r="BE354" s="200">
        <f>IF(N354="základní",J354,0)</f>
        <v>0</v>
      </c>
      <c r="BF354" s="200">
        <f>IF(N354="snížená",J354,0)</f>
        <v>0</v>
      </c>
      <c r="BG354" s="200">
        <f>IF(N354="zákl. přenesená",J354,0)</f>
        <v>0</v>
      </c>
      <c r="BH354" s="200">
        <f>IF(N354="sníž. přenesená",J354,0)</f>
        <v>0</v>
      </c>
      <c r="BI354" s="200">
        <f>IF(N354="nulová",J354,0)</f>
        <v>0</v>
      </c>
      <c r="BJ354" s="17" t="s">
        <v>77</v>
      </c>
      <c r="BK354" s="200">
        <f>ROUND(I354*H354,2)</f>
        <v>0</v>
      </c>
      <c r="BL354" s="17" t="s">
        <v>147</v>
      </c>
      <c r="BM354" s="199" t="s">
        <v>1115</v>
      </c>
    </row>
    <row r="355" spans="1:65" s="13" customFormat="1">
      <c r="B355" s="219"/>
      <c r="C355" s="220"/>
      <c r="D355" s="215" t="s">
        <v>791</v>
      </c>
      <c r="E355" s="221" t="s">
        <v>19</v>
      </c>
      <c r="F355" s="222" t="s">
        <v>1116</v>
      </c>
      <c r="G355" s="220"/>
      <c r="H355" s="223">
        <v>100.55</v>
      </c>
      <c r="I355" s="224"/>
      <c r="J355" s="220"/>
      <c r="K355" s="220"/>
      <c r="L355" s="225"/>
      <c r="M355" s="226"/>
      <c r="N355" s="227"/>
      <c r="O355" s="227"/>
      <c r="P355" s="227"/>
      <c r="Q355" s="227"/>
      <c r="R355" s="227"/>
      <c r="S355" s="227"/>
      <c r="T355" s="228"/>
      <c r="AT355" s="229" t="s">
        <v>791</v>
      </c>
      <c r="AU355" s="229" t="s">
        <v>79</v>
      </c>
      <c r="AV355" s="13" t="s">
        <v>79</v>
      </c>
      <c r="AW355" s="13" t="s">
        <v>31</v>
      </c>
      <c r="AX355" s="13" t="s">
        <v>69</v>
      </c>
      <c r="AY355" s="229" t="s">
        <v>122</v>
      </c>
    </row>
    <row r="356" spans="1:65" s="14" customFormat="1">
      <c r="B356" s="230"/>
      <c r="C356" s="231"/>
      <c r="D356" s="215" t="s">
        <v>791</v>
      </c>
      <c r="E356" s="232" t="s">
        <v>19</v>
      </c>
      <c r="F356" s="233" t="s">
        <v>796</v>
      </c>
      <c r="G356" s="231"/>
      <c r="H356" s="234">
        <v>100.55</v>
      </c>
      <c r="I356" s="235"/>
      <c r="J356" s="231"/>
      <c r="K356" s="231"/>
      <c r="L356" s="236"/>
      <c r="M356" s="237"/>
      <c r="N356" s="238"/>
      <c r="O356" s="238"/>
      <c r="P356" s="238"/>
      <c r="Q356" s="238"/>
      <c r="R356" s="238"/>
      <c r="S356" s="238"/>
      <c r="T356" s="239"/>
      <c r="AT356" s="240" t="s">
        <v>791</v>
      </c>
      <c r="AU356" s="240" t="s">
        <v>79</v>
      </c>
      <c r="AV356" s="14" t="s">
        <v>174</v>
      </c>
      <c r="AW356" s="14" t="s">
        <v>31</v>
      </c>
      <c r="AX356" s="14" t="s">
        <v>77</v>
      </c>
      <c r="AY356" s="240" t="s">
        <v>122</v>
      </c>
    </row>
    <row r="357" spans="1:65" s="2" customFormat="1" ht="16.5" customHeight="1">
      <c r="A357" s="34"/>
      <c r="B357" s="35"/>
      <c r="C357" s="201" t="s">
        <v>453</v>
      </c>
      <c r="D357" s="201" t="s">
        <v>168</v>
      </c>
      <c r="E357" s="202" t="s">
        <v>1117</v>
      </c>
      <c r="F357" s="203" t="s">
        <v>1118</v>
      </c>
      <c r="G357" s="204" t="s">
        <v>166</v>
      </c>
      <c r="H357" s="205">
        <v>267.048</v>
      </c>
      <c r="I357" s="206"/>
      <c r="J357" s="207">
        <f>ROUND(I357*H357,2)</f>
        <v>0</v>
      </c>
      <c r="K357" s="203" t="s">
        <v>19</v>
      </c>
      <c r="L357" s="39"/>
      <c r="M357" s="208" t="s">
        <v>19</v>
      </c>
      <c r="N357" s="209" t="s">
        <v>40</v>
      </c>
      <c r="O357" s="64"/>
      <c r="P357" s="197">
        <f>O357*H357</f>
        <v>0</v>
      </c>
      <c r="Q357" s="197">
        <v>0</v>
      </c>
      <c r="R357" s="197">
        <f>Q357*H357</f>
        <v>0</v>
      </c>
      <c r="S357" s="197">
        <v>0</v>
      </c>
      <c r="T357" s="198">
        <f>S357*H357</f>
        <v>0</v>
      </c>
      <c r="U357" s="34"/>
      <c r="V357" s="34"/>
      <c r="W357" s="34"/>
      <c r="X357" s="34"/>
      <c r="Y357" s="34"/>
      <c r="Z357" s="34"/>
      <c r="AA357" s="34"/>
      <c r="AB357" s="34"/>
      <c r="AC357" s="34"/>
      <c r="AD357" s="34"/>
      <c r="AE357" s="34"/>
      <c r="AR357" s="199" t="s">
        <v>147</v>
      </c>
      <c r="AT357" s="199" t="s">
        <v>168</v>
      </c>
      <c r="AU357" s="199" t="s">
        <v>79</v>
      </c>
      <c r="AY357" s="17" t="s">
        <v>122</v>
      </c>
      <c r="BE357" s="200">
        <f>IF(N357="základní",J357,0)</f>
        <v>0</v>
      </c>
      <c r="BF357" s="200">
        <f>IF(N357="snížená",J357,0)</f>
        <v>0</v>
      </c>
      <c r="BG357" s="200">
        <f>IF(N357="zákl. přenesená",J357,0)</f>
        <v>0</v>
      </c>
      <c r="BH357" s="200">
        <f>IF(N357="sníž. přenesená",J357,0)</f>
        <v>0</v>
      </c>
      <c r="BI357" s="200">
        <f>IF(N357="nulová",J357,0)</f>
        <v>0</v>
      </c>
      <c r="BJ357" s="17" t="s">
        <v>77</v>
      </c>
      <c r="BK357" s="200">
        <f>ROUND(I357*H357,2)</f>
        <v>0</v>
      </c>
      <c r="BL357" s="17" t="s">
        <v>147</v>
      </c>
      <c r="BM357" s="199" t="s">
        <v>1119</v>
      </c>
    </row>
    <row r="358" spans="1:65" s="13" customFormat="1">
      <c r="B358" s="219"/>
      <c r="C358" s="220"/>
      <c r="D358" s="215" t="s">
        <v>791</v>
      </c>
      <c r="E358" s="221" t="s">
        <v>19</v>
      </c>
      <c r="F358" s="222" t="s">
        <v>1120</v>
      </c>
      <c r="G358" s="220"/>
      <c r="H358" s="223">
        <v>267.048</v>
      </c>
      <c r="I358" s="224"/>
      <c r="J358" s="220"/>
      <c r="K358" s="220"/>
      <c r="L358" s="225"/>
      <c r="M358" s="226"/>
      <c r="N358" s="227"/>
      <c r="O358" s="227"/>
      <c r="P358" s="227"/>
      <c r="Q358" s="227"/>
      <c r="R358" s="227"/>
      <c r="S358" s="227"/>
      <c r="T358" s="228"/>
      <c r="AT358" s="229" t="s">
        <v>791</v>
      </c>
      <c r="AU358" s="229" t="s">
        <v>79</v>
      </c>
      <c r="AV358" s="13" t="s">
        <v>79</v>
      </c>
      <c r="AW358" s="13" t="s">
        <v>31</v>
      </c>
      <c r="AX358" s="13" t="s">
        <v>69</v>
      </c>
      <c r="AY358" s="229" t="s">
        <v>122</v>
      </c>
    </row>
    <row r="359" spans="1:65" s="14" customFormat="1">
      <c r="B359" s="230"/>
      <c r="C359" s="231"/>
      <c r="D359" s="215" t="s">
        <v>791</v>
      </c>
      <c r="E359" s="232" t="s">
        <v>19</v>
      </c>
      <c r="F359" s="233" t="s">
        <v>796</v>
      </c>
      <c r="G359" s="231"/>
      <c r="H359" s="234">
        <v>267.048</v>
      </c>
      <c r="I359" s="235"/>
      <c r="J359" s="231"/>
      <c r="K359" s="231"/>
      <c r="L359" s="236"/>
      <c r="M359" s="237"/>
      <c r="N359" s="238"/>
      <c r="O359" s="238"/>
      <c r="P359" s="238"/>
      <c r="Q359" s="238"/>
      <c r="R359" s="238"/>
      <c r="S359" s="238"/>
      <c r="T359" s="239"/>
      <c r="AT359" s="240" t="s">
        <v>791</v>
      </c>
      <c r="AU359" s="240" t="s">
        <v>79</v>
      </c>
      <c r="AV359" s="14" t="s">
        <v>174</v>
      </c>
      <c r="AW359" s="14" t="s">
        <v>31</v>
      </c>
      <c r="AX359" s="14" t="s">
        <v>77</v>
      </c>
      <c r="AY359" s="240" t="s">
        <v>122</v>
      </c>
    </row>
    <row r="360" spans="1:65" s="2" customFormat="1" ht="16.5" customHeight="1">
      <c r="A360" s="34"/>
      <c r="B360" s="35"/>
      <c r="C360" s="187" t="s">
        <v>461</v>
      </c>
      <c r="D360" s="187" t="s">
        <v>119</v>
      </c>
      <c r="E360" s="188" t="s">
        <v>1121</v>
      </c>
      <c r="F360" s="189" t="s">
        <v>1122</v>
      </c>
      <c r="G360" s="190" t="s">
        <v>166</v>
      </c>
      <c r="H360" s="191">
        <v>320.45800000000003</v>
      </c>
      <c r="I360" s="192"/>
      <c r="J360" s="193">
        <f>ROUND(I360*H360,2)</f>
        <v>0</v>
      </c>
      <c r="K360" s="189" t="s">
        <v>19</v>
      </c>
      <c r="L360" s="194"/>
      <c r="M360" s="195" t="s">
        <v>19</v>
      </c>
      <c r="N360" s="196" t="s">
        <v>40</v>
      </c>
      <c r="O360" s="64"/>
      <c r="P360" s="197">
        <f>O360*H360</f>
        <v>0</v>
      </c>
      <c r="Q360" s="197">
        <v>0</v>
      </c>
      <c r="R360" s="197">
        <f>Q360*H360</f>
        <v>0</v>
      </c>
      <c r="S360" s="197">
        <v>0</v>
      </c>
      <c r="T360" s="198">
        <f>S360*H360</f>
        <v>0</v>
      </c>
      <c r="U360" s="34"/>
      <c r="V360" s="34"/>
      <c r="W360" s="34"/>
      <c r="X360" s="34"/>
      <c r="Y360" s="34"/>
      <c r="Z360" s="34"/>
      <c r="AA360" s="34"/>
      <c r="AB360" s="34"/>
      <c r="AC360" s="34"/>
      <c r="AD360" s="34"/>
      <c r="AE360" s="34"/>
      <c r="AR360" s="199" t="s">
        <v>379</v>
      </c>
      <c r="AT360" s="199" t="s">
        <v>119</v>
      </c>
      <c r="AU360" s="199" t="s">
        <v>79</v>
      </c>
      <c r="AY360" s="17" t="s">
        <v>122</v>
      </c>
      <c r="BE360" s="200">
        <f>IF(N360="základní",J360,0)</f>
        <v>0</v>
      </c>
      <c r="BF360" s="200">
        <f>IF(N360="snížená",J360,0)</f>
        <v>0</v>
      </c>
      <c r="BG360" s="200">
        <f>IF(N360="zákl. přenesená",J360,0)</f>
        <v>0</v>
      </c>
      <c r="BH360" s="200">
        <f>IF(N360="sníž. přenesená",J360,0)</f>
        <v>0</v>
      </c>
      <c r="BI360" s="200">
        <f>IF(N360="nulová",J360,0)</f>
        <v>0</v>
      </c>
      <c r="BJ360" s="17" t="s">
        <v>77</v>
      </c>
      <c r="BK360" s="200">
        <f>ROUND(I360*H360,2)</f>
        <v>0</v>
      </c>
      <c r="BL360" s="17" t="s">
        <v>147</v>
      </c>
      <c r="BM360" s="199" t="s">
        <v>1123</v>
      </c>
    </row>
    <row r="361" spans="1:65" s="2" customFormat="1" ht="16.5" customHeight="1">
      <c r="A361" s="34"/>
      <c r="B361" s="35"/>
      <c r="C361" s="187" t="s">
        <v>516</v>
      </c>
      <c r="D361" s="187" t="s">
        <v>119</v>
      </c>
      <c r="E361" s="188" t="s">
        <v>1124</v>
      </c>
      <c r="F361" s="189" t="s">
        <v>1122</v>
      </c>
      <c r="G361" s="190" t="s">
        <v>166</v>
      </c>
      <c r="H361" s="191">
        <v>115.633</v>
      </c>
      <c r="I361" s="192"/>
      <c r="J361" s="193">
        <f>ROUND(I361*H361,2)</f>
        <v>0</v>
      </c>
      <c r="K361" s="189" t="s">
        <v>19</v>
      </c>
      <c r="L361" s="194"/>
      <c r="M361" s="195" t="s">
        <v>19</v>
      </c>
      <c r="N361" s="196" t="s">
        <v>40</v>
      </c>
      <c r="O361" s="64"/>
      <c r="P361" s="197">
        <f>O361*H361</f>
        <v>0</v>
      </c>
      <c r="Q361" s="197">
        <v>0</v>
      </c>
      <c r="R361" s="197">
        <f>Q361*H361</f>
        <v>0</v>
      </c>
      <c r="S361" s="197">
        <v>0</v>
      </c>
      <c r="T361" s="198">
        <f>S361*H361</f>
        <v>0</v>
      </c>
      <c r="U361" s="34"/>
      <c r="V361" s="34"/>
      <c r="W361" s="34"/>
      <c r="X361" s="34"/>
      <c r="Y361" s="34"/>
      <c r="Z361" s="34"/>
      <c r="AA361" s="34"/>
      <c r="AB361" s="34"/>
      <c r="AC361" s="34"/>
      <c r="AD361" s="34"/>
      <c r="AE361" s="34"/>
      <c r="AR361" s="199" t="s">
        <v>379</v>
      </c>
      <c r="AT361" s="199" t="s">
        <v>119</v>
      </c>
      <c r="AU361" s="199" t="s">
        <v>79</v>
      </c>
      <c r="AY361" s="17" t="s">
        <v>122</v>
      </c>
      <c r="BE361" s="200">
        <f>IF(N361="základní",J361,0)</f>
        <v>0</v>
      </c>
      <c r="BF361" s="200">
        <f>IF(N361="snížená",J361,0)</f>
        <v>0</v>
      </c>
      <c r="BG361" s="200">
        <f>IF(N361="zákl. přenesená",J361,0)</f>
        <v>0</v>
      </c>
      <c r="BH361" s="200">
        <f>IF(N361="sníž. přenesená",J361,0)</f>
        <v>0</v>
      </c>
      <c r="BI361" s="200">
        <f>IF(N361="nulová",J361,0)</f>
        <v>0</v>
      </c>
      <c r="BJ361" s="17" t="s">
        <v>77</v>
      </c>
      <c r="BK361" s="200">
        <f>ROUND(I361*H361,2)</f>
        <v>0</v>
      </c>
      <c r="BL361" s="17" t="s">
        <v>147</v>
      </c>
      <c r="BM361" s="199" t="s">
        <v>1125</v>
      </c>
    </row>
    <row r="362" spans="1:65" s="2" customFormat="1" ht="16.5" customHeight="1">
      <c r="A362" s="34"/>
      <c r="B362" s="35"/>
      <c r="C362" s="201" t="s">
        <v>520</v>
      </c>
      <c r="D362" s="201" t="s">
        <v>168</v>
      </c>
      <c r="E362" s="202" t="s">
        <v>1126</v>
      </c>
      <c r="F362" s="203" t="s">
        <v>1127</v>
      </c>
      <c r="G362" s="204" t="s">
        <v>166</v>
      </c>
      <c r="H362" s="205">
        <v>133.524</v>
      </c>
      <c r="I362" s="206"/>
      <c r="J362" s="207">
        <f>ROUND(I362*H362,2)</f>
        <v>0</v>
      </c>
      <c r="K362" s="203" t="s">
        <v>19</v>
      </c>
      <c r="L362" s="39"/>
      <c r="M362" s="208" t="s">
        <v>19</v>
      </c>
      <c r="N362" s="209" t="s">
        <v>40</v>
      </c>
      <c r="O362" s="64"/>
      <c r="P362" s="197">
        <f>O362*H362</f>
        <v>0</v>
      </c>
      <c r="Q362" s="197">
        <v>0</v>
      </c>
      <c r="R362" s="197">
        <f>Q362*H362</f>
        <v>0</v>
      </c>
      <c r="S362" s="197">
        <v>0</v>
      </c>
      <c r="T362" s="198">
        <f>S362*H362</f>
        <v>0</v>
      </c>
      <c r="U362" s="34"/>
      <c r="V362" s="34"/>
      <c r="W362" s="34"/>
      <c r="X362" s="34"/>
      <c r="Y362" s="34"/>
      <c r="Z362" s="34"/>
      <c r="AA362" s="34"/>
      <c r="AB362" s="34"/>
      <c r="AC362" s="34"/>
      <c r="AD362" s="34"/>
      <c r="AE362" s="34"/>
      <c r="AR362" s="199" t="s">
        <v>147</v>
      </c>
      <c r="AT362" s="199" t="s">
        <v>168</v>
      </c>
      <c r="AU362" s="199" t="s">
        <v>79</v>
      </c>
      <c r="AY362" s="17" t="s">
        <v>122</v>
      </c>
      <c r="BE362" s="200">
        <f>IF(N362="základní",J362,0)</f>
        <v>0</v>
      </c>
      <c r="BF362" s="200">
        <f>IF(N362="snížená",J362,0)</f>
        <v>0</v>
      </c>
      <c r="BG362" s="200">
        <f>IF(N362="zákl. přenesená",J362,0)</f>
        <v>0</v>
      </c>
      <c r="BH362" s="200">
        <f>IF(N362="sníž. přenesená",J362,0)</f>
        <v>0</v>
      </c>
      <c r="BI362" s="200">
        <f>IF(N362="nulová",J362,0)</f>
        <v>0</v>
      </c>
      <c r="BJ362" s="17" t="s">
        <v>77</v>
      </c>
      <c r="BK362" s="200">
        <f>ROUND(I362*H362,2)</f>
        <v>0</v>
      </c>
      <c r="BL362" s="17" t="s">
        <v>147</v>
      </c>
      <c r="BM362" s="199" t="s">
        <v>1128</v>
      </c>
    </row>
    <row r="363" spans="1:65" s="2" customFormat="1" ht="16.5" customHeight="1">
      <c r="A363" s="34"/>
      <c r="B363" s="35"/>
      <c r="C363" s="201" t="s">
        <v>1129</v>
      </c>
      <c r="D363" s="201" t="s">
        <v>168</v>
      </c>
      <c r="E363" s="202" t="s">
        <v>1130</v>
      </c>
      <c r="F363" s="203" t="s">
        <v>1131</v>
      </c>
      <c r="G363" s="204" t="s">
        <v>1132</v>
      </c>
      <c r="H363" s="251"/>
      <c r="I363" s="206"/>
      <c r="J363" s="207">
        <f>ROUND(I363*H363,2)</f>
        <v>0</v>
      </c>
      <c r="K363" s="203" t="s">
        <v>19</v>
      </c>
      <c r="L363" s="39"/>
      <c r="M363" s="208" t="s">
        <v>19</v>
      </c>
      <c r="N363" s="209" t="s">
        <v>40</v>
      </c>
      <c r="O363" s="64"/>
      <c r="P363" s="197">
        <f>O363*H363</f>
        <v>0</v>
      </c>
      <c r="Q363" s="197">
        <v>0</v>
      </c>
      <c r="R363" s="197">
        <f>Q363*H363</f>
        <v>0</v>
      </c>
      <c r="S363" s="197">
        <v>0</v>
      </c>
      <c r="T363" s="198">
        <f>S363*H363</f>
        <v>0</v>
      </c>
      <c r="U363" s="34"/>
      <c r="V363" s="34"/>
      <c r="W363" s="34"/>
      <c r="X363" s="34"/>
      <c r="Y363" s="34"/>
      <c r="Z363" s="34"/>
      <c r="AA363" s="34"/>
      <c r="AB363" s="34"/>
      <c r="AC363" s="34"/>
      <c r="AD363" s="34"/>
      <c r="AE363" s="34"/>
      <c r="AR363" s="199" t="s">
        <v>147</v>
      </c>
      <c r="AT363" s="199" t="s">
        <v>168</v>
      </c>
      <c r="AU363" s="199" t="s">
        <v>79</v>
      </c>
      <c r="AY363" s="17" t="s">
        <v>122</v>
      </c>
      <c r="BE363" s="200">
        <f>IF(N363="základní",J363,0)</f>
        <v>0</v>
      </c>
      <c r="BF363" s="200">
        <f>IF(N363="snížená",J363,0)</f>
        <v>0</v>
      </c>
      <c r="BG363" s="200">
        <f>IF(N363="zákl. přenesená",J363,0)</f>
        <v>0</v>
      </c>
      <c r="BH363" s="200">
        <f>IF(N363="sníž. přenesená",J363,0)</f>
        <v>0</v>
      </c>
      <c r="BI363" s="200">
        <f>IF(N363="nulová",J363,0)</f>
        <v>0</v>
      </c>
      <c r="BJ363" s="17" t="s">
        <v>77</v>
      </c>
      <c r="BK363" s="200">
        <f>ROUND(I363*H363,2)</f>
        <v>0</v>
      </c>
      <c r="BL363" s="17" t="s">
        <v>147</v>
      </c>
      <c r="BM363" s="199" t="s">
        <v>1133</v>
      </c>
    </row>
    <row r="364" spans="1:65" s="12" customFormat="1" ht="22.9" customHeight="1">
      <c r="B364" s="171"/>
      <c r="C364" s="172"/>
      <c r="D364" s="173" t="s">
        <v>68</v>
      </c>
      <c r="E364" s="185" t="s">
        <v>1134</v>
      </c>
      <c r="F364" s="185" t="s">
        <v>1135</v>
      </c>
      <c r="G364" s="172"/>
      <c r="H364" s="172"/>
      <c r="I364" s="175"/>
      <c r="J364" s="186">
        <f>BK364</f>
        <v>0</v>
      </c>
      <c r="K364" s="172"/>
      <c r="L364" s="177"/>
      <c r="M364" s="178"/>
      <c r="N364" s="179"/>
      <c r="O364" s="179"/>
      <c r="P364" s="180">
        <f>SUM(P365:P368)</f>
        <v>0</v>
      </c>
      <c r="Q364" s="179"/>
      <c r="R364" s="180">
        <f>SUM(R365:R368)</f>
        <v>0</v>
      </c>
      <c r="S364" s="179"/>
      <c r="T364" s="181">
        <f>SUM(T365:T368)</f>
        <v>0</v>
      </c>
      <c r="AR364" s="182" t="s">
        <v>79</v>
      </c>
      <c r="AT364" s="183" t="s">
        <v>68</v>
      </c>
      <c r="AU364" s="183" t="s">
        <v>77</v>
      </c>
      <c r="AY364" s="182" t="s">
        <v>122</v>
      </c>
      <c r="BK364" s="184">
        <f>SUM(BK365:BK368)</f>
        <v>0</v>
      </c>
    </row>
    <row r="365" spans="1:65" s="2" customFormat="1" ht="16.5" customHeight="1">
      <c r="A365" s="34"/>
      <c r="B365" s="35"/>
      <c r="C365" s="201" t="s">
        <v>954</v>
      </c>
      <c r="D365" s="201" t="s">
        <v>168</v>
      </c>
      <c r="E365" s="202" t="s">
        <v>1136</v>
      </c>
      <c r="F365" s="203" t="s">
        <v>1137</v>
      </c>
      <c r="G365" s="204" t="s">
        <v>166</v>
      </c>
      <c r="H365" s="205">
        <v>174.239</v>
      </c>
      <c r="I365" s="206"/>
      <c r="J365" s="207">
        <f>ROUND(I365*H365,2)</f>
        <v>0</v>
      </c>
      <c r="K365" s="203" t="s">
        <v>19</v>
      </c>
      <c r="L365" s="39"/>
      <c r="M365" s="208" t="s">
        <v>19</v>
      </c>
      <c r="N365" s="209" t="s">
        <v>40</v>
      </c>
      <c r="O365" s="64"/>
      <c r="P365" s="197">
        <f>O365*H365</f>
        <v>0</v>
      </c>
      <c r="Q365" s="197">
        <v>0</v>
      </c>
      <c r="R365" s="197">
        <f>Q365*H365</f>
        <v>0</v>
      </c>
      <c r="S365" s="197">
        <v>0</v>
      </c>
      <c r="T365" s="198">
        <f>S365*H365</f>
        <v>0</v>
      </c>
      <c r="U365" s="34"/>
      <c r="V365" s="34"/>
      <c r="W365" s="34"/>
      <c r="X365" s="34"/>
      <c r="Y365" s="34"/>
      <c r="Z365" s="34"/>
      <c r="AA365" s="34"/>
      <c r="AB365" s="34"/>
      <c r="AC365" s="34"/>
      <c r="AD365" s="34"/>
      <c r="AE365" s="34"/>
      <c r="AR365" s="199" t="s">
        <v>147</v>
      </c>
      <c r="AT365" s="199" t="s">
        <v>168</v>
      </c>
      <c r="AU365" s="199" t="s">
        <v>79</v>
      </c>
      <c r="AY365" s="17" t="s">
        <v>122</v>
      </c>
      <c r="BE365" s="200">
        <f>IF(N365="základní",J365,0)</f>
        <v>0</v>
      </c>
      <c r="BF365" s="200">
        <f>IF(N365="snížená",J365,0)</f>
        <v>0</v>
      </c>
      <c r="BG365" s="200">
        <f>IF(N365="zákl. přenesená",J365,0)</f>
        <v>0</v>
      </c>
      <c r="BH365" s="200">
        <f>IF(N365="sníž. přenesená",J365,0)</f>
        <v>0</v>
      </c>
      <c r="BI365" s="200">
        <f>IF(N365="nulová",J365,0)</f>
        <v>0</v>
      </c>
      <c r="BJ365" s="17" t="s">
        <v>77</v>
      </c>
      <c r="BK365" s="200">
        <f>ROUND(I365*H365,2)</f>
        <v>0</v>
      </c>
      <c r="BL365" s="17" t="s">
        <v>147</v>
      </c>
      <c r="BM365" s="199" t="s">
        <v>1138</v>
      </c>
    </row>
    <row r="366" spans="1:65" s="15" customFormat="1">
      <c r="B366" s="241"/>
      <c r="C366" s="242"/>
      <c r="D366" s="215" t="s">
        <v>791</v>
      </c>
      <c r="E366" s="243" t="s">
        <v>19</v>
      </c>
      <c r="F366" s="244" t="s">
        <v>1139</v>
      </c>
      <c r="G366" s="242"/>
      <c r="H366" s="243" t="s">
        <v>19</v>
      </c>
      <c r="I366" s="245"/>
      <c r="J366" s="242"/>
      <c r="K366" s="242"/>
      <c r="L366" s="246"/>
      <c r="M366" s="247"/>
      <c r="N366" s="248"/>
      <c r="O366" s="248"/>
      <c r="P366" s="248"/>
      <c r="Q366" s="248"/>
      <c r="R366" s="248"/>
      <c r="S366" s="248"/>
      <c r="T366" s="249"/>
      <c r="AT366" s="250" t="s">
        <v>791</v>
      </c>
      <c r="AU366" s="250" t="s">
        <v>79</v>
      </c>
      <c r="AV366" s="15" t="s">
        <v>77</v>
      </c>
      <c r="AW366" s="15" t="s">
        <v>31</v>
      </c>
      <c r="AX366" s="15" t="s">
        <v>69</v>
      </c>
      <c r="AY366" s="250" t="s">
        <v>122</v>
      </c>
    </row>
    <row r="367" spans="1:65" s="13" customFormat="1">
      <c r="B367" s="219"/>
      <c r="C367" s="220"/>
      <c r="D367" s="215" t="s">
        <v>791</v>
      </c>
      <c r="E367" s="221" t="s">
        <v>19</v>
      </c>
      <c r="F367" s="222" t="s">
        <v>1140</v>
      </c>
      <c r="G367" s="220"/>
      <c r="H367" s="223">
        <v>174.239</v>
      </c>
      <c r="I367" s="224"/>
      <c r="J367" s="220"/>
      <c r="K367" s="220"/>
      <c r="L367" s="225"/>
      <c r="M367" s="226"/>
      <c r="N367" s="227"/>
      <c r="O367" s="227"/>
      <c r="P367" s="227"/>
      <c r="Q367" s="227"/>
      <c r="R367" s="227"/>
      <c r="S367" s="227"/>
      <c r="T367" s="228"/>
      <c r="AT367" s="229" t="s">
        <v>791</v>
      </c>
      <c r="AU367" s="229" t="s">
        <v>79</v>
      </c>
      <c r="AV367" s="13" t="s">
        <v>79</v>
      </c>
      <c r="AW367" s="13" t="s">
        <v>31</v>
      </c>
      <c r="AX367" s="13" t="s">
        <v>69</v>
      </c>
      <c r="AY367" s="229" t="s">
        <v>122</v>
      </c>
    </row>
    <row r="368" spans="1:65" s="14" customFormat="1">
      <c r="B368" s="230"/>
      <c r="C368" s="231"/>
      <c r="D368" s="215" t="s">
        <v>791</v>
      </c>
      <c r="E368" s="232" t="s">
        <v>19</v>
      </c>
      <c r="F368" s="233" t="s">
        <v>796</v>
      </c>
      <c r="G368" s="231"/>
      <c r="H368" s="234">
        <v>174.239</v>
      </c>
      <c r="I368" s="235"/>
      <c r="J368" s="231"/>
      <c r="K368" s="231"/>
      <c r="L368" s="236"/>
      <c r="M368" s="237"/>
      <c r="N368" s="238"/>
      <c r="O368" s="238"/>
      <c r="P368" s="238"/>
      <c r="Q368" s="238"/>
      <c r="R368" s="238"/>
      <c r="S368" s="238"/>
      <c r="T368" s="239"/>
      <c r="AT368" s="240" t="s">
        <v>791</v>
      </c>
      <c r="AU368" s="240" t="s">
        <v>79</v>
      </c>
      <c r="AV368" s="14" t="s">
        <v>174</v>
      </c>
      <c r="AW368" s="14" t="s">
        <v>31</v>
      </c>
      <c r="AX368" s="14" t="s">
        <v>77</v>
      </c>
      <c r="AY368" s="240" t="s">
        <v>122</v>
      </c>
    </row>
    <row r="369" spans="1:65" s="12" customFormat="1" ht="22.9" customHeight="1">
      <c r="B369" s="171"/>
      <c r="C369" s="172"/>
      <c r="D369" s="173" t="s">
        <v>68</v>
      </c>
      <c r="E369" s="185" t="s">
        <v>1141</v>
      </c>
      <c r="F369" s="185" t="s">
        <v>1142</v>
      </c>
      <c r="G369" s="172"/>
      <c r="H369" s="172"/>
      <c r="I369" s="175"/>
      <c r="J369" s="186">
        <f>BK369</f>
        <v>0</v>
      </c>
      <c r="K369" s="172"/>
      <c r="L369" s="177"/>
      <c r="M369" s="178"/>
      <c r="N369" s="179"/>
      <c r="O369" s="179"/>
      <c r="P369" s="180">
        <f>SUM(P370:P371)</f>
        <v>0</v>
      </c>
      <c r="Q369" s="179"/>
      <c r="R369" s="180">
        <f>SUM(R370:R371)</f>
        <v>0</v>
      </c>
      <c r="S369" s="179"/>
      <c r="T369" s="181">
        <f>SUM(T370:T371)</f>
        <v>0</v>
      </c>
      <c r="AR369" s="182" t="s">
        <v>79</v>
      </c>
      <c r="AT369" s="183" t="s">
        <v>68</v>
      </c>
      <c r="AU369" s="183" t="s">
        <v>77</v>
      </c>
      <c r="AY369" s="182" t="s">
        <v>122</v>
      </c>
      <c r="BK369" s="184">
        <f>SUM(BK370:BK371)</f>
        <v>0</v>
      </c>
    </row>
    <row r="370" spans="1:65" s="2" customFormat="1" ht="16.5" customHeight="1">
      <c r="A370" s="34"/>
      <c r="B370" s="35"/>
      <c r="C370" s="201" t="s">
        <v>1143</v>
      </c>
      <c r="D370" s="201" t="s">
        <v>168</v>
      </c>
      <c r="E370" s="202" t="s">
        <v>1144</v>
      </c>
      <c r="F370" s="203" t="s">
        <v>1145</v>
      </c>
      <c r="G370" s="204" t="s">
        <v>145</v>
      </c>
      <c r="H370" s="205">
        <v>12</v>
      </c>
      <c r="I370" s="206"/>
      <c r="J370" s="207">
        <f>ROUND(I370*H370,2)</f>
        <v>0</v>
      </c>
      <c r="K370" s="203" t="s">
        <v>19</v>
      </c>
      <c r="L370" s="39"/>
      <c r="M370" s="208" t="s">
        <v>19</v>
      </c>
      <c r="N370" s="209" t="s">
        <v>40</v>
      </c>
      <c r="O370" s="64"/>
      <c r="P370" s="197">
        <f>O370*H370</f>
        <v>0</v>
      </c>
      <c r="Q370" s="197">
        <v>0</v>
      </c>
      <c r="R370" s="197">
        <f>Q370*H370</f>
        <v>0</v>
      </c>
      <c r="S370" s="197">
        <v>0</v>
      </c>
      <c r="T370" s="198">
        <f>S370*H370</f>
        <v>0</v>
      </c>
      <c r="U370" s="34"/>
      <c r="V370" s="34"/>
      <c r="W370" s="34"/>
      <c r="X370" s="34"/>
      <c r="Y370" s="34"/>
      <c r="Z370" s="34"/>
      <c r="AA370" s="34"/>
      <c r="AB370" s="34"/>
      <c r="AC370" s="34"/>
      <c r="AD370" s="34"/>
      <c r="AE370" s="34"/>
      <c r="AR370" s="199" t="s">
        <v>147</v>
      </c>
      <c r="AT370" s="199" t="s">
        <v>168</v>
      </c>
      <c r="AU370" s="199" t="s">
        <v>79</v>
      </c>
      <c r="AY370" s="17" t="s">
        <v>122</v>
      </c>
      <c r="BE370" s="200">
        <f>IF(N370="základní",J370,0)</f>
        <v>0</v>
      </c>
      <c r="BF370" s="200">
        <f>IF(N370="snížená",J370,0)</f>
        <v>0</v>
      </c>
      <c r="BG370" s="200">
        <f>IF(N370="zákl. přenesená",J370,0)</f>
        <v>0</v>
      </c>
      <c r="BH370" s="200">
        <f>IF(N370="sníž. přenesená",J370,0)</f>
        <v>0</v>
      </c>
      <c r="BI370" s="200">
        <f>IF(N370="nulová",J370,0)</f>
        <v>0</v>
      </c>
      <c r="BJ370" s="17" t="s">
        <v>77</v>
      </c>
      <c r="BK370" s="200">
        <f>ROUND(I370*H370,2)</f>
        <v>0</v>
      </c>
      <c r="BL370" s="17" t="s">
        <v>147</v>
      </c>
      <c r="BM370" s="199" t="s">
        <v>1146</v>
      </c>
    </row>
    <row r="371" spans="1:65" s="2" customFormat="1" ht="16.5" customHeight="1">
      <c r="A371" s="34"/>
      <c r="B371" s="35"/>
      <c r="C371" s="201" t="s">
        <v>958</v>
      </c>
      <c r="D371" s="201" t="s">
        <v>168</v>
      </c>
      <c r="E371" s="202" t="s">
        <v>1147</v>
      </c>
      <c r="F371" s="203" t="s">
        <v>1148</v>
      </c>
      <c r="G371" s="204" t="s">
        <v>1132</v>
      </c>
      <c r="H371" s="251"/>
      <c r="I371" s="206"/>
      <c r="J371" s="207">
        <f>ROUND(I371*H371,2)</f>
        <v>0</v>
      </c>
      <c r="K371" s="203" t="s">
        <v>19</v>
      </c>
      <c r="L371" s="39"/>
      <c r="M371" s="208" t="s">
        <v>19</v>
      </c>
      <c r="N371" s="209" t="s">
        <v>40</v>
      </c>
      <c r="O371" s="64"/>
      <c r="P371" s="197">
        <f>O371*H371</f>
        <v>0</v>
      </c>
      <c r="Q371" s="197">
        <v>0</v>
      </c>
      <c r="R371" s="197">
        <f>Q371*H371</f>
        <v>0</v>
      </c>
      <c r="S371" s="197">
        <v>0</v>
      </c>
      <c r="T371" s="198">
        <f>S371*H371</f>
        <v>0</v>
      </c>
      <c r="U371" s="34"/>
      <c r="V371" s="34"/>
      <c r="W371" s="34"/>
      <c r="X371" s="34"/>
      <c r="Y371" s="34"/>
      <c r="Z371" s="34"/>
      <c r="AA371" s="34"/>
      <c r="AB371" s="34"/>
      <c r="AC371" s="34"/>
      <c r="AD371" s="34"/>
      <c r="AE371" s="34"/>
      <c r="AR371" s="199" t="s">
        <v>147</v>
      </c>
      <c r="AT371" s="199" t="s">
        <v>168</v>
      </c>
      <c r="AU371" s="199" t="s">
        <v>79</v>
      </c>
      <c r="AY371" s="17" t="s">
        <v>122</v>
      </c>
      <c r="BE371" s="200">
        <f>IF(N371="základní",J371,0)</f>
        <v>0</v>
      </c>
      <c r="BF371" s="200">
        <f>IF(N371="snížená",J371,0)</f>
        <v>0</v>
      </c>
      <c r="BG371" s="200">
        <f>IF(N371="zákl. přenesená",J371,0)</f>
        <v>0</v>
      </c>
      <c r="BH371" s="200">
        <f>IF(N371="sníž. přenesená",J371,0)</f>
        <v>0</v>
      </c>
      <c r="BI371" s="200">
        <f>IF(N371="nulová",J371,0)</f>
        <v>0</v>
      </c>
      <c r="BJ371" s="17" t="s">
        <v>77</v>
      </c>
      <c r="BK371" s="200">
        <f>ROUND(I371*H371,2)</f>
        <v>0</v>
      </c>
      <c r="BL371" s="17" t="s">
        <v>147</v>
      </c>
      <c r="BM371" s="199" t="s">
        <v>1149</v>
      </c>
    </row>
    <row r="372" spans="1:65" s="12" customFormat="1" ht="22.9" customHeight="1">
      <c r="B372" s="171"/>
      <c r="C372" s="172"/>
      <c r="D372" s="173" t="s">
        <v>68</v>
      </c>
      <c r="E372" s="185" t="s">
        <v>1150</v>
      </c>
      <c r="F372" s="185" t="s">
        <v>1151</v>
      </c>
      <c r="G372" s="172"/>
      <c r="H372" s="172"/>
      <c r="I372" s="175"/>
      <c r="J372" s="186">
        <f>BK372</f>
        <v>0</v>
      </c>
      <c r="K372" s="172"/>
      <c r="L372" s="177"/>
      <c r="M372" s="178"/>
      <c r="N372" s="179"/>
      <c r="O372" s="179"/>
      <c r="P372" s="180">
        <f>SUM(P373:P376)</f>
        <v>0</v>
      </c>
      <c r="Q372" s="179"/>
      <c r="R372" s="180">
        <f>SUM(R373:R376)</f>
        <v>0</v>
      </c>
      <c r="S372" s="179"/>
      <c r="T372" s="181">
        <f>SUM(T373:T376)</f>
        <v>0</v>
      </c>
      <c r="AR372" s="182" t="s">
        <v>79</v>
      </c>
      <c r="AT372" s="183" t="s">
        <v>68</v>
      </c>
      <c r="AU372" s="183" t="s">
        <v>77</v>
      </c>
      <c r="AY372" s="182" t="s">
        <v>122</v>
      </c>
      <c r="BK372" s="184">
        <f>SUM(BK373:BK376)</f>
        <v>0</v>
      </c>
    </row>
    <row r="373" spans="1:65" s="2" customFormat="1" ht="16.5" customHeight="1">
      <c r="A373" s="34"/>
      <c r="B373" s="35"/>
      <c r="C373" s="201" t="s">
        <v>1152</v>
      </c>
      <c r="D373" s="201" t="s">
        <v>168</v>
      </c>
      <c r="E373" s="202" t="s">
        <v>1153</v>
      </c>
      <c r="F373" s="203" t="s">
        <v>1154</v>
      </c>
      <c r="G373" s="204" t="s">
        <v>166</v>
      </c>
      <c r="H373" s="205">
        <v>32.395000000000003</v>
      </c>
      <c r="I373" s="206"/>
      <c r="J373" s="207">
        <f>ROUND(I373*H373,2)</f>
        <v>0</v>
      </c>
      <c r="K373" s="203" t="s">
        <v>19</v>
      </c>
      <c r="L373" s="39"/>
      <c r="M373" s="208" t="s">
        <v>19</v>
      </c>
      <c r="N373" s="209" t="s">
        <v>40</v>
      </c>
      <c r="O373" s="64"/>
      <c r="P373" s="197">
        <f>O373*H373</f>
        <v>0</v>
      </c>
      <c r="Q373" s="197">
        <v>0</v>
      </c>
      <c r="R373" s="197">
        <f>Q373*H373</f>
        <v>0</v>
      </c>
      <c r="S373" s="197">
        <v>0</v>
      </c>
      <c r="T373" s="198">
        <f>S373*H373</f>
        <v>0</v>
      </c>
      <c r="U373" s="34"/>
      <c r="V373" s="34"/>
      <c r="W373" s="34"/>
      <c r="X373" s="34"/>
      <c r="Y373" s="34"/>
      <c r="Z373" s="34"/>
      <c r="AA373" s="34"/>
      <c r="AB373" s="34"/>
      <c r="AC373" s="34"/>
      <c r="AD373" s="34"/>
      <c r="AE373" s="34"/>
      <c r="AR373" s="199" t="s">
        <v>147</v>
      </c>
      <c r="AT373" s="199" t="s">
        <v>168</v>
      </c>
      <c r="AU373" s="199" t="s">
        <v>79</v>
      </c>
      <c r="AY373" s="17" t="s">
        <v>122</v>
      </c>
      <c r="BE373" s="200">
        <f>IF(N373="základní",J373,0)</f>
        <v>0</v>
      </c>
      <c r="BF373" s="200">
        <f>IF(N373="snížená",J373,0)</f>
        <v>0</v>
      </c>
      <c r="BG373" s="200">
        <f>IF(N373="zákl. přenesená",J373,0)</f>
        <v>0</v>
      </c>
      <c r="BH373" s="200">
        <f>IF(N373="sníž. přenesená",J373,0)</f>
        <v>0</v>
      </c>
      <c r="BI373" s="200">
        <f>IF(N373="nulová",J373,0)</f>
        <v>0</v>
      </c>
      <c r="BJ373" s="17" t="s">
        <v>77</v>
      </c>
      <c r="BK373" s="200">
        <f>ROUND(I373*H373,2)</f>
        <v>0</v>
      </c>
      <c r="BL373" s="17" t="s">
        <v>147</v>
      </c>
      <c r="BM373" s="199" t="s">
        <v>1155</v>
      </c>
    </row>
    <row r="374" spans="1:65" s="13" customFormat="1">
      <c r="B374" s="219"/>
      <c r="C374" s="220"/>
      <c r="D374" s="215" t="s">
        <v>791</v>
      </c>
      <c r="E374" s="221" t="s">
        <v>19</v>
      </c>
      <c r="F374" s="222" t="s">
        <v>1156</v>
      </c>
      <c r="G374" s="220"/>
      <c r="H374" s="223">
        <v>32.395000000000003</v>
      </c>
      <c r="I374" s="224"/>
      <c r="J374" s="220"/>
      <c r="K374" s="220"/>
      <c r="L374" s="225"/>
      <c r="M374" s="226"/>
      <c r="N374" s="227"/>
      <c r="O374" s="227"/>
      <c r="P374" s="227"/>
      <c r="Q374" s="227"/>
      <c r="R374" s="227"/>
      <c r="S374" s="227"/>
      <c r="T374" s="228"/>
      <c r="AT374" s="229" t="s">
        <v>791</v>
      </c>
      <c r="AU374" s="229" t="s">
        <v>79</v>
      </c>
      <c r="AV374" s="13" t="s">
        <v>79</v>
      </c>
      <c r="AW374" s="13" t="s">
        <v>31</v>
      </c>
      <c r="AX374" s="13" t="s">
        <v>69</v>
      </c>
      <c r="AY374" s="229" t="s">
        <v>122</v>
      </c>
    </row>
    <row r="375" spans="1:65" s="14" customFormat="1">
      <c r="B375" s="230"/>
      <c r="C375" s="231"/>
      <c r="D375" s="215" t="s">
        <v>791</v>
      </c>
      <c r="E375" s="232" t="s">
        <v>19</v>
      </c>
      <c r="F375" s="233" t="s">
        <v>796</v>
      </c>
      <c r="G375" s="231"/>
      <c r="H375" s="234">
        <v>32.395000000000003</v>
      </c>
      <c r="I375" s="235"/>
      <c r="J375" s="231"/>
      <c r="K375" s="231"/>
      <c r="L375" s="236"/>
      <c r="M375" s="237"/>
      <c r="N375" s="238"/>
      <c r="O375" s="238"/>
      <c r="P375" s="238"/>
      <c r="Q375" s="238"/>
      <c r="R375" s="238"/>
      <c r="S375" s="238"/>
      <c r="T375" s="239"/>
      <c r="AT375" s="240" t="s">
        <v>791</v>
      </c>
      <c r="AU375" s="240" t="s">
        <v>79</v>
      </c>
      <c r="AV375" s="14" t="s">
        <v>174</v>
      </c>
      <c r="AW375" s="14" t="s">
        <v>31</v>
      </c>
      <c r="AX375" s="14" t="s">
        <v>77</v>
      </c>
      <c r="AY375" s="240" t="s">
        <v>122</v>
      </c>
    </row>
    <row r="376" spans="1:65" s="2" customFormat="1" ht="16.5" customHeight="1">
      <c r="A376" s="34"/>
      <c r="B376" s="35"/>
      <c r="C376" s="201" t="s">
        <v>962</v>
      </c>
      <c r="D376" s="201" t="s">
        <v>168</v>
      </c>
      <c r="E376" s="202" t="s">
        <v>1157</v>
      </c>
      <c r="F376" s="203" t="s">
        <v>1158</v>
      </c>
      <c r="G376" s="204" t="s">
        <v>1132</v>
      </c>
      <c r="H376" s="251"/>
      <c r="I376" s="206"/>
      <c r="J376" s="207">
        <f>ROUND(I376*H376,2)</f>
        <v>0</v>
      </c>
      <c r="K376" s="203" t="s">
        <v>19</v>
      </c>
      <c r="L376" s="39"/>
      <c r="M376" s="208" t="s">
        <v>19</v>
      </c>
      <c r="N376" s="209" t="s">
        <v>40</v>
      </c>
      <c r="O376" s="64"/>
      <c r="P376" s="197">
        <f>O376*H376</f>
        <v>0</v>
      </c>
      <c r="Q376" s="197">
        <v>0</v>
      </c>
      <c r="R376" s="197">
        <f>Q376*H376</f>
        <v>0</v>
      </c>
      <c r="S376" s="197">
        <v>0</v>
      </c>
      <c r="T376" s="198">
        <f>S376*H376</f>
        <v>0</v>
      </c>
      <c r="U376" s="34"/>
      <c r="V376" s="34"/>
      <c r="W376" s="34"/>
      <c r="X376" s="34"/>
      <c r="Y376" s="34"/>
      <c r="Z376" s="34"/>
      <c r="AA376" s="34"/>
      <c r="AB376" s="34"/>
      <c r="AC376" s="34"/>
      <c r="AD376" s="34"/>
      <c r="AE376" s="34"/>
      <c r="AR376" s="199" t="s">
        <v>147</v>
      </c>
      <c r="AT376" s="199" t="s">
        <v>168</v>
      </c>
      <c r="AU376" s="199" t="s">
        <v>79</v>
      </c>
      <c r="AY376" s="17" t="s">
        <v>122</v>
      </c>
      <c r="BE376" s="200">
        <f>IF(N376="základní",J376,0)</f>
        <v>0</v>
      </c>
      <c r="BF376" s="200">
        <f>IF(N376="snížená",J376,0)</f>
        <v>0</v>
      </c>
      <c r="BG376" s="200">
        <f>IF(N376="zákl. přenesená",J376,0)</f>
        <v>0</v>
      </c>
      <c r="BH376" s="200">
        <f>IF(N376="sníž. přenesená",J376,0)</f>
        <v>0</v>
      </c>
      <c r="BI376" s="200">
        <f>IF(N376="nulová",J376,0)</f>
        <v>0</v>
      </c>
      <c r="BJ376" s="17" t="s">
        <v>77</v>
      </c>
      <c r="BK376" s="200">
        <f>ROUND(I376*H376,2)</f>
        <v>0</v>
      </c>
      <c r="BL376" s="17" t="s">
        <v>147</v>
      </c>
      <c r="BM376" s="199" t="s">
        <v>1159</v>
      </c>
    </row>
    <row r="377" spans="1:65" s="12" customFormat="1" ht="22.9" customHeight="1">
      <c r="B377" s="171"/>
      <c r="C377" s="172"/>
      <c r="D377" s="173" t="s">
        <v>68</v>
      </c>
      <c r="E377" s="185" t="s">
        <v>1160</v>
      </c>
      <c r="F377" s="185" t="s">
        <v>1161</v>
      </c>
      <c r="G377" s="172"/>
      <c r="H377" s="172"/>
      <c r="I377" s="175"/>
      <c r="J377" s="186">
        <f>BK377</f>
        <v>0</v>
      </c>
      <c r="K377" s="172"/>
      <c r="L377" s="177"/>
      <c r="M377" s="178"/>
      <c r="N377" s="179"/>
      <c r="O377" s="179"/>
      <c r="P377" s="180">
        <f>P378</f>
        <v>0</v>
      </c>
      <c r="Q377" s="179"/>
      <c r="R377" s="180">
        <f>R378</f>
        <v>0</v>
      </c>
      <c r="S377" s="179"/>
      <c r="T377" s="181">
        <f>T378</f>
        <v>0</v>
      </c>
      <c r="AR377" s="182" t="s">
        <v>79</v>
      </c>
      <c r="AT377" s="183" t="s">
        <v>68</v>
      </c>
      <c r="AU377" s="183" t="s">
        <v>77</v>
      </c>
      <c r="AY377" s="182" t="s">
        <v>122</v>
      </c>
      <c r="BK377" s="184">
        <f>BK378</f>
        <v>0</v>
      </c>
    </row>
    <row r="378" spans="1:65" s="2" customFormat="1" ht="16.5" customHeight="1">
      <c r="A378" s="34"/>
      <c r="B378" s="35"/>
      <c r="C378" s="201" t="s">
        <v>1162</v>
      </c>
      <c r="D378" s="201" t="s">
        <v>168</v>
      </c>
      <c r="E378" s="202" t="s">
        <v>1163</v>
      </c>
      <c r="F378" s="203" t="s">
        <v>1164</v>
      </c>
      <c r="G378" s="204" t="s">
        <v>706</v>
      </c>
      <c r="H378" s="205">
        <v>1</v>
      </c>
      <c r="I378" s="206"/>
      <c r="J378" s="207">
        <f>ROUND(I378*H378,2)</f>
        <v>0</v>
      </c>
      <c r="K378" s="203" t="s">
        <v>19</v>
      </c>
      <c r="L378" s="39"/>
      <c r="M378" s="208" t="s">
        <v>19</v>
      </c>
      <c r="N378" s="209" t="s">
        <v>40</v>
      </c>
      <c r="O378" s="64"/>
      <c r="P378" s="197">
        <f>O378*H378</f>
        <v>0</v>
      </c>
      <c r="Q378" s="197">
        <v>0</v>
      </c>
      <c r="R378" s="197">
        <f>Q378*H378</f>
        <v>0</v>
      </c>
      <c r="S378" s="197">
        <v>0</v>
      </c>
      <c r="T378" s="198">
        <f>S378*H378</f>
        <v>0</v>
      </c>
      <c r="U378" s="34"/>
      <c r="V378" s="34"/>
      <c r="W378" s="34"/>
      <c r="X378" s="34"/>
      <c r="Y378" s="34"/>
      <c r="Z378" s="34"/>
      <c r="AA378" s="34"/>
      <c r="AB378" s="34"/>
      <c r="AC378" s="34"/>
      <c r="AD378" s="34"/>
      <c r="AE378" s="34"/>
      <c r="AR378" s="199" t="s">
        <v>147</v>
      </c>
      <c r="AT378" s="199" t="s">
        <v>168</v>
      </c>
      <c r="AU378" s="199" t="s">
        <v>79</v>
      </c>
      <c r="AY378" s="17" t="s">
        <v>122</v>
      </c>
      <c r="BE378" s="200">
        <f>IF(N378="základní",J378,0)</f>
        <v>0</v>
      </c>
      <c r="BF378" s="200">
        <f>IF(N378="snížená",J378,0)</f>
        <v>0</v>
      </c>
      <c r="BG378" s="200">
        <f>IF(N378="zákl. přenesená",J378,0)</f>
        <v>0</v>
      </c>
      <c r="BH378" s="200">
        <f>IF(N378="sníž. přenesená",J378,0)</f>
        <v>0</v>
      </c>
      <c r="BI378" s="200">
        <f>IF(N378="nulová",J378,0)</f>
        <v>0</v>
      </c>
      <c r="BJ378" s="17" t="s">
        <v>77</v>
      </c>
      <c r="BK378" s="200">
        <f>ROUND(I378*H378,2)</f>
        <v>0</v>
      </c>
      <c r="BL378" s="17" t="s">
        <v>147</v>
      </c>
      <c r="BM378" s="199" t="s">
        <v>1165</v>
      </c>
    </row>
    <row r="379" spans="1:65" s="12" customFormat="1" ht="22.9" customHeight="1">
      <c r="B379" s="171"/>
      <c r="C379" s="172"/>
      <c r="D379" s="173" t="s">
        <v>68</v>
      </c>
      <c r="E379" s="185" t="s">
        <v>1166</v>
      </c>
      <c r="F379" s="185" t="s">
        <v>1167</v>
      </c>
      <c r="G379" s="172"/>
      <c r="H379" s="172"/>
      <c r="I379" s="175"/>
      <c r="J379" s="186">
        <f>BK379</f>
        <v>0</v>
      </c>
      <c r="K379" s="172"/>
      <c r="L379" s="177"/>
      <c r="M379" s="178"/>
      <c r="N379" s="179"/>
      <c r="O379" s="179"/>
      <c r="P379" s="180">
        <f>SUM(P380:P383)</f>
        <v>0</v>
      </c>
      <c r="Q379" s="179"/>
      <c r="R379" s="180">
        <f>SUM(R380:R383)</f>
        <v>0</v>
      </c>
      <c r="S379" s="179"/>
      <c r="T379" s="181">
        <f>SUM(T380:T383)</f>
        <v>0</v>
      </c>
      <c r="AR379" s="182" t="s">
        <v>79</v>
      </c>
      <c r="AT379" s="183" t="s">
        <v>68</v>
      </c>
      <c r="AU379" s="183" t="s">
        <v>77</v>
      </c>
      <c r="AY379" s="182" t="s">
        <v>122</v>
      </c>
      <c r="BK379" s="184">
        <f>SUM(BK380:BK383)</f>
        <v>0</v>
      </c>
    </row>
    <row r="380" spans="1:65" s="2" customFormat="1" ht="16.5" customHeight="1">
      <c r="A380" s="34"/>
      <c r="B380" s="35"/>
      <c r="C380" s="201" t="s">
        <v>965</v>
      </c>
      <c r="D380" s="201" t="s">
        <v>168</v>
      </c>
      <c r="E380" s="202" t="s">
        <v>1168</v>
      </c>
      <c r="F380" s="203" t="s">
        <v>1169</v>
      </c>
      <c r="G380" s="204" t="s">
        <v>236</v>
      </c>
      <c r="H380" s="205">
        <v>2</v>
      </c>
      <c r="I380" s="206"/>
      <c r="J380" s="207">
        <f>ROUND(I380*H380,2)</f>
        <v>0</v>
      </c>
      <c r="K380" s="203" t="s">
        <v>19</v>
      </c>
      <c r="L380" s="39"/>
      <c r="M380" s="208" t="s">
        <v>19</v>
      </c>
      <c r="N380" s="209" t="s">
        <v>40</v>
      </c>
      <c r="O380" s="64"/>
      <c r="P380" s="197">
        <f>O380*H380</f>
        <v>0</v>
      </c>
      <c r="Q380" s="197">
        <v>0</v>
      </c>
      <c r="R380" s="197">
        <f>Q380*H380</f>
        <v>0</v>
      </c>
      <c r="S380" s="197">
        <v>0</v>
      </c>
      <c r="T380" s="198">
        <f>S380*H380</f>
        <v>0</v>
      </c>
      <c r="U380" s="34"/>
      <c r="V380" s="34"/>
      <c r="W380" s="34"/>
      <c r="X380" s="34"/>
      <c r="Y380" s="34"/>
      <c r="Z380" s="34"/>
      <c r="AA380" s="34"/>
      <c r="AB380" s="34"/>
      <c r="AC380" s="34"/>
      <c r="AD380" s="34"/>
      <c r="AE380" s="34"/>
      <c r="AR380" s="199" t="s">
        <v>147</v>
      </c>
      <c r="AT380" s="199" t="s">
        <v>168</v>
      </c>
      <c r="AU380" s="199" t="s">
        <v>79</v>
      </c>
      <c r="AY380" s="17" t="s">
        <v>122</v>
      </c>
      <c r="BE380" s="200">
        <f>IF(N380="základní",J380,0)</f>
        <v>0</v>
      </c>
      <c r="BF380" s="200">
        <f>IF(N380="snížená",J380,0)</f>
        <v>0</v>
      </c>
      <c r="BG380" s="200">
        <f>IF(N380="zákl. přenesená",J380,0)</f>
        <v>0</v>
      </c>
      <c r="BH380" s="200">
        <f>IF(N380="sníž. přenesená",J380,0)</f>
        <v>0</v>
      </c>
      <c r="BI380" s="200">
        <f>IF(N380="nulová",J380,0)</f>
        <v>0</v>
      </c>
      <c r="BJ380" s="17" t="s">
        <v>77</v>
      </c>
      <c r="BK380" s="200">
        <f>ROUND(I380*H380,2)</f>
        <v>0</v>
      </c>
      <c r="BL380" s="17" t="s">
        <v>147</v>
      </c>
      <c r="BM380" s="199" t="s">
        <v>1170</v>
      </c>
    </row>
    <row r="381" spans="1:65" s="2" customFormat="1" ht="16.5" customHeight="1">
      <c r="A381" s="34"/>
      <c r="B381" s="35"/>
      <c r="C381" s="187" t="s">
        <v>1171</v>
      </c>
      <c r="D381" s="187" t="s">
        <v>119</v>
      </c>
      <c r="E381" s="188" t="s">
        <v>1172</v>
      </c>
      <c r="F381" s="189" t="s">
        <v>1173</v>
      </c>
      <c r="G381" s="190" t="s">
        <v>706</v>
      </c>
      <c r="H381" s="191">
        <v>1</v>
      </c>
      <c r="I381" s="192"/>
      <c r="J381" s="193">
        <f>ROUND(I381*H381,2)</f>
        <v>0</v>
      </c>
      <c r="K381" s="189" t="s">
        <v>19</v>
      </c>
      <c r="L381" s="194"/>
      <c r="M381" s="195" t="s">
        <v>19</v>
      </c>
      <c r="N381" s="196" t="s">
        <v>40</v>
      </c>
      <c r="O381" s="64"/>
      <c r="P381" s="197">
        <f>O381*H381</f>
        <v>0</v>
      </c>
      <c r="Q381" s="197">
        <v>0</v>
      </c>
      <c r="R381" s="197">
        <f>Q381*H381</f>
        <v>0</v>
      </c>
      <c r="S381" s="197">
        <v>0</v>
      </c>
      <c r="T381" s="198">
        <f>S381*H381</f>
        <v>0</v>
      </c>
      <c r="U381" s="34"/>
      <c r="V381" s="34"/>
      <c r="W381" s="34"/>
      <c r="X381" s="34"/>
      <c r="Y381" s="34"/>
      <c r="Z381" s="34"/>
      <c r="AA381" s="34"/>
      <c r="AB381" s="34"/>
      <c r="AC381" s="34"/>
      <c r="AD381" s="34"/>
      <c r="AE381" s="34"/>
      <c r="AR381" s="199" t="s">
        <v>379</v>
      </c>
      <c r="AT381" s="199" t="s">
        <v>119</v>
      </c>
      <c r="AU381" s="199" t="s">
        <v>79</v>
      </c>
      <c r="AY381" s="17" t="s">
        <v>122</v>
      </c>
      <c r="BE381" s="200">
        <f>IF(N381="základní",J381,0)</f>
        <v>0</v>
      </c>
      <c r="BF381" s="200">
        <f>IF(N381="snížená",J381,0)</f>
        <v>0</v>
      </c>
      <c r="BG381" s="200">
        <f>IF(N381="zákl. přenesená",J381,0)</f>
        <v>0</v>
      </c>
      <c r="BH381" s="200">
        <f>IF(N381="sníž. přenesená",J381,0)</f>
        <v>0</v>
      </c>
      <c r="BI381" s="200">
        <f>IF(N381="nulová",J381,0)</f>
        <v>0</v>
      </c>
      <c r="BJ381" s="17" t="s">
        <v>77</v>
      </c>
      <c r="BK381" s="200">
        <f>ROUND(I381*H381,2)</f>
        <v>0</v>
      </c>
      <c r="BL381" s="17" t="s">
        <v>147</v>
      </c>
      <c r="BM381" s="199" t="s">
        <v>1174</v>
      </c>
    </row>
    <row r="382" spans="1:65" s="2" customFormat="1" ht="16.5" customHeight="1">
      <c r="A382" s="34"/>
      <c r="B382" s="35"/>
      <c r="C382" s="187" t="s">
        <v>969</v>
      </c>
      <c r="D382" s="187" t="s">
        <v>119</v>
      </c>
      <c r="E382" s="188" t="s">
        <v>1175</v>
      </c>
      <c r="F382" s="189" t="s">
        <v>1176</v>
      </c>
      <c r="G382" s="190" t="s">
        <v>706</v>
      </c>
      <c r="H382" s="191">
        <v>1</v>
      </c>
      <c r="I382" s="192"/>
      <c r="J382" s="193">
        <f>ROUND(I382*H382,2)</f>
        <v>0</v>
      </c>
      <c r="K382" s="189" t="s">
        <v>19</v>
      </c>
      <c r="L382" s="194"/>
      <c r="M382" s="195" t="s">
        <v>19</v>
      </c>
      <c r="N382" s="196" t="s">
        <v>40</v>
      </c>
      <c r="O382" s="64"/>
      <c r="P382" s="197">
        <f>O382*H382</f>
        <v>0</v>
      </c>
      <c r="Q382" s="197">
        <v>0</v>
      </c>
      <c r="R382" s="197">
        <f>Q382*H382</f>
        <v>0</v>
      </c>
      <c r="S382" s="197">
        <v>0</v>
      </c>
      <c r="T382" s="198">
        <f>S382*H382</f>
        <v>0</v>
      </c>
      <c r="U382" s="34"/>
      <c r="V382" s="34"/>
      <c r="W382" s="34"/>
      <c r="X382" s="34"/>
      <c r="Y382" s="34"/>
      <c r="Z382" s="34"/>
      <c r="AA382" s="34"/>
      <c r="AB382" s="34"/>
      <c r="AC382" s="34"/>
      <c r="AD382" s="34"/>
      <c r="AE382" s="34"/>
      <c r="AR382" s="199" t="s">
        <v>379</v>
      </c>
      <c r="AT382" s="199" t="s">
        <v>119</v>
      </c>
      <c r="AU382" s="199" t="s">
        <v>79</v>
      </c>
      <c r="AY382" s="17" t="s">
        <v>122</v>
      </c>
      <c r="BE382" s="200">
        <f>IF(N382="základní",J382,0)</f>
        <v>0</v>
      </c>
      <c r="BF382" s="200">
        <f>IF(N382="snížená",J382,0)</f>
        <v>0</v>
      </c>
      <c r="BG382" s="200">
        <f>IF(N382="zákl. přenesená",J382,0)</f>
        <v>0</v>
      </c>
      <c r="BH382" s="200">
        <f>IF(N382="sníž. přenesená",J382,0)</f>
        <v>0</v>
      </c>
      <c r="BI382" s="200">
        <f>IF(N382="nulová",J382,0)</f>
        <v>0</v>
      </c>
      <c r="BJ382" s="17" t="s">
        <v>77</v>
      </c>
      <c r="BK382" s="200">
        <f>ROUND(I382*H382,2)</f>
        <v>0</v>
      </c>
      <c r="BL382" s="17" t="s">
        <v>147</v>
      </c>
      <c r="BM382" s="199" t="s">
        <v>1177</v>
      </c>
    </row>
    <row r="383" spans="1:65" s="2" customFormat="1" ht="16.5" customHeight="1">
      <c r="A383" s="34"/>
      <c r="B383" s="35"/>
      <c r="C383" s="201" t="s">
        <v>1178</v>
      </c>
      <c r="D383" s="201" t="s">
        <v>168</v>
      </c>
      <c r="E383" s="202" t="s">
        <v>1179</v>
      </c>
      <c r="F383" s="203" t="s">
        <v>1180</v>
      </c>
      <c r="G383" s="204" t="s">
        <v>1132</v>
      </c>
      <c r="H383" s="251"/>
      <c r="I383" s="206"/>
      <c r="J383" s="207">
        <f>ROUND(I383*H383,2)</f>
        <v>0</v>
      </c>
      <c r="K383" s="203" t="s">
        <v>19</v>
      </c>
      <c r="L383" s="39"/>
      <c r="M383" s="208" t="s">
        <v>19</v>
      </c>
      <c r="N383" s="209" t="s">
        <v>40</v>
      </c>
      <c r="O383" s="64"/>
      <c r="P383" s="197">
        <f>O383*H383</f>
        <v>0</v>
      </c>
      <c r="Q383" s="197">
        <v>0</v>
      </c>
      <c r="R383" s="197">
        <f>Q383*H383</f>
        <v>0</v>
      </c>
      <c r="S383" s="197">
        <v>0</v>
      </c>
      <c r="T383" s="198">
        <f>S383*H383</f>
        <v>0</v>
      </c>
      <c r="U383" s="34"/>
      <c r="V383" s="34"/>
      <c r="W383" s="34"/>
      <c r="X383" s="34"/>
      <c r="Y383" s="34"/>
      <c r="Z383" s="34"/>
      <c r="AA383" s="34"/>
      <c r="AB383" s="34"/>
      <c r="AC383" s="34"/>
      <c r="AD383" s="34"/>
      <c r="AE383" s="34"/>
      <c r="AR383" s="199" t="s">
        <v>147</v>
      </c>
      <c r="AT383" s="199" t="s">
        <v>168</v>
      </c>
      <c r="AU383" s="199" t="s">
        <v>79</v>
      </c>
      <c r="AY383" s="17" t="s">
        <v>122</v>
      </c>
      <c r="BE383" s="200">
        <f>IF(N383="základní",J383,0)</f>
        <v>0</v>
      </c>
      <c r="BF383" s="200">
        <f>IF(N383="snížená",J383,0)</f>
        <v>0</v>
      </c>
      <c r="BG383" s="200">
        <f>IF(N383="zákl. přenesená",J383,0)</f>
        <v>0</v>
      </c>
      <c r="BH383" s="200">
        <f>IF(N383="sníž. přenesená",J383,0)</f>
        <v>0</v>
      </c>
      <c r="BI383" s="200">
        <f>IF(N383="nulová",J383,0)</f>
        <v>0</v>
      </c>
      <c r="BJ383" s="17" t="s">
        <v>77</v>
      </c>
      <c r="BK383" s="200">
        <f>ROUND(I383*H383,2)</f>
        <v>0</v>
      </c>
      <c r="BL383" s="17" t="s">
        <v>147</v>
      </c>
      <c r="BM383" s="199" t="s">
        <v>1181</v>
      </c>
    </row>
    <row r="384" spans="1:65" s="12" customFormat="1" ht="22.9" customHeight="1">
      <c r="B384" s="171"/>
      <c r="C384" s="172"/>
      <c r="D384" s="173" t="s">
        <v>68</v>
      </c>
      <c r="E384" s="185" t="s">
        <v>1182</v>
      </c>
      <c r="F384" s="185" t="s">
        <v>1183</v>
      </c>
      <c r="G384" s="172"/>
      <c r="H384" s="172"/>
      <c r="I384" s="175"/>
      <c r="J384" s="186">
        <f>BK384</f>
        <v>0</v>
      </c>
      <c r="K384" s="172"/>
      <c r="L384" s="177"/>
      <c r="M384" s="178"/>
      <c r="N384" s="179"/>
      <c r="O384" s="179"/>
      <c r="P384" s="180">
        <f>SUM(P385:P411)</f>
        <v>0</v>
      </c>
      <c r="Q384" s="179"/>
      <c r="R384" s="180">
        <f>SUM(R385:R411)</f>
        <v>0</v>
      </c>
      <c r="S384" s="179"/>
      <c r="T384" s="181">
        <f>SUM(T385:T411)</f>
        <v>0</v>
      </c>
      <c r="AR384" s="182" t="s">
        <v>79</v>
      </c>
      <c r="AT384" s="183" t="s">
        <v>68</v>
      </c>
      <c r="AU384" s="183" t="s">
        <v>77</v>
      </c>
      <c r="AY384" s="182" t="s">
        <v>122</v>
      </c>
      <c r="BK384" s="184">
        <f>SUM(BK385:BK411)</f>
        <v>0</v>
      </c>
    </row>
    <row r="385" spans="1:65" s="2" customFormat="1" ht="16.5" customHeight="1">
      <c r="A385" s="34"/>
      <c r="B385" s="35"/>
      <c r="C385" s="201" t="s">
        <v>972</v>
      </c>
      <c r="D385" s="201" t="s">
        <v>168</v>
      </c>
      <c r="E385" s="202" t="s">
        <v>1184</v>
      </c>
      <c r="F385" s="203" t="s">
        <v>1185</v>
      </c>
      <c r="G385" s="204" t="s">
        <v>145</v>
      </c>
      <c r="H385" s="205">
        <v>18.86</v>
      </c>
      <c r="I385" s="206"/>
      <c r="J385" s="207">
        <f>ROUND(I385*H385,2)</f>
        <v>0</v>
      </c>
      <c r="K385" s="203" t="s">
        <v>19</v>
      </c>
      <c r="L385" s="39"/>
      <c r="M385" s="208" t="s">
        <v>19</v>
      </c>
      <c r="N385" s="209" t="s">
        <v>40</v>
      </c>
      <c r="O385" s="64"/>
      <c r="P385" s="197">
        <f>O385*H385</f>
        <v>0</v>
      </c>
      <c r="Q385" s="197">
        <v>0</v>
      </c>
      <c r="R385" s="197">
        <f>Q385*H385</f>
        <v>0</v>
      </c>
      <c r="S385" s="197">
        <v>0</v>
      </c>
      <c r="T385" s="198">
        <f>S385*H385</f>
        <v>0</v>
      </c>
      <c r="U385" s="34"/>
      <c r="V385" s="34"/>
      <c r="W385" s="34"/>
      <c r="X385" s="34"/>
      <c r="Y385" s="34"/>
      <c r="Z385" s="34"/>
      <c r="AA385" s="34"/>
      <c r="AB385" s="34"/>
      <c r="AC385" s="34"/>
      <c r="AD385" s="34"/>
      <c r="AE385" s="34"/>
      <c r="AR385" s="199" t="s">
        <v>147</v>
      </c>
      <c r="AT385" s="199" t="s">
        <v>168</v>
      </c>
      <c r="AU385" s="199" t="s">
        <v>79</v>
      </c>
      <c r="AY385" s="17" t="s">
        <v>122</v>
      </c>
      <c r="BE385" s="200">
        <f>IF(N385="základní",J385,0)</f>
        <v>0</v>
      </c>
      <c r="BF385" s="200">
        <f>IF(N385="snížená",J385,0)</f>
        <v>0</v>
      </c>
      <c r="BG385" s="200">
        <f>IF(N385="zákl. přenesená",J385,0)</f>
        <v>0</v>
      </c>
      <c r="BH385" s="200">
        <f>IF(N385="sníž. přenesená",J385,0)</f>
        <v>0</v>
      </c>
      <c r="BI385" s="200">
        <f>IF(N385="nulová",J385,0)</f>
        <v>0</v>
      </c>
      <c r="BJ385" s="17" t="s">
        <v>77</v>
      </c>
      <c r="BK385" s="200">
        <f>ROUND(I385*H385,2)</f>
        <v>0</v>
      </c>
      <c r="BL385" s="17" t="s">
        <v>147</v>
      </c>
      <c r="BM385" s="199" t="s">
        <v>1186</v>
      </c>
    </row>
    <row r="386" spans="1:65" s="13" customFormat="1">
      <c r="B386" s="219"/>
      <c r="C386" s="220"/>
      <c r="D386" s="215" t="s">
        <v>791</v>
      </c>
      <c r="E386" s="221" t="s">
        <v>19</v>
      </c>
      <c r="F386" s="222" t="s">
        <v>1187</v>
      </c>
      <c r="G386" s="220"/>
      <c r="H386" s="223">
        <v>7.12</v>
      </c>
      <c r="I386" s="224"/>
      <c r="J386" s="220"/>
      <c r="K386" s="220"/>
      <c r="L386" s="225"/>
      <c r="M386" s="226"/>
      <c r="N386" s="227"/>
      <c r="O386" s="227"/>
      <c r="P386" s="227"/>
      <c r="Q386" s="227"/>
      <c r="R386" s="227"/>
      <c r="S386" s="227"/>
      <c r="T386" s="228"/>
      <c r="AT386" s="229" t="s">
        <v>791</v>
      </c>
      <c r="AU386" s="229" t="s">
        <v>79</v>
      </c>
      <c r="AV386" s="13" t="s">
        <v>79</v>
      </c>
      <c r="AW386" s="13" t="s">
        <v>31</v>
      </c>
      <c r="AX386" s="13" t="s">
        <v>69</v>
      </c>
      <c r="AY386" s="229" t="s">
        <v>122</v>
      </c>
    </row>
    <row r="387" spans="1:65" s="13" customFormat="1">
      <c r="B387" s="219"/>
      <c r="C387" s="220"/>
      <c r="D387" s="215" t="s">
        <v>791</v>
      </c>
      <c r="E387" s="221" t="s">
        <v>19</v>
      </c>
      <c r="F387" s="222" t="s">
        <v>1188</v>
      </c>
      <c r="G387" s="220"/>
      <c r="H387" s="223">
        <v>8.74</v>
      </c>
      <c r="I387" s="224"/>
      <c r="J387" s="220"/>
      <c r="K387" s="220"/>
      <c r="L387" s="225"/>
      <c r="M387" s="226"/>
      <c r="N387" s="227"/>
      <c r="O387" s="227"/>
      <c r="P387" s="227"/>
      <c r="Q387" s="227"/>
      <c r="R387" s="227"/>
      <c r="S387" s="227"/>
      <c r="T387" s="228"/>
      <c r="AT387" s="229" t="s">
        <v>791</v>
      </c>
      <c r="AU387" s="229" t="s">
        <v>79</v>
      </c>
      <c r="AV387" s="13" t="s">
        <v>79</v>
      </c>
      <c r="AW387" s="13" t="s">
        <v>31</v>
      </c>
      <c r="AX387" s="13" t="s">
        <v>69</v>
      </c>
      <c r="AY387" s="229" t="s">
        <v>122</v>
      </c>
    </row>
    <row r="388" spans="1:65" s="13" customFormat="1">
      <c r="B388" s="219"/>
      <c r="C388" s="220"/>
      <c r="D388" s="215" t="s">
        <v>791</v>
      </c>
      <c r="E388" s="221" t="s">
        <v>19</v>
      </c>
      <c r="F388" s="222" t="s">
        <v>1189</v>
      </c>
      <c r="G388" s="220"/>
      <c r="H388" s="223">
        <v>3</v>
      </c>
      <c r="I388" s="224"/>
      <c r="J388" s="220"/>
      <c r="K388" s="220"/>
      <c r="L388" s="225"/>
      <c r="M388" s="226"/>
      <c r="N388" s="227"/>
      <c r="O388" s="227"/>
      <c r="P388" s="227"/>
      <c r="Q388" s="227"/>
      <c r="R388" s="227"/>
      <c r="S388" s="227"/>
      <c r="T388" s="228"/>
      <c r="AT388" s="229" t="s">
        <v>791</v>
      </c>
      <c r="AU388" s="229" t="s">
        <v>79</v>
      </c>
      <c r="AV388" s="13" t="s">
        <v>79</v>
      </c>
      <c r="AW388" s="13" t="s">
        <v>31</v>
      </c>
      <c r="AX388" s="13" t="s">
        <v>69</v>
      </c>
      <c r="AY388" s="229" t="s">
        <v>122</v>
      </c>
    </row>
    <row r="389" spans="1:65" s="14" customFormat="1">
      <c r="B389" s="230"/>
      <c r="C389" s="231"/>
      <c r="D389" s="215" t="s">
        <v>791</v>
      </c>
      <c r="E389" s="232" t="s">
        <v>19</v>
      </c>
      <c r="F389" s="233" t="s">
        <v>796</v>
      </c>
      <c r="G389" s="231"/>
      <c r="H389" s="234">
        <v>18.86</v>
      </c>
      <c r="I389" s="235"/>
      <c r="J389" s="231"/>
      <c r="K389" s="231"/>
      <c r="L389" s="236"/>
      <c r="M389" s="237"/>
      <c r="N389" s="238"/>
      <c r="O389" s="238"/>
      <c r="P389" s="238"/>
      <c r="Q389" s="238"/>
      <c r="R389" s="238"/>
      <c r="S389" s="238"/>
      <c r="T389" s="239"/>
      <c r="AT389" s="240" t="s">
        <v>791</v>
      </c>
      <c r="AU389" s="240" t="s">
        <v>79</v>
      </c>
      <c r="AV389" s="14" t="s">
        <v>174</v>
      </c>
      <c r="AW389" s="14" t="s">
        <v>31</v>
      </c>
      <c r="AX389" s="14" t="s">
        <v>77</v>
      </c>
      <c r="AY389" s="240" t="s">
        <v>122</v>
      </c>
    </row>
    <row r="390" spans="1:65" s="2" customFormat="1" ht="16.5" customHeight="1">
      <c r="A390" s="34"/>
      <c r="B390" s="35"/>
      <c r="C390" s="201" t="s">
        <v>1190</v>
      </c>
      <c r="D390" s="201" t="s">
        <v>168</v>
      </c>
      <c r="E390" s="202" t="s">
        <v>1191</v>
      </c>
      <c r="F390" s="203" t="s">
        <v>1192</v>
      </c>
      <c r="G390" s="204" t="s">
        <v>166</v>
      </c>
      <c r="H390" s="205">
        <v>38.145000000000003</v>
      </c>
      <c r="I390" s="206"/>
      <c r="J390" s="207">
        <f>ROUND(I390*H390,2)</f>
        <v>0</v>
      </c>
      <c r="K390" s="203" t="s">
        <v>19</v>
      </c>
      <c r="L390" s="39"/>
      <c r="M390" s="208" t="s">
        <v>19</v>
      </c>
      <c r="N390" s="209" t="s">
        <v>40</v>
      </c>
      <c r="O390" s="64"/>
      <c r="P390" s="197">
        <f>O390*H390</f>
        <v>0</v>
      </c>
      <c r="Q390" s="197">
        <v>0</v>
      </c>
      <c r="R390" s="197">
        <f>Q390*H390</f>
        <v>0</v>
      </c>
      <c r="S390" s="197">
        <v>0</v>
      </c>
      <c r="T390" s="198">
        <f>S390*H390</f>
        <v>0</v>
      </c>
      <c r="U390" s="34"/>
      <c r="V390" s="34"/>
      <c r="W390" s="34"/>
      <c r="X390" s="34"/>
      <c r="Y390" s="34"/>
      <c r="Z390" s="34"/>
      <c r="AA390" s="34"/>
      <c r="AB390" s="34"/>
      <c r="AC390" s="34"/>
      <c r="AD390" s="34"/>
      <c r="AE390" s="34"/>
      <c r="AR390" s="199" t="s">
        <v>147</v>
      </c>
      <c r="AT390" s="199" t="s">
        <v>168</v>
      </c>
      <c r="AU390" s="199" t="s">
        <v>79</v>
      </c>
      <c r="AY390" s="17" t="s">
        <v>122</v>
      </c>
      <c r="BE390" s="200">
        <f>IF(N390="základní",J390,0)</f>
        <v>0</v>
      </c>
      <c r="BF390" s="200">
        <f>IF(N390="snížená",J390,0)</f>
        <v>0</v>
      </c>
      <c r="BG390" s="200">
        <f>IF(N390="zákl. přenesená",J390,0)</f>
        <v>0</v>
      </c>
      <c r="BH390" s="200">
        <f>IF(N390="sníž. přenesená",J390,0)</f>
        <v>0</v>
      </c>
      <c r="BI390" s="200">
        <f>IF(N390="nulová",J390,0)</f>
        <v>0</v>
      </c>
      <c r="BJ390" s="17" t="s">
        <v>77</v>
      </c>
      <c r="BK390" s="200">
        <f>ROUND(I390*H390,2)</f>
        <v>0</v>
      </c>
      <c r="BL390" s="17" t="s">
        <v>147</v>
      </c>
      <c r="BM390" s="199" t="s">
        <v>1193</v>
      </c>
    </row>
    <row r="391" spans="1:65" s="15" customFormat="1">
      <c r="B391" s="241"/>
      <c r="C391" s="242"/>
      <c r="D391" s="215" t="s">
        <v>791</v>
      </c>
      <c r="E391" s="243" t="s">
        <v>19</v>
      </c>
      <c r="F391" s="244" t="s">
        <v>1194</v>
      </c>
      <c r="G391" s="242"/>
      <c r="H391" s="243" t="s">
        <v>19</v>
      </c>
      <c r="I391" s="245"/>
      <c r="J391" s="242"/>
      <c r="K391" s="242"/>
      <c r="L391" s="246"/>
      <c r="M391" s="247"/>
      <c r="N391" s="248"/>
      <c r="O391" s="248"/>
      <c r="P391" s="248"/>
      <c r="Q391" s="248"/>
      <c r="R391" s="248"/>
      <c r="S391" s="248"/>
      <c r="T391" s="249"/>
      <c r="AT391" s="250" t="s">
        <v>791</v>
      </c>
      <c r="AU391" s="250" t="s">
        <v>79</v>
      </c>
      <c r="AV391" s="15" t="s">
        <v>77</v>
      </c>
      <c r="AW391" s="15" t="s">
        <v>31</v>
      </c>
      <c r="AX391" s="15" t="s">
        <v>69</v>
      </c>
      <c r="AY391" s="250" t="s">
        <v>122</v>
      </c>
    </row>
    <row r="392" spans="1:65" s="13" customFormat="1">
      <c r="B392" s="219"/>
      <c r="C392" s="220"/>
      <c r="D392" s="215" t="s">
        <v>791</v>
      </c>
      <c r="E392" s="221" t="s">
        <v>19</v>
      </c>
      <c r="F392" s="222" t="s">
        <v>1195</v>
      </c>
      <c r="G392" s="220"/>
      <c r="H392" s="223">
        <v>18.952000000000002</v>
      </c>
      <c r="I392" s="224"/>
      <c r="J392" s="220"/>
      <c r="K392" s="220"/>
      <c r="L392" s="225"/>
      <c r="M392" s="226"/>
      <c r="N392" s="227"/>
      <c r="O392" s="227"/>
      <c r="P392" s="227"/>
      <c r="Q392" s="227"/>
      <c r="R392" s="227"/>
      <c r="S392" s="227"/>
      <c r="T392" s="228"/>
      <c r="AT392" s="229" t="s">
        <v>791</v>
      </c>
      <c r="AU392" s="229" t="s">
        <v>79</v>
      </c>
      <c r="AV392" s="13" t="s">
        <v>79</v>
      </c>
      <c r="AW392" s="13" t="s">
        <v>31</v>
      </c>
      <c r="AX392" s="13" t="s">
        <v>69</v>
      </c>
      <c r="AY392" s="229" t="s">
        <v>122</v>
      </c>
    </row>
    <row r="393" spans="1:65" s="15" customFormat="1">
      <c r="B393" s="241"/>
      <c r="C393" s="242"/>
      <c r="D393" s="215" t="s">
        <v>791</v>
      </c>
      <c r="E393" s="243" t="s">
        <v>19</v>
      </c>
      <c r="F393" s="244" t="s">
        <v>1196</v>
      </c>
      <c r="G393" s="242"/>
      <c r="H393" s="243" t="s">
        <v>19</v>
      </c>
      <c r="I393" s="245"/>
      <c r="J393" s="242"/>
      <c r="K393" s="242"/>
      <c r="L393" s="246"/>
      <c r="M393" s="247"/>
      <c r="N393" s="248"/>
      <c r="O393" s="248"/>
      <c r="P393" s="248"/>
      <c r="Q393" s="248"/>
      <c r="R393" s="248"/>
      <c r="S393" s="248"/>
      <c r="T393" s="249"/>
      <c r="AT393" s="250" t="s">
        <v>791</v>
      </c>
      <c r="AU393" s="250" t="s">
        <v>79</v>
      </c>
      <c r="AV393" s="15" t="s">
        <v>77</v>
      </c>
      <c r="AW393" s="15" t="s">
        <v>31</v>
      </c>
      <c r="AX393" s="15" t="s">
        <v>69</v>
      </c>
      <c r="AY393" s="250" t="s">
        <v>122</v>
      </c>
    </row>
    <row r="394" spans="1:65" s="13" customFormat="1">
      <c r="B394" s="219"/>
      <c r="C394" s="220"/>
      <c r="D394" s="215" t="s">
        <v>791</v>
      </c>
      <c r="E394" s="221" t="s">
        <v>19</v>
      </c>
      <c r="F394" s="222" t="s">
        <v>1197</v>
      </c>
      <c r="G394" s="220"/>
      <c r="H394" s="223">
        <v>8.4369999999999994</v>
      </c>
      <c r="I394" s="224"/>
      <c r="J394" s="220"/>
      <c r="K394" s="220"/>
      <c r="L394" s="225"/>
      <c r="M394" s="226"/>
      <c r="N394" s="227"/>
      <c r="O394" s="227"/>
      <c r="P394" s="227"/>
      <c r="Q394" s="227"/>
      <c r="R394" s="227"/>
      <c r="S394" s="227"/>
      <c r="T394" s="228"/>
      <c r="AT394" s="229" t="s">
        <v>791</v>
      </c>
      <c r="AU394" s="229" t="s">
        <v>79</v>
      </c>
      <c r="AV394" s="13" t="s">
        <v>79</v>
      </c>
      <c r="AW394" s="13" t="s">
        <v>31</v>
      </c>
      <c r="AX394" s="13" t="s">
        <v>69</v>
      </c>
      <c r="AY394" s="229" t="s">
        <v>122</v>
      </c>
    </row>
    <row r="395" spans="1:65" s="15" customFormat="1">
      <c r="B395" s="241"/>
      <c r="C395" s="242"/>
      <c r="D395" s="215" t="s">
        <v>791</v>
      </c>
      <c r="E395" s="243" t="s">
        <v>19</v>
      </c>
      <c r="F395" s="244" t="s">
        <v>1198</v>
      </c>
      <c r="G395" s="242"/>
      <c r="H395" s="243" t="s">
        <v>19</v>
      </c>
      <c r="I395" s="245"/>
      <c r="J395" s="242"/>
      <c r="K395" s="242"/>
      <c r="L395" s="246"/>
      <c r="M395" s="247"/>
      <c r="N395" s="248"/>
      <c r="O395" s="248"/>
      <c r="P395" s="248"/>
      <c r="Q395" s="248"/>
      <c r="R395" s="248"/>
      <c r="S395" s="248"/>
      <c r="T395" s="249"/>
      <c r="AT395" s="250" t="s">
        <v>791</v>
      </c>
      <c r="AU395" s="250" t="s">
        <v>79</v>
      </c>
      <c r="AV395" s="15" t="s">
        <v>77</v>
      </c>
      <c r="AW395" s="15" t="s">
        <v>31</v>
      </c>
      <c r="AX395" s="15" t="s">
        <v>69</v>
      </c>
      <c r="AY395" s="250" t="s">
        <v>122</v>
      </c>
    </row>
    <row r="396" spans="1:65" s="13" customFormat="1">
      <c r="B396" s="219"/>
      <c r="C396" s="220"/>
      <c r="D396" s="215" t="s">
        <v>791</v>
      </c>
      <c r="E396" s="221" t="s">
        <v>19</v>
      </c>
      <c r="F396" s="222" t="s">
        <v>1199</v>
      </c>
      <c r="G396" s="220"/>
      <c r="H396" s="223">
        <v>1.3759999999999999</v>
      </c>
      <c r="I396" s="224"/>
      <c r="J396" s="220"/>
      <c r="K396" s="220"/>
      <c r="L396" s="225"/>
      <c r="M396" s="226"/>
      <c r="N396" s="227"/>
      <c r="O396" s="227"/>
      <c r="P396" s="227"/>
      <c r="Q396" s="227"/>
      <c r="R396" s="227"/>
      <c r="S396" s="227"/>
      <c r="T396" s="228"/>
      <c r="AT396" s="229" t="s">
        <v>791</v>
      </c>
      <c r="AU396" s="229" t="s">
        <v>79</v>
      </c>
      <c r="AV396" s="13" t="s">
        <v>79</v>
      </c>
      <c r="AW396" s="13" t="s">
        <v>31</v>
      </c>
      <c r="AX396" s="13" t="s">
        <v>69</v>
      </c>
      <c r="AY396" s="229" t="s">
        <v>122</v>
      </c>
    </row>
    <row r="397" spans="1:65" s="15" customFormat="1">
      <c r="B397" s="241"/>
      <c r="C397" s="242"/>
      <c r="D397" s="215" t="s">
        <v>791</v>
      </c>
      <c r="E397" s="243" t="s">
        <v>19</v>
      </c>
      <c r="F397" s="244" t="s">
        <v>1200</v>
      </c>
      <c r="G397" s="242"/>
      <c r="H397" s="243" t="s">
        <v>19</v>
      </c>
      <c r="I397" s="245"/>
      <c r="J397" s="242"/>
      <c r="K397" s="242"/>
      <c r="L397" s="246"/>
      <c r="M397" s="247"/>
      <c r="N397" s="248"/>
      <c r="O397" s="248"/>
      <c r="P397" s="248"/>
      <c r="Q397" s="248"/>
      <c r="R397" s="248"/>
      <c r="S397" s="248"/>
      <c r="T397" s="249"/>
      <c r="AT397" s="250" t="s">
        <v>791</v>
      </c>
      <c r="AU397" s="250" t="s">
        <v>79</v>
      </c>
      <c r="AV397" s="15" t="s">
        <v>77</v>
      </c>
      <c r="AW397" s="15" t="s">
        <v>31</v>
      </c>
      <c r="AX397" s="15" t="s">
        <v>69</v>
      </c>
      <c r="AY397" s="250" t="s">
        <v>122</v>
      </c>
    </row>
    <row r="398" spans="1:65" s="13" customFormat="1">
      <c r="B398" s="219"/>
      <c r="C398" s="220"/>
      <c r="D398" s="215" t="s">
        <v>791</v>
      </c>
      <c r="E398" s="221" t="s">
        <v>19</v>
      </c>
      <c r="F398" s="222" t="s">
        <v>1201</v>
      </c>
      <c r="G398" s="220"/>
      <c r="H398" s="223">
        <v>4.25</v>
      </c>
      <c r="I398" s="224"/>
      <c r="J398" s="220"/>
      <c r="K398" s="220"/>
      <c r="L398" s="225"/>
      <c r="M398" s="226"/>
      <c r="N398" s="227"/>
      <c r="O398" s="227"/>
      <c r="P398" s="227"/>
      <c r="Q398" s="227"/>
      <c r="R398" s="227"/>
      <c r="S398" s="227"/>
      <c r="T398" s="228"/>
      <c r="AT398" s="229" t="s">
        <v>791</v>
      </c>
      <c r="AU398" s="229" t="s">
        <v>79</v>
      </c>
      <c r="AV398" s="13" t="s">
        <v>79</v>
      </c>
      <c r="AW398" s="13" t="s">
        <v>31</v>
      </c>
      <c r="AX398" s="13" t="s">
        <v>69</v>
      </c>
      <c r="AY398" s="229" t="s">
        <v>122</v>
      </c>
    </row>
    <row r="399" spans="1:65" s="15" customFormat="1">
      <c r="B399" s="241"/>
      <c r="C399" s="242"/>
      <c r="D399" s="215" t="s">
        <v>791</v>
      </c>
      <c r="E399" s="243" t="s">
        <v>19</v>
      </c>
      <c r="F399" s="244" t="s">
        <v>1202</v>
      </c>
      <c r="G399" s="242"/>
      <c r="H399" s="243" t="s">
        <v>19</v>
      </c>
      <c r="I399" s="245"/>
      <c r="J399" s="242"/>
      <c r="K399" s="242"/>
      <c r="L399" s="246"/>
      <c r="M399" s="247"/>
      <c r="N399" s="248"/>
      <c r="O399" s="248"/>
      <c r="P399" s="248"/>
      <c r="Q399" s="248"/>
      <c r="R399" s="248"/>
      <c r="S399" s="248"/>
      <c r="T399" s="249"/>
      <c r="AT399" s="250" t="s">
        <v>791</v>
      </c>
      <c r="AU399" s="250" t="s">
        <v>79</v>
      </c>
      <c r="AV399" s="15" t="s">
        <v>77</v>
      </c>
      <c r="AW399" s="15" t="s">
        <v>31</v>
      </c>
      <c r="AX399" s="15" t="s">
        <v>69</v>
      </c>
      <c r="AY399" s="250" t="s">
        <v>122</v>
      </c>
    </row>
    <row r="400" spans="1:65" s="13" customFormat="1">
      <c r="B400" s="219"/>
      <c r="C400" s="220"/>
      <c r="D400" s="215" t="s">
        <v>791</v>
      </c>
      <c r="E400" s="221" t="s">
        <v>19</v>
      </c>
      <c r="F400" s="222" t="s">
        <v>1203</v>
      </c>
      <c r="G400" s="220"/>
      <c r="H400" s="223">
        <v>1.75</v>
      </c>
      <c r="I400" s="224"/>
      <c r="J400" s="220"/>
      <c r="K400" s="220"/>
      <c r="L400" s="225"/>
      <c r="M400" s="226"/>
      <c r="N400" s="227"/>
      <c r="O400" s="227"/>
      <c r="P400" s="227"/>
      <c r="Q400" s="227"/>
      <c r="R400" s="227"/>
      <c r="S400" s="227"/>
      <c r="T400" s="228"/>
      <c r="AT400" s="229" t="s">
        <v>791</v>
      </c>
      <c r="AU400" s="229" t="s">
        <v>79</v>
      </c>
      <c r="AV400" s="13" t="s">
        <v>79</v>
      </c>
      <c r="AW400" s="13" t="s">
        <v>31</v>
      </c>
      <c r="AX400" s="13" t="s">
        <v>69</v>
      </c>
      <c r="AY400" s="229" t="s">
        <v>122</v>
      </c>
    </row>
    <row r="401" spans="1:65" s="15" customFormat="1">
      <c r="B401" s="241"/>
      <c r="C401" s="242"/>
      <c r="D401" s="215" t="s">
        <v>791</v>
      </c>
      <c r="E401" s="243" t="s">
        <v>19</v>
      </c>
      <c r="F401" s="244" t="s">
        <v>1204</v>
      </c>
      <c r="G401" s="242"/>
      <c r="H401" s="243" t="s">
        <v>19</v>
      </c>
      <c r="I401" s="245"/>
      <c r="J401" s="242"/>
      <c r="K401" s="242"/>
      <c r="L401" s="246"/>
      <c r="M401" s="247"/>
      <c r="N401" s="248"/>
      <c r="O401" s="248"/>
      <c r="P401" s="248"/>
      <c r="Q401" s="248"/>
      <c r="R401" s="248"/>
      <c r="S401" s="248"/>
      <c r="T401" s="249"/>
      <c r="AT401" s="250" t="s">
        <v>791</v>
      </c>
      <c r="AU401" s="250" t="s">
        <v>79</v>
      </c>
      <c r="AV401" s="15" t="s">
        <v>77</v>
      </c>
      <c r="AW401" s="15" t="s">
        <v>31</v>
      </c>
      <c r="AX401" s="15" t="s">
        <v>69</v>
      </c>
      <c r="AY401" s="250" t="s">
        <v>122</v>
      </c>
    </row>
    <row r="402" spans="1:65" s="13" customFormat="1">
      <c r="B402" s="219"/>
      <c r="C402" s="220"/>
      <c r="D402" s="215" t="s">
        <v>791</v>
      </c>
      <c r="E402" s="221" t="s">
        <v>19</v>
      </c>
      <c r="F402" s="222" t="s">
        <v>1205</v>
      </c>
      <c r="G402" s="220"/>
      <c r="H402" s="223">
        <v>1</v>
      </c>
      <c r="I402" s="224"/>
      <c r="J402" s="220"/>
      <c r="K402" s="220"/>
      <c r="L402" s="225"/>
      <c r="M402" s="226"/>
      <c r="N402" s="227"/>
      <c r="O402" s="227"/>
      <c r="P402" s="227"/>
      <c r="Q402" s="227"/>
      <c r="R402" s="227"/>
      <c r="S402" s="227"/>
      <c r="T402" s="228"/>
      <c r="AT402" s="229" t="s">
        <v>791</v>
      </c>
      <c r="AU402" s="229" t="s">
        <v>79</v>
      </c>
      <c r="AV402" s="13" t="s">
        <v>79</v>
      </c>
      <c r="AW402" s="13" t="s">
        <v>31</v>
      </c>
      <c r="AX402" s="13" t="s">
        <v>69</v>
      </c>
      <c r="AY402" s="229" t="s">
        <v>122</v>
      </c>
    </row>
    <row r="403" spans="1:65" s="15" customFormat="1">
      <c r="B403" s="241"/>
      <c r="C403" s="242"/>
      <c r="D403" s="215" t="s">
        <v>791</v>
      </c>
      <c r="E403" s="243" t="s">
        <v>19</v>
      </c>
      <c r="F403" s="244" t="s">
        <v>1206</v>
      </c>
      <c r="G403" s="242"/>
      <c r="H403" s="243" t="s">
        <v>19</v>
      </c>
      <c r="I403" s="245"/>
      <c r="J403" s="242"/>
      <c r="K403" s="242"/>
      <c r="L403" s="246"/>
      <c r="M403" s="247"/>
      <c r="N403" s="248"/>
      <c r="O403" s="248"/>
      <c r="P403" s="248"/>
      <c r="Q403" s="248"/>
      <c r="R403" s="248"/>
      <c r="S403" s="248"/>
      <c r="T403" s="249"/>
      <c r="AT403" s="250" t="s">
        <v>791</v>
      </c>
      <c r="AU403" s="250" t="s">
        <v>79</v>
      </c>
      <c r="AV403" s="15" t="s">
        <v>77</v>
      </c>
      <c r="AW403" s="15" t="s">
        <v>31</v>
      </c>
      <c r="AX403" s="15" t="s">
        <v>69</v>
      </c>
      <c r="AY403" s="250" t="s">
        <v>122</v>
      </c>
    </row>
    <row r="404" spans="1:65" s="13" customFormat="1">
      <c r="B404" s="219"/>
      <c r="C404" s="220"/>
      <c r="D404" s="215" t="s">
        <v>791</v>
      </c>
      <c r="E404" s="221" t="s">
        <v>19</v>
      </c>
      <c r="F404" s="222" t="s">
        <v>1207</v>
      </c>
      <c r="G404" s="220"/>
      <c r="H404" s="223">
        <v>2.38</v>
      </c>
      <c r="I404" s="224"/>
      <c r="J404" s="220"/>
      <c r="K404" s="220"/>
      <c r="L404" s="225"/>
      <c r="M404" s="226"/>
      <c r="N404" s="227"/>
      <c r="O404" s="227"/>
      <c r="P404" s="227"/>
      <c r="Q404" s="227"/>
      <c r="R404" s="227"/>
      <c r="S404" s="227"/>
      <c r="T404" s="228"/>
      <c r="AT404" s="229" t="s">
        <v>791</v>
      </c>
      <c r="AU404" s="229" t="s">
        <v>79</v>
      </c>
      <c r="AV404" s="13" t="s">
        <v>79</v>
      </c>
      <c r="AW404" s="13" t="s">
        <v>31</v>
      </c>
      <c r="AX404" s="13" t="s">
        <v>69</v>
      </c>
      <c r="AY404" s="229" t="s">
        <v>122</v>
      </c>
    </row>
    <row r="405" spans="1:65" s="14" customFormat="1">
      <c r="B405" s="230"/>
      <c r="C405" s="231"/>
      <c r="D405" s="215" t="s">
        <v>791</v>
      </c>
      <c r="E405" s="232" t="s">
        <v>19</v>
      </c>
      <c r="F405" s="233" t="s">
        <v>796</v>
      </c>
      <c r="G405" s="231"/>
      <c r="H405" s="234">
        <v>38.145000000000003</v>
      </c>
      <c r="I405" s="235"/>
      <c r="J405" s="231"/>
      <c r="K405" s="231"/>
      <c r="L405" s="236"/>
      <c r="M405" s="237"/>
      <c r="N405" s="238"/>
      <c r="O405" s="238"/>
      <c r="P405" s="238"/>
      <c r="Q405" s="238"/>
      <c r="R405" s="238"/>
      <c r="S405" s="238"/>
      <c r="T405" s="239"/>
      <c r="AT405" s="240" t="s">
        <v>791</v>
      </c>
      <c r="AU405" s="240" t="s">
        <v>79</v>
      </c>
      <c r="AV405" s="14" t="s">
        <v>174</v>
      </c>
      <c r="AW405" s="14" t="s">
        <v>31</v>
      </c>
      <c r="AX405" s="14" t="s">
        <v>77</v>
      </c>
      <c r="AY405" s="240" t="s">
        <v>122</v>
      </c>
    </row>
    <row r="406" spans="1:65" s="2" customFormat="1" ht="16.5" customHeight="1">
      <c r="A406" s="34"/>
      <c r="B406" s="35"/>
      <c r="C406" s="201" t="s">
        <v>975</v>
      </c>
      <c r="D406" s="201" t="s">
        <v>168</v>
      </c>
      <c r="E406" s="202" t="s">
        <v>1208</v>
      </c>
      <c r="F406" s="203" t="s">
        <v>1209</v>
      </c>
      <c r="G406" s="204" t="s">
        <v>166</v>
      </c>
      <c r="H406" s="205">
        <v>38.145000000000003</v>
      </c>
      <c r="I406" s="206"/>
      <c r="J406" s="207">
        <f>ROUND(I406*H406,2)</f>
        <v>0</v>
      </c>
      <c r="K406" s="203" t="s">
        <v>19</v>
      </c>
      <c r="L406" s="39"/>
      <c r="M406" s="208" t="s">
        <v>19</v>
      </c>
      <c r="N406" s="209" t="s">
        <v>40</v>
      </c>
      <c r="O406" s="64"/>
      <c r="P406" s="197">
        <f>O406*H406</f>
        <v>0</v>
      </c>
      <c r="Q406" s="197">
        <v>0</v>
      </c>
      <c r="R406" s="197">
        <f>Q406*H406</f>
        <v>0</v>
      </c>
      <c r="S406" s="197">
        <v>0</v>
      </c>
      <c r="T406" s="198">
        <f>S406*H406</f>
        <v>0</v>
      </c>
      <c r="U406" s="34"/>
      <c r="V406" s="34"/>
      <c r="W406" s="34"/>
      <c r="X406" s="34"/>
      <c r="Y406" s="34"/>
      <c r="Z406" s="34"/>
      <c r="AA406" s="34"/>
      <c r="AB406" s="34"/>
      <c r="AC406" s="34"/>
      <c r="AD406" s="34"/>
      <c r="AE406" s="34"/>
      <c r="AR406" s="199" t="s">
        <v>147</v>
      </c>
      <c r="AT406" s="199" t="s">
        <v>168</v>
      </c>
      <c r="AU406" s="199" t="s">
        <v>79</v>
      </c>
      <c r="AY406" s="17" t="s">
        <v>122</v>
      </c>
      <c r="BE406" s="200">
        <f>IF(N406="základní",J406,0)</f>
        <v>0</v>
      </c>
      <c r="BF406" s="200">
        <f>IF(N406="snížená",J406,0)</f>
        <v>0</v>
      </c>
      <c r="BG406" s="200">
        <f>IF(N406="zákl. přenesená",J406,0)</f>
        <v>0</v>
      </c>
      <c r="BH406" s="200">
        <f>IF(N406="sníž. přenesená",J406,0)</f>
        <v>0</v>
      </c>
      <c r="BI406" s="200">
        <f>IF(N406="nulová",J406,0)</f>
        <v>0</v>
      </c>
      <c r="BJ406" s="17" t="s">
        <v>77</v>
      </c>
      <c r="BK406" s="200">
        <f>ROUND(I406*H406,2)</f>
        <v>0</v>
      </c>
      <c r="BL406" s="17" t="s">
        <v>147</v>
      </c>
      <c r="BM406" s="199" t="s">
        <v>1210</v>
      </c>
    </row>
    <row r="407" spans="1:65" s="2" customFormat="1" ht="16.5" customHeight="1">
      <c r="A407" s="34"/>
      <c r="B407" s="35"/>
      <c r="C407" s="201" t="s">
        <v>1211</v>
      </c>
      <c r="D407" s="201" t="s">
        <v>168</v>
      </c>
      <c r="E407" s="202" t="s">
        <v>1212</v>
      </c>
      <c r="F407" s="203" t="s">
        <v>1213</v>
      </c>
      <c r="G407" s="204" t="s">
        <v>166</v>
      </c>
      <c r="H407" s="205">
        <v>38.145000000000003</v>
      </c>
      <c r="I407" s="206"/>
      <c r="J407" s="207">
        <f>ROUND(I407*H407,2)</f>
        <v>0</v>
      </c>
      <c r="K407" s="203" t="s">
        <v>19</v>
      </c>
      <c r="L407" s="39"/>
      <c r="M407" s="208" t="s">
        <v>19</v>
      </c>
      <c r="N407" s="209" t="s">
        <v>40</v>
      </c>
      <c r="O407" s="64"/>
      <c r="P407" s="197">
        <f>O407*H407</f>
        <v>0</v>
      </c>
      <c r="Q407" s="197">
        <v>0</v>
      </c>
      <c r="R407" s="197">
        <f>Q407*H407</f>
        <v>0</v>
      </c>
      <c r="S407" s="197">
        <v>0</v>
      </c>
      <c r="T407" s="198">
        <f>S407*H407</f>
        <v>0</v>
      </c>
      <c r="U407" s="34"/>
      <c r="V407" s="34"/>
      <c r="W407" s="34"/>
      <c r="X407" s="34"/>
      <c r="Y407" s="34"/>
      <c r="Z407" s="34"/>
      <c r="AA407" s="34"/>
      <c r="AB407" s="34"/>
      <c r="AC407" s="34"/>
      <c r="AD407" s="34"/>
      <c r="AE407" s="34"/>
      <c r="AR407" s="199" t="s">
        <v>147</v>
      </c>
      <c r="AT407" s="199" t="s">
        <v>168</v>
      </c>
      <c r="AU407" s="199" t="s">
        <v>79</v>
      </c>
      <c r="AY407" s="17" t="s">
        <v>122</v>
      </c>
      <c r="BE407" s="200">
        <f>IF(N407="základní",J407,0)</f>
        <v>0</v>
      </c>
      <c r="BF407" s="200">
        <f>IF(N407="snížená",J407,0)</f>
        <v>0</v>
      </c>
      <c r="BG407" s="200">
        <f>IF(N407="zákl. přenesená",J407,0)</f>
        <v>0</v>
      </c>
      <c r="BH407" s="200">
        <f>IF(N407="sníž. přenesená",J407,0)</f>
        <v>0</v>
      </c>
      <c r="BI407" s="200">
        <f>IF(N407="nulová",J407,0)</f>
        <v>0</v>
      </c>
      <c r="BJ407" s="17" t="s">
        <v>77</v>
      </c>
      <c r="BK407" s="200">
        <f>ROUND(I407*H407,2)</f>
        <v>0</v>
      </c>
      <c r="BL407" s="17" t="s">
        <v>147</v>
      </c>
      <c r="BM407" s="199" t="s">
        <v>1214</v>
      </c>
    </row>
    <row r="408" spans="1:65" s="2" customFormat="1" ht="16.5" customHeight="1">
      <c r="A408" s="34"/>
      <c r="B408" s="35"/>
      <c r="C408" s="201" t="s">
        <v>978</v>
      </c>
      <c r="D408" s="201" t="s">
        <v>168</v>
      </c>
      <c r="E408" s="202" t="s">
        <v>1215</v>
      </c>
      <c r="F408" s="203" t="s">
        <v>1216</v>
      </c>
      <c r="G408" s="204" t="s">
        <v>166</v>
      </c>
      <c r="H408" s="205">
        <v>38.145000000000003</v>
      </c>
      <c r="I408" s="206"/>
      <c r="J408" s="207">
        <f>ROUND(I408*H408,2)</f>
        <v>0</v>
      </c>
      <c r="K408" s="203" t="s">
        <v>19</v>
      </c>
      <c r="L408" s="39"/>
      <c r="M408" s="208" t="s">
        <v>19</v>
      </c>
      <c r="N408" s="209" t="s">
        <v>40</v>
      </c>
      <c r="O408" s="64"/>
      <c r="P408" s="197">
        <f>O408*H408</f>
        <v>0</v>
      </c>
      <c r="Q408" s="197">
        <v>0</v>
      </c>
      <c r="R408" s="197">
        <f>Q408*H408</f>
        <v>0</v>
      </c>
      <c r="S408" s="197">
        <v>0</v>
      </c>
      <c r="T408" s="198">
        <f>S408*H408</f>
        <v>0</v>
      </c>
      <c r="U408" s="34"/>
      <c r="V408" s="34"/>
      <c r="W408" s="34"/>
      <c r="X408" s="34"/>
      <c r="Y408" s="34"/>
      <c r="Z408" s="34"/>
      <c r="AA408" s="34"/>
      <c r="AB408" s="34"/>
      <c r="AC408" s="34"/>
      <c r="AD408" s="34"/>
      <c r="AE408" s="34"/>
      <c r="AR408" s="199" t="s">
        <v>147</v>
      </c>
      <c r="AT408" s="199" t="s">
        <v>168</v>
      </c>
      <c r="AU408" s="199" t="s">
        <v>79</v>
      </c>
      <c r="AY408" s="17" t="s">
        <v>122</v>
      </c>
      <c r="BE408" s="200">
        <f>IF(N408="základní",J408,0)</f>
        <v>0</v>
      </c>
      <c r="BF408" s="200">
        <f>IF(N408="snížená",J408,0)</f>
        <v>0</v>
      </c>
      <c r="BG408" s="200">
        <f>IF(N408="zákl. přenesená",J408,0)</f>
        <v>0</v>
      </c>
      <c r="BH408" s="200">
        <f>IF(N408="sníž. přenesená",J408,0)</f>
        <v>0</v>
      </c>
      <c r="BI408" s="200">
        <f>IF(N408="nulová",J408,0)</f>
        <v>0</v>
      </c>
      <c r="BJ408" s="17" t="s">
        <v>77</v>
      </c>
      <c r="BK408" s="200">
        <f>ROUND(I408*H408,2)</f>
        <v>0</v>
      </c>
      <c r="BL408" s="17" t="s">
        <v>147</v>
      </c>
      <c r="BM408" s="199" t="s">
        <v>1217</v>
      </c>
    </row>
    <row r="409" spans="1:65" s="2" customFormat="1" ht="16.5" customHeight="1">
      <c r="A409" s="34"/>
      <c r="B409" s="35"/>
      <c r="C409" s="201" t="s">
        <v>1218</v>
      </c>
      <c r="D409" s="201" t="s">
        <v>168</v>
      </c>
      <c r="E409" s="202" t="s">
        <v>1219</v>
      </c>
      <c r="F409" s="203" t="s">
        <v>1220</v>
      </c>
      <c r="G409" s="204" t="s">
        <v>166</v>
      </c>
      <c r="H409" s="205">
        <v>170.98400000000001</v>
      </c>
      <c r="I409" s="206"/>
      <c r="J409" s="207">
        <f>ROUND(I409*H409,2)</f>
        <v>0</v>
      </c>
      <c r="K409" s="203" t="s">
        <v>19</v>
      </c>
      <c r="L409" s="39"/>
      <c r="M409" s="208" t="s">
        <v>19</v>
      </c>
      <c r="N409" s="209" t="s">
        <v>40</v>
      </c>
      <c r="O409" s="64"/>
      <c r="P409" s="197">
        <f>O409*H409</f>
        <v>0</v>
      </c>
      <c r="Q409" s="197">
        <v>0</v>
      </c>
      <c r="R409" s="197">
        <f>Q409*H409</f>
        <v>0</v>
      </c>
      <c r="S409" s="197">
        <v>0</v>
      </c>
      <c r="T409" s="198">
        <f>S409*H409</f>
        <v>0</v>
      </c>
      <c r="U409" s="34"/>
      <c r="V409" s="34"/>
      <c r="W409" s="34"/>
      <c r="X409" s="34"/>
      <c r="Y409" s="34"/>
      <c r="Z409" s="34"/>
      <c r="AA409" s="34"/>
      <c r="AB409" s="34"/>
      <c r="AC409" s="34"/>
      <c r="AD409" s="34"/>
      <c r="AE409" s="34"/>
      <c r="AR409" s="199" t="s">
        <v>147</v>
      </c>
      <c r="AT409" s="199" t="s">
        <v>168</v>
      </c>
      <c r="AU409" s="199" t="s">
        <v>79</v>
      </c>
      <c r="AY409" s="17" t="s">
        <v>122</v>
      </c>
      <c r="BE409" s="200">
        <f>IF(N409="základní",J409,0)</f>
        <v>0</v>
      </c>
      <c r="BF409" s="200">
        <f>IF(N409="snížená",J409,0)</f>
        <v>0</v>
      </c>
      <c r="BG409" s="200">
        <f>IF(N409="zákl. přenesená",J409,0)</f>
        <v>0</v>
      </c>
      <c r="BH409" s="200">
        <f>IF(N409="sníž. přenesená",J409,0)</f>
        <v>0</v>
      </c>
      <c r="BI409" s="200">
        <f>IF(N409="nulová",J409,0)</f>
        <v>0</v>
      </c>
      <c r="BJ409" s="17" t="s">
        <v>77</v>
      </c>
      <c r="BK409" s="200">
        <f>ROUND(I409*H409,2)</f>
        <v>0</v>
      </c>
      <c r="BL409" s="17" t="s">
        <v>147</v>
      </c>
      <c r="BM409" s="199" t="s">
        <v>1221</v>
      </c>
    </row>
    <row r="410" spans="1:65" s="13" customFormat="1">
      <c r="B410" s="219"/>
      <c r="C410" s="220"/>
      <c r="D410" s="215" t="s">
        <v>791</v>
      </c>
      <c r="E410" s="221" t="s">
        <v>19</v>
      </c>
      <c r="F410" s="222" t="s">
        <v>1222</v>
      </c>
      <c r="G410" s="220"/>
      <c r="H410" s="223">
        <v>170.98400000000001</v>
      </c>
      <c r="I410" s="224"/>
      <c r="J410" s="220"/>
      <c r="K410" s="220"/>
      <c r="L410" s="225"/>
      <c r="M410" s="226"/>
      <c r="N410" s="227"/>
      <c r="O410" s="227"/>
      <c r="P410" s="227"/>
      <c r="Q410" s="227"/>
      <c r="R410" s="227"/>
      <c r="S410" s="227"/>
      <c r="T410" s="228"/>
      <c r="AT410" s="229" t="s">
        <v>791</v>
      </c>
      <c r="AU410" s="229" t="s">
        <v>79</v>
      </c>
      <c r="AV410" s="13" t="s">
        <v>79</v>
      </c>
      <c r="AW410" s="13" t="s">
        <v>31</v>
      </c>
      <c r="AX410" s="13" t="s">
        <v>69</v>
      </c>
      <c r="AY410" s="229" t="s">
        <v>122</v>
      </c>
    </row>
    <row r="411" spans="1:65" s="14" customFormat="1">
      <c r="B411" s="230"/>
      <c r="C411" s="231"/>
      <c r="D411" s="215" t="s">
        <v>791</v>
      </c>
      <c r="E411" s="232" t="s">
        <v>19</v>
      </c>
      <c r="F411" s="233" t="s">
        <v>796</v>
      </c>
      <c r="G411" s="231"/>
      <c r="H411" s="234">
        <v>170.98400000000001</v>
      </c>
      <c r="I411" s="235"/>
      <c r="J411" s="231"/>
      <c r="K411" s="231"/>
      <c r="L411" s="236"/>
      <c r="M411" s="237"/>
      <c r="N411" s="238"/>
      <c r="O411" s="238"/>
      <c r="P411" s="238"/>
      <c r="Q411" s="238"/>
      <c r="R411" s="238"/>
      <c r="S411" s="238"/>
      <c r="T411" s="239"/>
      <c r="AT411" s="240" t="s">
        <v>791</v>
      </c>
      <c r="AU411" s="240" t="s">
        <v>79</v>
      </c>
      <c r="AV411" s="14" t="s">
        <v>174</v>
      </c>
      <c r="AW411" s="14" t="s">
        <v>31</v>
      </c>
      <c r="AX411" s="14" t="s">
        <v>77</v>
      </c>
      <c r="AY411" s="240" t="s">
        <v>122</v>
      </c>
    </row>
    <row r="412" spans="1:65" s="12" customFormat="1" ht="22.9" customHeight="1">
      <c r="B412" s="171"/>
      <c r="C412" s="172"/>
      <c r="D412" s="173" t="s">
        <v>68</v>
      </c>
      <c r="E412" s="185" t="s">
        <v>1223</v>
      </c>
      <c r="F412" s="185" t="s">
        <v>1224</v>
      </c>
      <c r="G412" s="172"/>
      <c r="H412" s="172"/>
      <c r="I412" s="175"/>
      <c r="J412" s="186">
        <f>BK412</f>
        <v>0</v>
      </c>
      <c r="K412" s="172"/>
      <c r="L412" s="177"/>
      <c r="M412" s="178"/>
      <c r="N412" s="179"/>
      <c r="O412" s="179"/>
      <c r="P412" s="180">
        <f>SUM(P413:P422)</f>
        <v>0</v>
      </c>
      <c r="Q412" s="179"/>
      <c r="R412" s="180">
        <f>SUM(R413:R422)</f>
        <v>0</v>
      </c>
      <c r="S412" s="179"/>
      <c r="T412" s="181">
        <f>SUM(T413:T422)</f>
        <v>0</v>
      </c>
      <c r="AR412" s="182" t="s">
        <v>79</v>
      </c>
      <c r="AT412" s="183" t="s">
        <v>68</v>
      </c>
      <c r="AU412" s="183" t="s">
        <v>77</v>
      </c>
      <c r="AY412" s="182" t="s">
        <v>122</v>
      </c>
      <c r="BK412" s="184">
        <f>SUM(BK413:BK422)</f>
        <v>0</v>
      </c>
    </row>
    <row r="413" spans="1:65" s="2" customFormat="1" ht="16.5" customHeight="1">
      <c r="A413" s="34"/>
      <c r="B413" s="35"/>
      <c r="C413" s="201" t="s">
        <v>984</v>
      </c>
      <c r="D413" s="201" t="s">
        <v>168</v>
      </c>
      <c r="E413" s="202" t="s">
        <v>1225</v>
      </c>
      <c r="F413" s="203" t="s">
        <v>1226</v>
      </c>
      <c r="G413" s="204" t="s">
        <v>166</v>
      </c>
      <c r="H413" s="205">
        <v>357.512</v>
      </c>
      <c r="I413" s="206"/>
      <c r="J413" s="207">
        <f>ROUND(I413*H413,2)</f>
        <v>0</v>
      </c>
      <c r="K413" s="203" t="s">
        <v>19</v>
      </c>
      <c r="L413" s="39"/>
      <c r="M413" s="208" t="s">
        <v>19</v>
      </c>
      <c r="N413" s="209" t="s">
        <v>40</v>
      </c>
      <c r="O413" s="64"/>
      <c r="P413" s="197">
        <f>O413*H413</f>
        <v>0</v>
      </c>
      <c r="Q413" s="197">
        <v>0</v>
      </c>
      <c r="R413" s="197">
        <f>Q413*H413</f>
        <v>0</v>
      </c>
      <c r="S413" s="197">
        <v>0</v>
      </c>
      <c r="T413" s="198">
        <f>S413*H413</f>
        <v>0</v>
      </c>
      <c r="U413" s="34"/>
      <c r="V413" s="34"/>
      <c r="W413" s="34"/>
      <c r="X413" s="34"/>
      <c r="Y413" s="34"/>
      <c r="Z413" s="34"/>
      <c r="AA413" s="34"/>
      <c r="AB413" s="34"/>
      <c r="AC413" s="34"/>
      <c r="AD413" s="34"/>
      <c r="AE413" s="34"/>
      <c r="AR413" s="199" t="s">
        <v>147</v>
      </c>
      <c r="AT413" s="199" t="s">
        <v>168</v>
      </c>
      <c r="AU413" s="199" t="s">
        <v>79</v>
      </c>
      <c r="AY413" s="17" t="s">
        <v>122</v>
      </c>
      <c r="BE413" s="200">
        <f>IF(N413="základní",J413,0)</f>
        <v>0</v>
      </c>
      <c r="BF413" s="200">
        <f>IF(N413="snížená",J413,0)</f>
        <v>0</v>
      </c>
      <c r="BG413" s="200">
        <f>IF(N413="zákl. přenesená",J413,0)</f>
        <v>0</v>
      </c>
      <c r="BH413" s="200">
        <f>IF(N413="sníž. přenesená",J413,0)</f>
        <v>0</v>
      </c>
      <c r="BI413" s="200">
        <f>IF(N413="nulová",J413,0)</f>
        <v>0</v>
      </c>
      <c r="BJ413" s="17" t="s">
        <v>77</v>
      </c>
      <c r="BK413" s="200">
        <f>ROUND(I413*H413,2)</f>
        <v>0</v>
      </c>
      <c r="BL413" s="17" t="s">
        <v>147</v>
      </c>
      <c r="BM413" s="199" t="s">
        <v>1227</v>
      </c>
    </row>
    <row r="414" spans="1:65" s="13" customFormat="1">
      <c r="B414" s="219"/>
      <c r="C414" s="220"/>
      <c r="D414" s="215" t="s">
        <v>791</v>
      </c>
      <c r="E414" s="221" t="s">
        <v>19</v>
      </c>
      <c r="F414" s="222" t="s">
        <v>906</v>
      </c>
      <c r="G414" s="220"/>
      <c r="H414" s="223">
        <v>357.512</v>
      </c>
      <c r="I414" s="224"/>
      <c r="J414" s="220"/>
      <c r="K414" s="220"/>
      <c r="L414" s="225"/>
      <c r="M414" s="226"/>
      <c r="N414" s="227"/>
      <c r="O414" s="227"/>
      <c r="P414" s="227"/>
      <c r="Q414" s="227"/>
      <c r="R414" s="227"/>
      <c r="S414" s="227"/>
      <c r="T414" s="228"/>
      <c r="AT414" s="229" t="s">
        <v>791</v>
      </c>
      <c r="AU414" s="229" t="s">
        <v>79</v>
      </c>
      <c r="AV414" s="13" t="s">
        <v>79</v>
      </c>
      <c r="AW414" s="13" t="s">
        <v>31</v>
      </c>
      <c r="AX414" s="13" t="s">
        <v>69</v>
      </c>
      <c r="AY414" s="229" t="s">
        <v>122</v>
      </c>
    </row>
    <row r="415" spans="1:65" s="14" customFormat="1">
      <c r="B415" s="230"/>
      <c r="C415" s="231"/>
      <c r="D415" s="215" t="s">
        <v>791</v>
      </c>
      <c r="E415" s="232" t="s">
        <v>19</v>
      </c>
      <c r="F415" s="233" t="s">
        <v>796</v>
      </c>
      <c r="G415" s="231"/>
      <c r="H415" s="234">
        <v>357.512</v>
      </c>
      <c r="I415" s="235"/>
      <c r="J415" s="231"/>
      <c r="K415" s="231"/>
      <c r="L415" s="236"/>
      <c r="M415" s="237"/>
      <c r="N415" s="238"/>
      <c r="O415" s="238"/>
      <c r="P415" s="238"/>
      <c r="Q415" s="238"/>
      <c r="R415" s="238"/>
      <c r="S415" s="238"/>
      <c r="T415" s="239"/>
      <c r="AT415" s="240" t="s">
        <v>791</v>
      </c>
      <c r="AU415" s="240" t="s">
        <v>79</v>
      </c>
      <c r="AV415" s="14" t="s">
        <v>174</v>
      </c>
      <c r="AW415" s="14" t="s">
        <v>31</v>
      </c>
      <c r="AX415" s="14" t="s">
        <v>77</v>
      </c>
      <c r="AY415" s="240" t="s">
        <v>122</v>
      </c>
    </row>
    <row r="416" spans="1:65" s="2" customFormat="1" ht="16.5" customHeight="1">
      <c r="A416" s="34"/>
      <c r="B416" s="35"/>
      <c r="C416" s="201" t="s">
        <v>1228</v>
      </c>
      <c r="D416" s="201" t="s">
        <v>168</v>
      </c>
      <c r="E416" s="202" t="s">
        <v>1229</v>
      </c>
      <c r="F416" s="203" t="s">
        <v>1230</v>
      </c>
      <c r="G416" s="204" t="s">
        <v>166</v>
      </c>
      <c r="H416" s="205">
        <v>70.150000000000006</v>
      </c>
      <c r="I416" s="206"/>
      <c r="J416" s="207">
        <f>ROUND(I416*H416,2)</f>
        <v>0</v>
      </c>
      <c r="K416" s="203" t="s">
        <v>19</v>
      </c>
      <c r="L416" s="39"/>
      <c r="M416" s="208" t="s">
        <v>19</v>
      </c>
      <c r="N416" s="209" t="s">
        <v>40</v>
      </c>
      <c r="O416" s="64"/>
      <c r="P416" s="197">
        <f>O416*H416</f>
        <v>0</v>
      </c>
      <c r="Q416" s="197">
        <v>0</v>
      </c>
      <c r="R416" s="197">
        <f>Q416*H416</f>
        <v>0</v>
      </c>
      <c r="S416" s="197">
        <v>0</v>
      </c>
      <c r="T416" s="198">
        <f>S416*H416</f>
        <v>0</v>
      </c>
      <c r="U416" s="34"/>
      <c r="V416" s="34"/>
      <c r="W416" s="34"/>
      <c r="X416" s="34"/>
      <c r="Y416" s="34"/>
      <c r="Z416" s="34"/>
      <c r="AA416" s="34"/>
      <c r="AB416" s="34"/>
      <c r="AC416" s="34"/>
      <c r="AD416" s="34"/>
      <c r="AE416" s="34"/>
      <c r="AR416" s="199" t="s">
        <v>147</v>
      </c>
      <c r="AT416" s="199" t="s">
        <v>168</v>
      </c>
      <c r="AU416" s="199" t="s">
        <v>79</v>
      </c>
      <c r="AY416" s="17" t="s">
        <v>122</v>
      </c>
      <c r="BE416" s="200">
        <f>IF(N416="základní",J416,0)</f>
        <v>0</v>
      </c>
      <c r="BF416" s="200">
        <f>IF(N416="snížená",J416,0)</f>
        <v>0</v>
      </c>
      <c r="BG416" s="200">
        <f>IF(N416="zákl. přenesená",J416,0)</f>
        <v>0</v>
      </c>
      <c r="BH416" s="200">
        <f>IF(N416="sníž. přenesená",J416,0)</f>
        <v>0</v>
      </c>
      <c r="BI416" s="200">
        <f>IF(N416="nulová",J416,0)</f>
        <v>0</v>
      </c>
      <c r="BJ416" s="17" t="s">
        <v>77</v>
      </c>
      <c r="BK416" s="200">
        <f>ROUND(I416*H416,2)</f>
        <v>0</v>
      </c>
      <c r="BL416" s="17" t="s">
        <v>147</v>
      </c>
      <c r="BM416" s="199" t="s">
        <v>1231</v>
      </c>
    </row>
    <row r="417" spans="1:65" s="13" customFormat="1">
      <c r="B417" s="219"/>
      <c r="C417" s="220"/>
      <c r="D417" s="215" t="s">
        <v>791</v>
      </c>
      <c r="E417" s="221" t="s">
        <v>19</v>
      </c>
      <c r="F417" s="222" t="s">
        <v>896</v>
      </c>
      <c r="G417" s="220"/>
      <c r="H417" s="223">
        <v>37.950000000000003</v>
      </c>
      <c r="I417" s="224"/>
      <c r="J417" s="220"/>
      <c r="K417" s="220"/>
      <c r="L417" s="225"/>
      <c r="M417" s="226"/>
      <c r="N417" s="227"/>
      <c r="O417" s="227"/>
      <c r="P417" s="227"/>
      <c r="Q417" s="227"/>
      <c r="R417" s="227"/>
      <c r="S417" s="227"/>
      <c r="T417" s="228"/>
      <c r="AT417" s="229" t="s">
        <v>791</v>
      </c>
      <c r="AU417" s="229" t="s">
        <v>79</v>
      </c>
      <c r="AV417" s="13" t="s">
        <v>79</v>
      </c>
      <c r="AW417" s="13" t="s">
        <v>31</v>
      </c>
      <c r="AX417" s="13" t="s">
        <v>69</v>
      </c>
      <c r="AY417" s="229" t="s">
        <v>122</v>
      </c>
    </row>
    <row r="418" spans="1:65" s="13" customFormat="1">
      <c r="B418" s="219"/>
      <c r="C418" s="220"/>
      <c r="D418" s="215" t="s">
        <v>791</v>
      </c>
      <c r="E418" s="221" t="s">
        <v>19</v>
      </c>
      <c r="F418" s="222" t="s">
        <v>895</v>
      </c>
      <c r="G418" s="220"/>
      <c r="H418" s="223">
        <v>32.200000000000003</v>
      </c>
      <c r="I418" s="224"/>
      <c r="J418" s="220"/>
      <c r="K418" s="220"/>
      <c r="L418" s="225"/>
      <c r="M418" s="226"/>
      <c r="N418" s="227"/>
      <c r="O418" s="227"/>
      <c r="P418" s="227"/>
      <c r="Q418" s="227"/>
      <c r="R418" s="227"/>
      <c r="S418" s="227"/>
      <c r="T418" s="228"/>
      <c r="AT418" s="229" t="s">
        <v>791</v>
      </c>
      <c r="AU418" s="229" t="s">
        <v>79</v>
      </c>
      <c r="AV418" s="13" t="s">
        <v>79</v>
      </c>
      <c r="AW418" s="13" t="s">
        <v>31</v>
      </c>
      <c r="AX418" s="13" t="s">
        <v>69</v>
      </c>
      <c r="AY418" s="229" t="s">
        <v>122</v>
      </c>
    </row>
    <row r="419" spans="1:65" s="14" customFormat="1">
      <c r="B419" s="230"/>
      <c r="C419" s="231"/>
      <c r="D419" s="215" t="s">
        <v>791</v>
      </c>
      <c r="E419" s="232" t="s">
        <v>19</v>
      </c>
      <c r="F419" s="233" t="s">
        <v>796</v>
      </c>
      <c r="G419" s="231"/>
      <c r="H419" s="234">
        <v>70.150000000000006</v>
      </c>
      <c r="I419" s="235"/>
      <c r="J419" s="231"/>
      <c r="K419" s="231"/>
      <c r="L419" s="236"/>
      <c r="M419" s="237"/>
      <c r="N419" s="238"/>
      <c r="O419" s="238"/>
      <c r="P419" s="238"/>
      <c r="Q419" s="238"/>
      <c r="R419" s="238"/>
      <c r="S419" s="238"/>
      <c r="T419" s="239"/>
      <c r="AT419" s="240" t="s">
        <v>791</v>
      </c>
      <c r="AU419" s="240" t="s">
        <v>79</v>
      </c>
      <c r="AV419" s="14" t="s">
        <v>174</v>
      </c>
      <c r="AW419" s="14" t="s">
        <v>31</v>
      </c>
      <c r="AX419" s="14" t="s">
        <v>77</v>
      </c>
      <c r="AY419" s="240" t="s">
        <v>122</v>
      </c>
    </row>
    <row r="420" spans="1:65" s="2" customFormat="1" ht="16.5" customHeight="1">
      <c r="A420" s="34"/>
      <c r="B420" s="35"/>
      <c r="C420" s="201" t="s">
        <v>989</v>
      </c>
      <c r="D420" s="201" t="s">
        <v>168</v>
      </c>
      <c r="E420" s="202" t="s">
        <v>1232</v>
      </c>
      <c r="F420" s="203" t="s">
        <v>1233</v>
      </c>
      <c r="G420" s="204" t="s">
        <v>166</v>
      </c>
      <c r="H420" s="205">
        <v>357.512</v>
      </c>
      <c r="I420" s="206"/>
      <c r="J420" s="207">
        <f>ROUND(I420*H420,2)</f>
        <v>0</v>
      </c>
      <c r="K420" s="203" t="s">
        <v>19</v>
      </c>
      <c r="L420" s="39"/>
      <c r="M420" s="208" t="s">
        <v>19</v>
      </c>
      <c r="N420" s="209" t="s">
        <v>40</v>
      </c>
      <c r="O420" s="64"/>
      <c r="P420" s="197">
        <f>O420*H420</f>
        <v>0</v>
      </c>
      <c r="Q420" s="197">
        <v>0</v>
      </c>
      <c r="R420" s="197">
        <f>Q420*H420</f>
        <v>0</v>
      </c>
      <c r="S420" s="197">
        <v>0</v>
      </c>
      <c r="T420" s="198">
        <f>S420*H420</f>
        <v>0</v>
      </c>
      <c r="U420" s="34"/>
      <c r="V420" s="34"/>
      <c r="W420" s="34"/>
      <c r="X420" s="34"/>
      <c r="Y420" s="34"/>
      <c r="Z420" s="34"/>
      <c r="AA420" s="34"/>
      <c r="AB420" s="34"/>
      <c r="AC420" s="34"/>
      <c r="AD420" s="34"/>
      <c r="AE420" s="34"/>
      <c r="AR420" s="199" t="s">
        <v>147</v>
      </c>
      <c r="AT420" s="199" t="s">
        <v>168</v>
      </c>
      <c r="AU420" s="199" t="s">
        <v>79</v>
      </c>
      <c r="AY420" s="17" t="s">
        <v>122</v>
      </c>
      <c r="BE420" s="200">
        <f>IF(N420="základní",J420,0)</f>
        <v>0</v>
      </c>
      <c r="BF420" s="200">
        <f>IF(N420="snížená",J420,0)</f>
        <v>0</v>
      </c>
      <c r="BG420" s="200">
        <f>IF(N420="zákl. přenesená",J420,0)</f>
        <v>0</v>
      </c>
      <c r="BH420" s="200">
        <f>IF(N420="sníž. přenesená",J420,0)</f>
        <v>0</v>
      </c>
      <c r="BI420" s="200">
        <f>IF(N420="nulová",J420,0)</f>
        <v>0</v>
      </c>
      <c r="BJ420" s="17" t="s">
        <v>77</v>
      </c>
      <c r="BK420" s="200">
        <f>ROUND(I420*H420,2)</f>
        <v>0</v>
      </c>
      <c r="BL420" s="17" t="s">
        <v>147</v>
      </c>
      <c r="BM420" s="199" t="s">
        <v>1234</v>
      </c>
    </row>
    <row r="421" spans="1:65" s="13" customFormat="1">
      <c r="B421" s="219"/>
      <c r="C421" s="220"/>
      <c r="D421" s="215" t="s">
        <v>791</v>
      </c>
      <c r="E421" s="221" t="s">
        <v>19</v>
      </c>
      <c r="F421" s="222" t="s">
        <v>906</v>
      </c>
      <c r="G421" s="220"/>
      <c r="H421" s="223">
        <v>357.512</v>
      </c>
      <c r="I421" s="224"/>
      <c r="J421" s="220"/>
      <c r="K421" s="220"/>
      <c r="L421" s="225"/>
      <c r="M421" s="226"/>
      <c r="N421" s="227"/>
      <c r="O421" s="227"/>
      <c r="P421" s="227"/>
      <c r="Q421" s="227"/>
      <c r="R421" s="227"/>
      <c r="S421" s="227"/>
      <c r="T421" s="228"/>
      <c r="AT421" s="229" t="s">
        <v>791</v>
      </c>
      <c r="AU421" s="229" t="s">
        <v>79</v>
      </c>
      <c r="AV421" s="13" t="s">
        <v>79</v>
      </c>
      <c r="AW421" s="13" t="s">
        <v>31</v>
      </c>
      <c r="AX421" s="13" t="s">
        <v>69</v>
      </c>
      <c r="AY421" s="229" t="s">
        <v>122</v>
      </c>
    </row>
    <row r="422" spans="1:65" s="14" customFormat="1">
      <c r="B422" s="230"/>
      <c r="C422" s="231"/>
      <c r="D422" s="215" t="s">
        <v>791</v>
      </c>
      <c r="E422" s="232" t="s">
        <v>19</v>
      </c>
      <c r="F422" s="233" t="s">
        <v>796</v>
      </c>
      <c r="G422" s="231"/>
      <c r="H422" s="234">
        <v>357.512</v>
      </c>
      <c r="I422" s="235"/>
      <c r="J422" s="231"/>
      <c r="K422" s="231"/>
      <c r="L422" s="236"/>
      <c r="M422" s="237"/>
      <c r="N422" s="238"/>
      <c r="O422" s="238"/>
      <c r="P422" s="238"/>
      <c r="Q422" s="238"/>
      <c r="R422" s="238"/>
      <c r="S422" s="238"/>
      <c r="T422" s="239"/>
      <c r="AT422" s="240" t="s">
        <v>791</v>
      </c>
      <c r="AU422" s="240" t="s">
        <v>79</v>
      </c>
      <c r="AV422" s="14" t="s">
        <v>174</v>
      </c>
      <c r="AW422" s="14" t="s">
        <v>31</v>
      </c>
      <c r="AX422" s="14" t="s">
        <v>77</v>
      </c>
      <c r="AY422" s="240" t="s">
        <v>122</v>
      </c>
    </row>
    <row r="423" spans="1:65" s="12" customFormat="1" ht="25.9" customHeight="1">
      <c r="B423" s="171"/>
      <c r="C423" s="172"/>
      <c r="D423" s="173" t="s">
        <v>68</v>
      </c>
      <c r="E423" s="174" t="s">
        <v>203</v>
      </c>
      <c r="F423" s="174" t="s">
        <v>204</v>
      </c>
      <c r="G423" s="172"/>
      <c r="H423" s="172"/>
      <c r="I423" s="175"/>
      <c r="J423" s="176">
        <f>BK423</f>
        <v>0</v>
      </c>
      <c r="K423" s="172"/>
      <c r="L423" s="177"/>
      <c r="M423" s="178"/>
      <c r="N423" s="179"/>
      <c r="O423" s="179"/>
      <c r="P423" s="180">
        <f>SUM(P424:P425)</f>
        <v>0</v>
      </c>
      <c r="Q423" s="179"/>
      <c r="R423" s="180">
        <f>SUM(R424:R425)</f>
        <v>0</v>
      </c>
      <c r="S423" s="179"/>
      <c r="T423" s="181">
        <f>SUM(T424:T425)</f>
        <v>0</v>
      </c>
      <c r="AR423" s="182" t="s">
        <v>183</v>
      </c>
      <c r="AT423" s="183" t="s">
        <v>68</v>
      </c>
      <c r="AU423" s="183" t="s">
        <v>69</v>
      </c>
      <c r="AY423" s="182" t="s">
        <v>122</v>
      </c>
      <c r="BK423" s="184">
        <f>SUM(BK424:BK425)</f>
        <v>0</v>
      </c>
    </row>
    <row r="424" spans="1:65" s="2" customFormat="1" ht="16.5" customHeight="1">
      <c r="A424" s="34"/>
      <c r="B424" s="35"/>
      <c r="C424" s="201" t="s">
        <v>1235</v>
      </c>
      <c r="D424" s="201" t="s">
        <v>168</v>
      </c>
      <c r="E424" s="202" t="s">
        <v>1236</v>
      </c>
      <c r="F424" s="203" t="s">
        <v>206</v>
      </c>
      <c r="G424" s="204" t="s">
        <v>209</v>
      </c>
      <c r="H424" s="205">
        <v>1</v>
      </c>
      <c r="I424" s="206"/>
      <c r="J424" s="207">
        <f>ROUND(I424*H424,2)</f>
        <v>0</v>
      </c>
      <c r="K424" s="203" t="s">
        <v>249</v>
      </c>
      <c r="L424" s="39"/>
      <c r="M424" s="208" t="s">
        <v>19</v>
      </c>
      <c r="N424" s="209" t="s">
        <v>40</v>
      </c>
      <c r="O424" s="64"/>
      <c r="P424" s="197">
        <f>O424*H424</f>
        <v>0</v>
      </c>
      <c r="Q424" s="197">
        <v>0</v>
      </c>
      <c r="R424" s="197">
        <f>Q424*H424</f>
        <v>0</v>
      </c>
      <c r="S424" s="197">
        <v>0</v>
      </c>
      <c r="T424" s="198">
        <f>S424*H424</f>
        <v>0</v>
      </c>
      <c r="U424" s="34"/>
      <c r="V424" s="34"/>
      <c r="W424" s="34"/>
      <c r="X424" s="34"/>
      <c r="Y424" s="34"/>
      <c r="Z424" s="34"/>
      <c r="AA424" s="34"/>
      <c r="AB424" s="34"/>
      <c r="AC424" s="34"/>
      <c r="AD424" s="34"/>
      <c r="AE424" s="34"/>
      <c r="AR424" s="199" t="s">
        <v>210</v>
      </c>
      <c r="AT424" s="199" t="s">
        <v>168</v>
      </c>
      <c r="AU424" s="199" t="s">
        <v>77</v>
      </c>
      <c r="AY424" s="17" t="s">
        <v>122</v>
      </c>
      <c r="BE424" s="200">
        <f>IF(N424="základní",J424,0)</f>
        <v>0</v>
      </c>
      <c r="BF424" s="200">
        <f>IF(N424="snížená",J424,0)</f>
        <v>0</v>
      </c>
      <c r="BG424" s="200">
        <f>IF(N424="zákl. přenesená",J424,0)</f>
        <v>0</v>
      </c>
      <c r="BH424" s="200">
        <f>IF(N424="sníž. přenesená",J424,0)</f>
        <v>0</v>
      </c>
      <c r="BI424" s="200">
        <f>IF(N424="nulová",J424,0)</f>
        <v>0</v>
      </c>
      <c r="BJ424" s="17" t="s">
        <v>77</v>
      </c>
      <c r="BK424" s="200">
        <f>ROUND(I424*H424,2)</f>
        <v>0</v>
      </c>
      <c r="BL424" s="17" t="s">
        <v>210</v>
      </c>
      <c r="BM424" s="199" t="s">
        <v>1237</v>
      </c>
    </row>
    <row r="425" spans="1:65" s="2" customFormat="1" ht="16.5" customHeight="1">
      <c r="A425" s="34"/>
      <c r="B425" s="35"/>
      <c r="C425" s="201" t="s">
        <v>993</v>
      </c>
      <c r="D425" s="201" t="s">
        <v>168</v>
      </c>
      <c r="E425" s="202" t="s">
        <v>215</v>
      </c>
      <c r="F425" s="203" t="s">
        <v>216</v>
      </c>
      <c r="G425" s="204" t="s">
        <v>209</v>
      </c>
      <c r="H425" s="205">
        <v>1</v>
      </c>
      <c r="I425" s="206"/>
      <c r="J425" s="207">
        <f>ROUND(I425*H425,2)</f>
        <v>0</v>
      </c>
      <c r="K425" s="203" t="s">
        <v>249</v>
      </c>
      <c r="L425" s="39"/>
      <c r="M425" s="210" t="s">
        <v>19</v>
      </c>
      <c r="N425" s="211" t="s">
        <v>40</v>
      </c>
      <c r="O425" s="212"/>
      <c r="P425" s="213">
        <f>O425*H425</f>
        <v>0</v>
      </c>
      <c r="Q425" s="213">
        <v>0</v>
      </c>
      <c r="R425" s="213">
        <f>Q425*H425</f>
        <v>0</v>
      </c>
      <c r="S425" s="213">
        <v>0</v>
      </c>
      <c r="T425" s="214">
        <f>S425*H425</f>
        <v>0</v>
      </c>
      <c r="U425" s="34"/>
      <c r="V425" s="34"/>
      <c r="W425" s="34"/>
      <c r="X425" s="34"/>
      <c r="Y425" s="34"/>
      <c r="Z425" s="34"/>
      <c r="AA425" s="34"/>
      <c r="AB425" s="34"/>
      <c r="AC425" s="34"/>
      <c r="AD425" s="34"/>
      <c r="AE425" s="34"/>
      <c r="AR425" s="199" t="s">
        <v>210</v>
      </c>
      <c r="AT425" s="199" t="s">
        <v>168</v>
      </c>
      <c r="AU425" s="199" t="s">
        <v>77</v>
      </c>
      <c r="AY425" s="17" t="s">
        <v>122</v>
      </c>
      <c r="BE425" s="200">
        <f>IF(N425="základní",J425,0)</f>
        <v>0</v>
      </c>
      <c r="BF425" s="200">
        <f>IF(N425="snížená",J425,0)</f>
        <v>0</v>
      </c>
      <c r="BG425" s="200">
        <f>IF(N425="zákl. přenesená",J425,0)</f>
        <v>0</v>
      </c>
      <c r="BH425" s="200">
        <f>IF(N425="sníž. přenesená",J425,0)</f>
        <v>0</v>
      </c>
      <c r="BI425" s="200">
        <f>IF(N425="nulová",J425,0)</f>
        <v>0</v>
      </c>
      <c r="BJ425" s="17" t="s">
        <v>77</v>
      </c>
      <c r="BK425" s="200">
        <f>ROUND(I425*H425,2)</f>
        <v>0</v>
      </c>
      <c r="BL425" s="17" t="s">
        <v>210</v>
      </c>
      <c r="BM425" s="199" t="s">
        <v>1238</v>
      </c>
    </row>
    <row r="426" spans="1:65" s="2" customFormat="1" ht="6.95" customHeight="1">
      <c r="A426" s="34"/>
      <c r="B426" s="47"/>
      <c r="C426" s="48"/>
      <c r="D426" s="48"/>
      <c r="E426" s="48"/>
      <c r="F426" s="48"/>
      <c r="G426" s="48"/>
      <c r="H426" s="48"/>
      <c r="I426" s="136"/>
      <c r="J426" s="48"/>
      <c r="K426" s="48"/>
      <c r="L426" s="39"/>
      <c r="M426" s="34"/>
      <c r="O426" s="34"/>
      <c r="P426" s="34"/>
      <c r="Q426" s="34"/>
      <c r="R426" s="34"/>
      <c r="S426" s="34"/>
      <c r="T426" s="34"/>
      <c r="U426" s="34"/>
      <c r="V426" s="34"/>
      <c r="W426" s="34"/>
      <c r="X426" s="34"/>
      <c r="Y426" s="34"/>
      <c r="Z426" s="34"/>
      <c r="AA426" s="34"/>
      <c r="AB426" s="34"/>
      <c r="AC426" s="34"/>
      <c r="AD426" s="34"/>
      <c r="AE426" s="34"/>
    </row>
  </sheetData>
  <sheetProtection algorithmName="SHA-512" hashValue="Fmn8k373ClC/w8ifwGpyjAIrquTESNOONFewll474e27GNtMd2GG4zZU2Cp9US0txlClxFG7ijo5oWizXVztVQ==" saltValue="dfN9QYnHQll5ULiMxp0oIlcOB6ykfUEkAjZOqbtjtSjKQf3wVsks6rHKA0zTqnAm9v4m3wJhdHpHf3m6Okno6g==" spinCount="100000" sheet="1" objects="1" scenarios="1" formatColumns="0" formatRows="0" autoFilter="0"/>
  <autoFilter ref="C98:K425"/>
  <mergeCells count="9">
    <mergeCell ref="E50:H50"/>
    <mergeCell ref="E89:H89"/>
    <mergeCell ref="E91:H91"/>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7"/>
  <sheetViews>
    <sheetView showGridLines="0" topLeftCell="A61"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261"/>
      <c r="M2" s="261"/>
      <c r="N2" s="261"/>
      <c r="O2" s="261"/>
      <c r="P2" s="261"/>
      <c r="Q2" s="261"/>
      <c r="R2" s="261"/>
      <c r="S2" s="261"/>
      <c r="T2" s="261"/>
      <c r="U2" s="261"/>
      <c r="V2" s="261"/>
      <c r="AT2" s="17" t="s">
        <v>92</v>
      </c>
    </row>
    <row r="3" spans="1:46" s="1" customFormat="1" ht="6.95" customHeight="1">
      <c r="B3" s="102"/>
      <c r="C3" s="103"/>
      <c r="D3" s="103"/>
      <c r="E3" s="103"/>
      <c r="F3" s="103"/>
      <c r="G3" s="103"/>
      <c r="H3" s="103"/>
      <c r="I3" s="104"/>
      <c r="J3" s="103"/>
      <c r="K3" s="103"/>
      <c r="L3" s="20"/>
      <c r="AT3" s="17" t="s">
        <v>79</v>
      </c>
    </row>
    <row r="4" spans="1:46" s="1" customFormat="1" ht="24.95" customHeight="1">
      <c r="B4" s="20"/>
      <c r="D4" s="105" t="s">
        <v>93</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295" t="str">
        <f>'Rekapitulace stavby'!K6</f>
        <v>Kanály pro diagnostiku Hranečník</v>
      </c>
      <c r="F7" s="296"/>
      <c r="G7" s="296"/>
      <c r="H7" s="296"/>
      <c r="I7" s="101"/>
      <c r="L7" s="20"/>
    </row>
    <row r="8" spans="1:46" s="2" customFormat="1" ht="12" customHeight="1">
      <c r="A8" s="34"/>
      <c r="B8" s="39"/>
      <c r="C8" s="34"/>
      <c r="D8" s="107" t="s">
        <v>94</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297" t="s">
        <v>1239</v>
      </c>
      <c r="F9" s="298"/>
      <c r="G9" s="298"/>
      <c r="H9" s="298"/>
      <c r="I9" s="108"/>
      <c r="J9" s="34"/>
      <c r="K9" s="34"/>
      <c r="L9" s="109"/>
      <c r="S9" s="34"/>
      <c r="T9" s="34"/>
      <c r="U9" s="34"/>
      <c r="V9" s="34"/>
      <c r="W9" s="34"/>
      <c r="X9" s="34"/>
      <c r="Y9" s="34"/>
      <c r="Z9" s="34"/>
      <c r="AA9" s="34"/>
      <c r="AB9" s="34"/>
      <c r="AC9" s="34"/>
      <c r="AD9" s="34"/>
      <c r="AE9" s="34"/>
    </row>
    <row r="10" spans="1:46" s="2" customFormat="1">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19</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21</v>
      </c>
      <c r="E12" s="34"/>
      <c r="F12" s="110" t="s">
        <v>22</v>
      </c>
      <c r="G12" s="34"/>
      <c r="H12" s="34"/>
      <c r="I12" s="111" t="s">
        <v>23</v>
      </c>
      <c r="J12" s="112" t="str">
        <f>'Rekapitulace stavby'!AN8</f>
        <v>7. 1. 2020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25</v>
      </c>
      <c r="E14" s="34"/>
      <c r="F14" s="34"/>
      <c r="G14" s="34"/>
      <c r="H14" s="34"/>
      <c r="I14" s="111" t="s">
        <v>26</v>
      </c>
      <c r="J14" s="110" t="str">
        <f>IF('Rekapitulace stavby'!AN10="","",'Rekapitulace stavby'!AN10)</f>
        <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1" t="s">
        <v>27</v>
      </c>
      <c r="J15" s="110" t="str">
        <f>IF('Rekapitulace stavby'!AN11="","",'Rekapitulace stavby'!AN11)</f>
        <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28</v>
      </c>
      <c r="E17" s="34"/>
      <c r="F17" s="34"/>
      <c r="G17" s="34"/>
      <c r="H17" s="34"/>
      <c r="I17" s="111" t="s">
        <v>26</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299" t="str">
        <f>'Rekapitulace stavby'!E14</f>
        <v>Vyplň údaj</v>
      </c>
      <c r="F18" s="300"/>
      <c r="G18" s="300"/>
      <c r="H18" s="300"/>
      <c r="I18" s="111" t="s">
        <v>27</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30</v>
      </c>
      <c r="E20" s="34"/>
      <c r="F20" s="34"/>
      <c r="G20" s="34"/>
      <c r="H20" s="34"/>
      <c r="I20" s="111" t="s">
        <v>26</v>
      </c>
      <c r="J20" s="110" t="str">
        <f>IF('Rekapitulace stavby'!AN16="","",'Rekapitulace stavby'!AN16)</f>
        <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1" t="s">
        <v>27</v>
      </c>
      <c r="J21" s="110" t="str">
        <f>IF('Rekapitulace stavby'!AN17="","",'Rekapitulace stavby'!AN17)</f>
        <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32</v>
      </c>
      <c r="E23" s="34"/>
      <c r="F23" s="34"/>
      <c r="G23" s="34"/>
      <c r="H23" s="34"/>
      <c r="I23" s="111" t="s">
        <v>26</v>
      </c>
      <c r="J23" s="110" t="str">
        <f>IF('Rekapitulace stavby'!AN19="","",'Rekapitulace stavby'!AN19)</f>
        <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1" t="s">
        <v>27</v>
      </c>
      <c r="J24" s="110" t="str">
        <f>IF('Rekapitulace stavby'!AN20="","",'Rekapitulace stavby'!AN20)</f>
        <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33</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01" t="s">
        <v>19</v>
      </c>
      <c r="F27" s="301"/>
      <c r="G27" s="301"/>
      <c r="H27" s="301"/>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35</v>
      </c>
      <c r="E30" s="34"/>
      <c r="F30" s="34"/>
      <c r="G30" s="34"/>
      <c r="H30" s="34"/>
      <c r="I30" s="108"/>
      <c r="J30" s="120">
        <f>ROUND(J82,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37</v>
      </c>
      <c r="G32" s="34"/>
      <c r="H32" s="34"/>
      <c r="I32" s="122" t="s">
        <v>36</v>
      </c>
      <c r="J32" s="121" t="s">
        <v>38</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39</v>
      </c>
      <c r="E33" s="107" t="s">
        <v>40</v>
      </c>
      <c r="F33" s="124">
        <f>ROUND((SUM(BE82:BE96)),  2)</f>
        <v>0</v>
      </c>
      <c r="G33" s="34"/>
      <c r="H33" s="34"/>
      <c r="I33" s="125">
        <v>0.21</v>
      </c>
      <c r="J33" s="124">
        <f>ROUND(((SUM(BE82:BE96))*I33),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41</v>
      </c>
      <c r="F34" s="124">
        <f>ROUND((SUM(BF82:BF96)),  2)</f>
        <v>0</v>
      </c>
      <c r="G34" s="34"/>
      <c r="H34" s="34"/>
      <c r="I34" s="125">
        <v>0.15</v>
      </c>
      <c r="J34" s="124">
        <f>ROUND(((SUM(BF82:BF96))*I34),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42</v>
      </c>
      <c r="F35" s="124">
        <f>ROUND((SUM(BG82:BG96)),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43</v>
      </c>
      <c r="F36" s="124">
        <f>ROUND((SUM(BH82:BH96)),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44</v>
      </c>
      <c r="F37" s="124">
        <f>ROUND((SUM(BI82:BI96)),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45</v>
      </c>
      <c r="E39" s="128"/>
      <c r="F39" s="128"/>
      <c r="G39" s="129" t="s">
        <v>46</v>
      </c>
      <c r="H39" s="130" t="s">
        <v>47</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96</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293" t="str">
        <f>E7</f>
        <v>Kanály pro diagnostiku Hranečník</v>
      </c>
      <c r="F48" s="294"/>
      <c r="G48" s="294"/>
      <c r="H48" s="294"/>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94</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276" t="str">
        <f>E9</f>
        <v>05 - PS01 Strojní zařízení</v>
      </c>
      <c r="F50" s="292"/>
      <c r="G50" s="292"/>
      <c r="H50" s="292"/>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 xml:space="preserve"> </v>
      </c>
      <c r="G52" s="36"/>
      <c r="H52" s="36"/>
      <c r="I52" s="111" t="s">
        <v>23</v>
      </c>
      <c r="J52" s="59" t="str">
        <f>IF(J12="","",J12)</f>
        <v>7. 1. 2020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 xml:space="preserve"> </v>
      </c>
      <c r="G54" s="36"/>
      <c r="H54" s="36"/>
      <c r="I54" s="111" t="s">
        <v>30</v>
      </c>
      <c r="J54" s="32" t="str">
        <f>E21</f>
        <v xml:space="preserve"> </v>
      </c>
      <c r="K54" s="36"/>
      <c r="L54" s="109"/>
      <c r="S54" s="34"/>
      <c r="T54" s="34"/>
      <c r="U54" s="34"/>
      <c r="V54" s="34"/>
      <c r="W54" s="34"/>
      <c r="X54" s="34"/>
      <c r="Y54" s="34"/>
      <c r="Z54" s="34"/>
      <c r="AA54" s="34"/>
      <c r="AB54" s="34"/>
      <c r="AC54" s="34"/>
      <c r="AD54" s="34"/>
      <c r="AE54" s="34"/>
    </row>
    <row r="55" spans="1:47" s="2" customFormat="1" ht="15.2" customHeight="1">
      <c r="A55" s="34"/>
      <c r="B55" s="35"/>
      <c r="C55" s="29" t="s">
        <v>28</v>
      </c>
      <c r="D55" s="36"/>
      <c r="E55" s="36"/>
      <c r="F55" s="27" t="str">
        <f>IF(E18="","",E18)</f>
        <v>Vyplň údaj</v>
      </c>
      <c r="G55" s="36"/>
      <c r="H55" s="36"/>
      <c r="I55" s="111" t="s">
        <v>32</v>
      </c>
      <c r="J55" s="32" t="str">
        <f>E24</f>
        <v xml:space="preserve"> </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97</v>
      </c>
      <c r="D57" s="141"/>
      <c r="E57" s="141"/>
      <c r="F57" s="141"/>
      <c r="G57" s="141"/>
      <c r="H57" s="141"/>
      <c r="I57" s="142"/>
      <c r="J57" s="143" t="s">
        <v>98</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67</v>
      </c>
      <c r="D59" s="36"/>
      <c r="E59" s="36"/>
      <c r="F59" s="36"/>
      <c r="G59" s="36"/>
      <c r="H59" s="36"/>
      <c r="I59" s="108"/>
      <c r="J59" s="77">
        <f>J82</f>
        <v>0</v>
      </c>
      <c r="K59" s="36"/>
      <c r="L59" s="109"/>
      <c r="S59" s="34"/>
      <c r="T59" s="34"/>
      <c r="U59" s="34"/>
      <c r="V59" s="34"/>
      <c r="W59" s="34"/>
      <c r="X59" s="34"/>
      <c r="Y59" s="34"/>
      <c r="Z59" s="34"/>
      <c r="AA59" s="34"/>
      <c r="AB59" s="34"/>
      <c r="AC59" s="34"/>
      <c r="AD59" s="34"/>
      <c r="AE59" s="34"/>
      <c r="AU59" s="17" t="s">
        <v>99</v>
      </c>
    </row>
    <row r="60" spans="1:47" s="9" customFormat="1" ht="24.95" customHeight="1">
      <c r="B60" s="145"/>
      <c r="C60" s="146"/>
      <c r="D60" s="147" t="s">
        <v>100</v>
      </c>
      <c r="E60" s="148"/>
      <c r="F60" s="148"/>
      <c r="G60" s="148"/>
      <c r="H60" s="148"/>
      <c r="I60" s="149"/>
      <c r="J60" s="150">
        <f>J83</f>
        <v>0</v>
      </c>
      <c r="K60" s="146"/>
      <c r="L60" s="151"/>
    </row>
    <row r="61" spans="1:47" s="10" customFormat="1" ht="19.899999999999999" customHeight="1">
      <c r="B61" s="152"/>
      <c r="C61" s="153"/>
      <c r="D61" s="154" t="s">
        <v>1240</v>
      </c>
      <c r="E61" s="155"/>
      <c r="F61" s="155"/>
      <c r="G61" s="155"/>
      <c r="H61" s="155"/>
      <c r="I61" s="156"/>
      <c r="J61" s="157">
        <f>J84</f>
        <v>0</v>
      </c>
      <c r="K61" s="153"/>
      <c r="L61" s="158"/>
    </row>
    <row r="62" spans="1:47" s="10" customFormat="1" ht="19.899999999999999" customHeight="1">
      <c r="B62" s="152"/>
      <c r="C62" s="153"/>
      <c r="D62" s="154" t="s">
        <v>1241</v>
      </c>
      <c r="E62" s="155"/>
      <c r="F62" s="155"/>
      <c r="G62" s="155"/>
      <c r="H62" s="155"/>
      <c r="I62" s="156"/>
      <c r="J62" s="157">
        <f>J86</f>
        <v>0</v>
      </c>
      <c r="K62" s="153"/>
      <c r="L62" s="158"/>
    </row>
    <row r="63" spans="1:47" s="2" customFormat="1" ht="21.75" customHeight="1">
      <c r="A63" s="34"/>
      <c r="B63" s="35"/>
      <c r="C63" s="36"/>
      <c r="D63" s="36"/>
      <c r="E63" s="36"/>
      <c r="F63" s="36"/>
      <c r="G63" s="36"/>
      <c r="H63" s="36"/>
      <c r="I63" s="108"/>
      <c r="J63" s="36"/>
      <c r="K63" s="36"/>
      <c r="L63" s="109"/>
      <c r="S63" s="34"/>
      <c r="T63" s="34"/>
      <c r="U63" s="34"/>
      <c r="V63" s="34"/>
      <c r="W63" s="34"/>
      <c r="X63" s="34"/>
      <c r="Y63" s="34"/>
      <c r="Z63" s="34"/>
      <c r="AA63" s="34"/>
      <c r="AB63" s="34"/>
      <c r="AC63" s="34"/>
      <c r="AD63" s="34"/>
      <c r="AE63" s="34"/>
    </row>
    <row r="64" spans="1:47" s="2" customFormat="1" ht="6.95" customHeight="1">
      <c r="A64" s="34"/>
      <c r="B64" s="47"/>
      <c r="C64" s="48"/>
      <c r="D64" s="48"/>
      <c r="E64" s="48"/>
      <c r="F64" s="48"/>
      <c r="G64" s="48"/>
      <c r="H64" s="48"/>
      <c r="I64" s="136"/>
      <c r="J64" s="48"/>
      <c r="K64" s="48"/>
      <c r="L64" s="109"/>
      <c r="S64" s="34"/>
      <c r="T64" s="34"/>
      <c r="U64" s="34"/>
      <c r="V64" s="34"/>
      <c r="W64" s="34"/>
      <c r="X64" s="34"/>
      <c r="Y64" s="34"/>
      <c r="Z64" s="34"/>
      <c r="AA64" s="34"/>
      <c r="AB64" s="34"/>
      <c r="AC64" s="34"/>
      <c r="AD64" s="34"/>
      <c r="AE64" s="34"/>
    </row>
    <row r="68" spans="1:31" s="2" customFormat="1" ht="6.95" customHeight="1">
      <c r="A68" s="34"/>
      <c r="B68" s="49"/>
      <c r="C68" s="50"/>
      <c r="D68" s="50"/>
      <c r="E68" s="50"/>
      <c r="F68" s="50"/>
      <c r="G68" s="50"/>
      <c r="H68" s="50"/>
      <c r="I68" s="139"/>
      <c r="J68" s="50"/>
      <c r="K68" s="50"/>
      <c r="L68" s="109"/>
      <c r="S68" s="34"/>
      <c r="T68" s="34"/>
      <c r="U68" s="34"/>
      <c r="V68" s="34"/>
      <c r="W68" s="34"/>
      <c r="X68" s="34"/>
      <c r="Y68" s="34"/>
      <c r="Z68" s="34"/>
      <c r="AA68" s="34"/>
      <c r="AB68" s="34"/>
      <c r="AC68" s="34"/>
      <c r="AD68" s="34"/>
      <c r="AE68" s="34"/>
    </row>
    <row r="69" spans="1:31" s="2" customFormat="1" ht="24.95" customHeight="1">
      <c r="A69" s="34"/>
      <c r="B69" s="35"/>
      <c r="C69" s="23" t="s">
        <v>106</v>
      </c>
      <c r="D69" s="36"/>
      <c r="E69" s="36"/>
      <c r="F69" s="36"/>
      <c r="G69" s="36"/>
      <c r="H69" s="36"/>
      <c r="I69" s="108"/>
      <c r="J69" s="36"/>
      <c r="K69" s="36"/>
      <c r="L69" s="109"/>
      <c r="S69" s="34"/>
      <c r="T69" s="34"/>
      <c r="U69" s="34"/>
      <c r="V69" s="34"/>
      <c r="W69" s="34"/>
      <c r="X69" s="34"/>
      <c r="Y69" s="34"/>
      <c r="Z69" s="34"/>
      <c r="AA69" s="34"/>
      <c r="AB69" s="34"/>
      <c r="AC69" s="34"/>
      <c r="AD69" s="34"/>
      <c r="AE69" s="34"/>
    </row>
    <row r="70" spans="1:31" s="2" customFormat="1" ht="6.95" customHeight="1">
      <c r="A70" s="34"/>
      <c r="B70" s="35"/>
      <c r="C70" s="36"/>
      <c r="D70" s="36"/>
      <c r="E70" s="36"/>
      <c r="F70" s="36"/>
      <c r="G70" s="36"/>
      <c r="H70" s="36"/>
      <c r="I70" s="108"/>
      <c r="J70" s="36"/>
      <c r="K70" s="36"/>
      <c r="L70" s="109"/>
      <c r="S70" s="34"/>
      <c r="T70" s="34"/>
      <c r="U70" s="34"/>
      <c r="V70" s="34"/>
      <c r="W70" s="34"/>
      <c r="X70" s="34"/>
      <c r="Y70" s="34"/>
      <c r="Z70" s="34"/>
      <c r="AA70" s="34"/>
      <c r="AB70" s="34"/>
      <c r="AC70" s="34"/>
      <c r="AD70" s="34"/>
      <c r="AE70" s="34"/>
    </row>
    <row r="71" spans="1:31" s="2" customFormat="1" ht="12" customHeight="1">
      <c r="A71" s="34"/>
      <c r="B71" s="35"/>
      <c r="C71" s="29" t="s">
        <v>16</v>
      </c>
      <c r="D71" s="36"/>
      <c r="E71" s="36"/>
      <c r="F71" s="36"/>
      <c r="G71" s="36"/>
      <c r="H71" s="36"/>
      <c r="I71" s="108"/>
      <c r="J71" s="36"/>
      <c r="K71" s="36"/>
      <c r="L71" s="109"/>
      <c r="S71" s="34"/>
      <c r="T71" s="34"/>
      <c r="U71" s="34"/>
      <c r="V71" s="34"/>
      <c r="W71" s="34"/>
      <c r="X71" s="34"/>
      <c r="Y71" s="34"/>
      <c r="Z71" s="34"/>
      <c r="AA71" s="34"/>
      <c r="AB71" s="34"/>
      <c r="AC71" s="34"/>
      <c r="AD71" s="34"/>
      <c r="AE71" s="34"/>
    </row>
    <row r="72" spans="1:31" s="2" customFormat="1" ht="16.5" customHeight="1">
      <c r="A72" s="34"/>
      <c r="B72" s="35"/>
      <c r="C72" s="36"/>
      <c r="D72" s="36"/>
      <c r="E72" s="293" t="str">
        <f>E7</f>
        <v>Kanály pro diagnostiku Hranečník</v>
      </c>
      <c r="F72" s="294"/>
      <c r="G72" s="294"/>
      <c r="H72" s="294"/>
      <c r="I72" s="108"/>
      <c r="J72" s="36"/>
      <c r="K72" s="36"/>
      <c r="L72" s="109"/>
      <c r="S72" s="34"/>
      <c r="T72" s="34"/>
      <c r="U72" s="34"/>
      <c r="V72" s="34"/>
      <c r="W72" s="34"/>
      <c r="X72" s="34"/>
      <c r="Y72" s="34"/>
      <c r="Z72" s="34"/>
      <c r="AA72" s="34"/>
      <c r="AB72" s="34"/>
      <c r="AC72" s="34"/>
      <c r="AD72" s="34"/>
      <c r="AE72" s="34"/>
    </row>
    <row r="73" spans="1:31" s="2" customFormat="1" ht="12" customHeight="1">
      <c r="A73" s="34"/>
      <c r="B73" s="35"/>
      <c r="C73" s="29" t="s">
        <v>94</v>
      </c>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16.5" customHeight="1">
      <c r="A74" s="34"/>
      <c r="B74" s="35"/>
      <c r="C74" s="36"/>
      <c r="D74" s="36"/>
      <c r="E74" s="276" t="str">
        <f>E9</f>
        <v>05 - PS01 Strojní zařízení</v>
      </c>
      <c r="F74" s="292"/>
      <c r="G74" s="292"/>
      <c r="H74" s="292"/>
      <c r="I74" s="108"/>
      <c r="J74" s="36"/>
      <c r="K74" s="36"/>
      <c r="L74" s="109"/>
      <c r="S74" s="34"/>
      <c r="T74" s="34"/>
      <c r="U74" s="34"/>
      <c r="V74" s="34"/>
      <c r="W74" s="34"/>
      <c r="X74" s="34"/>
      <c r="Y74" s="34"/>
      <c r="Z74" s="34"/>
      <c r="AA74" s="34"/>
      <c r="AB74" s="34"/>
      <c r="AC74" s="34"/>
      <c r="AD74" s="34"/>
      <c r="AE74" s="34"/>
    </row>
    <row r="75" spans="1:31" s="2" customFormat="1" ht="6.95" customHeight="1">
      <c r="A75" s="34"/>
      <c r="B75" s="35"/>
      <c r="C75" s="36"/>
      <c r="D75" s="36"/>
      <c r="E75" s="36"/>
      <c r="F75" s="36"/>
      <c r="G75" s="36"/>
      <c r="H75" s="36"/>
      <c r="I75" s="108"/>
      <c r="J75" s="36"/>
      <c r="K75" s="36"/>
      <c r="L75" s="109"/>
      <c r="S75" s="34"/>
      <c r="T75" s="34"/>
      <c r="U75" s="34"/>
      <c r="V75" s="34"/>
      <c r="W75" s="34"/>
      <c r="X75" s="34"/>
      <c r="Y75" s="34"/>
      <c r="Z75" s="34"/>
      <c r="AA75" s="34"/>
      <c r="AB75" s="34"/>
      <c r="AC75" s="34"/>
      <c r="AD75" s="34"/>
      <c r="AE75" s="34"/>
    </row>
    <row r="76" spans="1:31" s="2" customFormat="1" ht="12" customHeight="1">
      <c r="A76" s="34"/>
      <c r="B76" s="35"/>
      <c r="C76" s="29" t="s">
        <v>21</v>
      </c>
      <c r="D76" s="36"/>
      <c r="E76" s="36"/>
      <c r="F76" s="27" t="str">
        <f>F12</f>
        <v xml:space="preserve"> </v>
      </c>
      <c r="G76" s="36"/>
      <c r="H76" s="36"/>
      <c r="I76" s="111" t="s">
        <v>23</v>
      </c>
      <c r="J76" s="59" t="str">
        <f>IF(J12="","",J12)</f>
        <v>7. 1. 2020</v>
      </c>
      <c r="K76" s="36"/>
      <c r="L76" s="109"/>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5.2" customHeight="1">
      <c r="A78" s="34"/>
      <c r="B78" s="35"/>
      <c r="C78" s="29" t="s">
        <v>25</v>
      </c>
      <c r="D78" s="36"/>
      <c r="E78" s="36"/>
      <c r="F78" s="27" t="str">
        <f>E15</f>
        <v xml:space="preserve"> </v>
      </c>
      <c r="G78" s="36"/>
      <c r="H78" s="36"/>
      <c r="I78" s="111" t="s">
        <v>30</v>
      </c>
      <c r="J78" s="32" t="str">
        <f>E21</f>
        <v xml:space="preserve"> </v>
      </c>
      <c r="K78" s="36"/>
      <c r="L78" s="109"/>
      <c r="S78" s="34"/>
      <c r="T78" s="34"/>
      <c r="U78" s="34"/>
      <c r="V78" s="34"/>
      <c r="W78" s="34"/>
      <c r="X78" s="34"/>
      <c r="Y78" s="34"/>
      <c r="Z78" s="34"/>
      <c r="AA78" s="34"/>
      <c r="AB78" s="34"/>
      <c r="AC78" s="34"/>
      <c r="AD78" s="34"/>
      <c r="AE78" s="34"/>
    </row>
    <row r="79" spans="1:31" s="2" customFormat="1" ht="15.2" customHeight="1">
      <c r="A79" s="34"/>
      <c r="B79" s="35"/>
      <c r="C79" s="29" t="s">
        <v>28</v>
      </c>
      <c r="D79" s="36"/>
      <c r="E79" s="36"/>
      <c r="F79" s="27" t="str">
        <f>IF(E18="","",E18)</f>
        <v>Vyplň údaj</v>
      </c>
      <c r="G79" s="36"/>
      <c r="H79" s="36"/>
      <c r="I79" s="111" t="s">
        <v>32</v>
      </c>
      <c r="J79" s="32" t="str">
        <f>E24</f>
        <v xml:space="preserve"> </v>
      </c>
      <c r="K79" s="36"/>
      <c r="L79" s="109"/>
      <c r="S79" s="34"/>
      <c r="T79" s="34"/>
      <c r="U79" s="34"/>
      <c r="V79" s="34"/>
      <c r="W79" s="34"/>
      <c r="X79" s="34"/>
      <c r="Y79" s="34"/>
      <c r="Z79" s="34"/>
      <c r="AA79" s="34"/>
      <c r="AB79" s="34"/>
      <c r="AC79" s="34"/>
      <c r="AD79" s="34"/>
      <c r="AE79" s="34"/>
    </row>
    <row r="80" spans="1:31" s="2" customFormat="1" ht="10.35" customHeight="1">
      <c r="A80" s="34"/>
      <c r="B80" s="35"/>
      <c r="C80" s="36"/>
      <c r="D80" s="36"/>
      <c r="E80" s="36"/>
      <c r="F80" s="36"/>
      <c r="G80" s="36"/>
      <c r="H80" s="36"/>
      <c r="I80" s="108"/>
      <c r="J80" s="36"/>
      <c r="K80" s="36"/>
      <c r="L80" s="109"/>
      <c r="S80" s="34"/>
      <c r="T80" s="34"/>
      <c r="U80" s="34"/>
      <c r="V80" s="34"/>
      <c r="W80" s="34"/>
      <c r="X80" s="34"/>
      <c r="Y80" s="34"/>
      <c r="Z80" s="34"/>
      <c r="AA80" s="34"/>
      <c r="AB80" s="34"/>
      <c r="AC80" s="34"/>
      <c r="AD80" s="34"/>
      <c r="AE80" s="34"/>
    </row>
    <row r="81" spans="1:65" s="11" customFormat="1" ht="29.25" customHeight="1">
      <c r="A81" s="159"/>
      <c r="B81" s="160"/>
      <c r="C81" s="161" t="s">
        <v>107</v>
      </c>
      <c r="D81" s="162" t="s">
        <v>54</v>
      </c>
      <c r="E81" s="162" t="s">
        <v>50</v>
      </c>
      <c r="F81" s="162" t="s">
        <v>51</v>
      </c>
      <c r="G81" s="162" t="s">
        <v>108</v>
      </c>
      <c r="H81" s="162" t="s">
        <v>109</v>
      </c>
      <c r="I81" s="163" t="s">
        <v>110</v>
      </c>
      <c r="J81" s="162" t="s">
        <v>98</v>
      </c>
      <c r="K81" s="164" t="s">
        <v>111</v>
      </c>
      <c r="L81" s="165"/>
      <c r="M81" s="68" t="s">
        <v>19</v>
      </c>
      <c r="N81" s="69" t="s">
        <v>39</v>
      </c>
      <c r="O81" s="69" t="s">
        <v>112</v>
      </c>
      <c r="P81" s="69" t="s">
        <v>113</v>
      </c>
      <c r="Q81" s="69" t="s">
        <v>114</v>
      </c>
      <c r="R81" s="69" t="s">
        <v>115</v>
      </c>
      <c r="S81" s="69" t="s">
        <v>116</v>
      </c>
      <c r="T81" s="70" t="s">
        <v>117</v>
      </c>
      <c r="U81" s="159"/>
      <c r="V81" s="159"/>
      <c r="W81" s="159"/>
      <c r="X81" s="159"/>
      <c r="Y81" s="159"/>
      <c r="Z81" s="159"/>
      <c r="AA81" s="159"/>
      <c r="AB81" s="159"/>
      <c r="AC81" s="159"/>
      <c r="AD81" s="159"/>
      <c r="AE81" s="159"/>
    </row>
    <row r="82" spans="1:65" s="2" customFormat="1" ht="22.9" customHeight="1">
      <c r="A82" s="34"/>
      <c r="B82" s="35"/>
      <c r="C82" s="75" t="s">
        <v>118</v>
      </c>
      <c r="D82" s="36"/>
      <c r="E82" s="36"/>
      <c r="F82" s="36"/>
      <c r="G82" s="36"/>
      <c r="H82" s="36"/>
      <c r="I82" s="108"/>
      <c r="J82" s="166">
        <f>BK82</f>
        <v>0</v>
      </c>
      <c r="K82" s="36"/>
      <c r="L82" s="39"/>
      <c r="M82" s="71"/>
      <c r="N82" s="167"/>
      <c r="O82" s="72"/>
      <c r="P82" s="168">
        <f>P83</f>
        <v>0</v>
      </c>
      <c r="Q82" s="72"/>
      <c r="R82" s="168">
        <f>R83</f>
        <v>0</v>
      </c>
      <c r="S82" s="72"/>
      <c r="T82" s="169">
        <f>T83</f>
        <v>0</v>
      </c>
      <c r="U82" s="34"/>
      <c r="V82" s="34"/>
      <c r="W82" s="34"/>
      <c r="X82" s="34"/>
      <c r="Y82" s="34"/>
      <c r="Z82" s="34"/>
      <c r="AA82" s="34"/>
      <c r="AB82" s="34"/>
      <c r="AC82" s="34"/>
      <c r="AD82" s="34"/>
      <c r="AE82" s="34"/>
      <c r="AT82" s="17" t="s">
        <v>68</v>
      </c>
      <c r="AU82" s="17" t="s">
        <v>99</v>
      </c>
      <c r="BK82" s="170">
        <f>BK83</f>
        <v>0</v>
      </c>
    </row>
    <row r="83" spans="1:65" s="12" customFormat="1" ht="25.9" customHeight="1">
      <c r="B83" s="171"/>
      <c r="C83" s="172"/>
      <c r="D83" s="173" t="s">
        <v>68</v>
      </c>
      <c r="E83" s="174" t="s">
        <v>119</v>
      </c>
      <c r="F83" s="174" t="s">
        <v>120</v>
      </c>
      <c r="G83" s="172"/>
      <c r="H83" s="172"/>
      <c r="I83" s="175"/>
      <c r="J83" s="176">
        <f>BK83</f>
        <v>0</v>
      </c>
      <c r="K83" s="172"/>
      <c r="L83" s="177"/>
      <c r="M83" s="178"/>
      <c r="N83" s="179"/>
      <c r="O83" s="179"/>
      <c r="P83" s="180">
        <f>P84+P86</f>
        <v>0</v>
      </c>
      <c r="Q83" s="179"/>
      <c r="R83" s="180">
        <f>R84+R86</f>
        <v>0</v>
      </c>
      <c r="S83" s="179"/>
      <c r="T83" s="181">
        <f>T84+T86</f>
        <v>0</v>
      </c>
      <c r="AR83" s="182" t="s">
        <v>121</v>
      </c>
      <c r="AT83" s="183" t="s">
        <v>68</v>
      </c>
      <c r="AU83" s="183" t="s">
        <v>69</v>
      </c>
      <c r="AY83" s="182" t="s">
        <v>122</v>
      </c>
      <c r="BK83" s="184">
        <f>BK84+BK86</f>
        <v>0</v>
      </c>
    </row>
    <row r="84" spans="1:65" s="12" customFormat="1" ht="22.9" customHeight="1">
      <c r="B84" s="171"/>
      <c r="C84" s="172"/>
      <c r="D84" s="173" t="s">
        <v>68</v>
      </c>
      <c r="E84" s="185" t="s">
        <v>1242</v>
      </c>
      <c r="F84" s="185" t="s">
        <v>1243</v>
      </c>
      <c r="G84" s="172"/>
      <c r="H84" s="172"/>
      <c r="I84" s="175"/>
      <c r="J84" s="186">
        <f>BK84</f>
        <v>0</v>
      </c>
      <c r="K84" s="172"/>
      <c r="L84" s="177"/>
      <c r="M84" s="178"/>
      <c r="N84" s="179"/>
      <c r="O84" s="179"/>
      <c r="P84" s="180">
        <f>P85</f>
        <v>0</v>
      </c>
      <c r="Q84" s="179"/>
      <c r="R84" s="180">
        <f>R85</f>
        <v>0</v>
      </c>
      <c r="S84" s="179"/>
      <c r="T84" s="181">
        <f>T85</f>
        <v>0</v>
      </c>
      <c r="AR84" s="182" t="s">
        <v>121</v>
      </c>
      <c r="AT84" s="183" t="s">
        <v>68</v>
      </c>
      <c r="AU84" s="183" t="s">
        <v>77</v>
      </c>
      <c r="AY84" s="182" t="s">
        <v>122</v>
      </c>
      <c r="BK84" s="184">
        <f>BK85</f>
        <v>0</v>
      </c>
    </row>
    <row r="85" spans="1:65" s="2" customFormat="1" ht="16.5" customHeight="1">
      <c r="A85" s="34"/>
      <c r="B85" s="35"/>
      <c r="C85" s="201" t="s">
        <v>191</v>
      </c>
      <c r="D85" s="201" t="s">
        <v>168</v>
      </c>
      <c r="E85" s="202" t="s">
        <v>1244</v>
      </c>
      <c r="F85" s="203" t="s">
        <v>1245</v>
      </c>
      <c r="G85" s="204" t="s">
        <v>19</v>
      </c>
      <c r="H85" s="205">
        <v>1</v>
      </c>
      <c r="I85" s="206"/>
      <c r="J85" s="207">
        <f>ROUND(I85*H85,2)</f>
        <v>0</v>
      </c>
      <c r="K85" s="203" t="s">
        <v>19</v>
      </c>
      <c r="L85" s="39"/>
      <c r="M85" s="208" t="s">
        <v>19</v>
      </c>
      <c r="N85" s="209" t="s">
        <v>40</v>
      </c>
      <c r="O85" s="64"/>
      <c r="P85" s="197">
        <f>O85*H85</f>
        <v>0</v>
      </c>
      <c r="Q85" s="197">
        <v>0</v>
      </c>
      <c r="R85" s="197">
        <f>Q85*H85</f>
        <v>0</v>
      </c>
      <c r="S85" s="197">
        <v>0</v>
      </c>
      <c r="T85" s="198">
        <f>S85*H85</f>
        <v>0</v>
      </c>
      <c r="U85" s="34"/>
      <c r="V85" s="34"/>
      <c r="W85" s="34"/>
      <c r="X85" s="34"/>
      <c r="Y85" s="34"/>
      <c r="Z85" s="34"/>
      <c r="AA85" s="34"/>
      <c r="AB85" s="34"/>
      <c r="AC85" s="34"/>
      <c r="AD85" s="34"/>
      <c r="AE85" s="34"/>
      <c r="AR85" s="199" t="s">
        <v>77</v>
      </c>
      <c r="AT85" s="199" t="s">
        <v>168</v>
      </c>
      <c r="AU85" s="199" t="s">
        <v>79</v>
      </c>
      <c r="AY85" s="17" t="s">
        <v>122</v>
      </c>
      <c r="BE85" s="200">
        <f>IF(N85="základní",J85,0)</f>
        <v>0</v>
      </c>
      <c r="BF85" s="200">
        <f>IF(N85="snížená",J85,0)</f>
        <v>0</v>
      </c>
      <c r="BG85" s="200">
        <f>IF(N85="zákl. přenesená",J85,0)</f>
        <v>0</v>
      </c>
      <c r="BH85" s="200">
        <f>IF(N85="sníž. přenesená",J85,0)</f>
        <v>0</v>
      </c>
      <c r="BI85" s="200">
        <f>IF(N85="nulová",J85,0)</f>
        <v>0</v>
      </c>
      <c r="BJ85" s="17" t="s">
        <v>77</v>
      </c>
      <c r="BK85" s="200">
        <f>ROUND(I85*H85,2)</f>
        <v>0</v>
      </c>
      <c r="BL85" s="17" t="s">
        <v>77</v>
      </c>
      <c r="BM85" s="199" t="s">
        <v>1246</v>
      </c>
    </row>
    <row r="86" spans="1:65" s="12" customFormat="1" ht="22.9" customHeight="1">
      <c r="B86" s="171"/>
      <c r="C86" s="172"/>
      <c r="D86" s="173" t="s">
        <v>68</v>
      </c>
      <c r="E86" s="185" t="s">
        <v>1247</v>
      </c>
      <c r="F86" s="185" t="s">
        <v>1248</v>
      </c>
      <c r="G86" s="172"/>
      <c r="H86" s="172"/>
      <c r="I86" s="175"/>
      <c r="J86" s="186">
        <f>BK86</f>
        <v>0</v>
      </c>
      <c r="K86" s="172"/>
      <c r="L86" s="177"/>
      <c r="M86" s="178"/>
      <c r="N86" s="179"/>
      <c r="O86" s="179"/>
      <c r="P86" s="180">
        <f>SUM(P87:P96)</f>
        <v>0</v>
      </c>
      <c r="Q86" s="179"/>
      <c r="R86" s="180">
        <f>SUM(R87:R96)</f>
        <v>0</v>
      </c>
      <c r="S86" s="179"/>
      <c r="T86" s="181">
        <f>SUM(T87:T96)</f>
        <v>0</v>
      </c>
      <c r="AR86" s="182" t="s">
        <v>121</v>
      </c>
      <c r="AT86" s="183" t="s">
        <v>68</v>
      </c>
      <c r="AU86" s="183" t="s">
        <v>77</v>
      </c>
      <c r="AY86" s="182" t="s">
        <v>122</v>
      </c>
      <c r="BK86" s="184">
        <f>SUM(BK87:BK96)</f>
        <v>0</v>
      </c>
    </row>
    <row r="87" spans="1:65" s="2" customFormat="1" ht="16.5" customHeight="1">
      <c r="A87" s="34"/>
      <c r="B87" s="35"/>
      <c r="C87" s="187" t="s">
        <v>199</v>
      </c>
      <c r="D87" s="187" t="s">
        <v>119</v>
      </c>
      <c r="E87" s="188" t="s">
        <v>1249</v>
      </c>
      <c r="F87" s="189" t="s">
        <v>1250</v>
      </c>
      <c r="G87" s="190" t="s">
        <v>634</v>
      </c>
      <c r="H87" s="191">
        <v>351</v>
      </c>
      <c r="I87" s="192"/>
      <c r="J87" s="193">
        <f t="shared" ref="J87:J96" si="0">ROUND(I87*H87,2)</f>
        <v>0</v>
      </c>
      <c r="K87" s="189" t="s">
        <v>19</v>
      </c>
      <c r="L87" s="194"/>
      <c r="M87" s="195" t="s">
        <v>19</v>
      </c>
      <c r="N87" s="196" t="s">
        <v>40</v>
      </c>
      <c r="O87" s="64"/>
      <c r="P87" s="197">
        <f t="shared" ref="P87:P96" si="1">O87*H87</f>
        <v>0</v>
      </c>
      <c r="Q87" s="197">
        <v>0</v>
      </c>
      <c r="R87" s="197">
        <f t="shared" ref="R87:R96" si="2">Q87*H87</f>
        <v>0</v>
      </c>
      <c r="S87" s="197">
        <v>0</v>
      </c>
      <c r="T87" s="198">
        <f t="shared" ref="T87:T96" si="3">S87*H87</f>
        <v>0</v>
      </c>
      <c r="U87" s="34"/>
      <c r="V87" s="34"/>
      <c r="W87" s="34"/>
      <c r="X87" s="34"/>
      <c r="Y87" s="34"/>
      <c r="Z87" s="34"/>
      <c r="AA87" s="34"/>
      <c r="AB87" s="34"/>
      <c r="AC87" s="34"/>
      <c r="AD87" s="34"/>
      <c r="AE87" s="34"/>
      <c r="AR87" s="199" t="s">
        <v>79</v>
      </c>
      <c r="AT87" s="199" t="s">
        <v>119</v>
      </c>
      <c r="AU87" s="199" t="s">
        <v>79</v>
      </c>
      <c r="AY87" s="17" t="s">
        <v>122</v>
      </c>
      <c r="BE87" s="200">
        <f t="shared" ref="BE87:BE96" si="4">IF(N87="základní",J87,0)</f>
        <v>0</v>
      </c>
      <c r="BF87" s="200">
        <f t="shared" ref="BF87:BF96" si="5">IF(N87="snížená",J87,0)</f>
        <v>0</v>
      </c>
      <c r="BG87" s="200">
        <f t="shared" ref="BG87:BG96" si="6">IF(N87="zákl. přenesená",J87,0)</f>
        <v>0</v>
      </c>
      <c r="BH87" s="200">
        <f t="shared" ref="BH87:BH96" si="7">IF(N87="sníž. přenesená",J87,0)</f>
        <v>0</v>
      </c>
      <c r="BI87" s="200">
        <f t="shared" ref="BI87:BI96" si="8">IF(N87="nulová",J87,0)</f>
        <v>0</v>
      </c>
      <c r="BJ87" s="17" t="s">
        <v>77</v>
      </c>
      <c r="BK87" s="200">
        <f t="shared" ref="BK87:BK96" si="9">ROUND(I87*H87,2)</f>
        <v>0</v>
      </c>
      <c r="BL87" s="17" t="s">
        <v>77</v>
      </c>
      <c r="BM87" s="199" t="s">
        <v>1251</v>
      </c>
    </row>
    <row r="88" spans="1:65" s="2" customFormat="1" ht="16.5" customHeight="1">
      <c r="A88" s="34"/>
      <c r="B88" s="35"/>
      <c r="C88" s="201" t="s">
        <v>14</v>
      </c>
      <c r="D88" s="201" t="s">
        <v>168</v>
      </c>
      <c r="E88" s="202" t="s">
        <v>1252</v>
      </c>
      <c r="F88" s="203" t="s">
        <v>1253</v>
      </c>
      <c r="G88" s="204" t="s">
        <v>634</v>
      </c>
      <c r="H88" s="205">
        <v>351</v>
      </c>
      <c r="I88" s="206"/>
      <c r="J88" s="207">
        <f t="shared" si="0"/>
        <v>0</v>
      </c>
      <c r="K88" s="203" t="s">
        <v>19</v>
      </c>
      <c r="L88" s="39"/>
      <c r="M88" s="208" t="s">
        <v>19</v>
      </c>
      <c r="N88" s="209" t="s">
        <v>40</v>
      </c>
      <c r="O88" s="64"/>
      <c r="P88" s="197">
        <f t="shared" si="1"/>
        <v>0</v>
      </c>
      <c r="Q88" s="197">
        <v>0</v>
      </c>
      <c r="R88" s="197">
        <f t="shared" si="2"/>
        <v>0</v>
      </c>
      <c r="S88" s="197">
        <v>0</v>
      </c>
      <c r="T88" s="198">
        <f t="shared" si="3"/>
        <v>0</v>
      </c>
      <c r="U88" s="34"/>
      <c r="V88" s="34"/>
      <c r="W88" s="34"/>
      <c r="X88" s="34"/>
      <c r="Y88" s="34"/>
      <c r="Z88" s="34"/>
      <c r="AA88" s="34"/>
      <c r="AB88" s="34"/>
      <c r="AC88" s="34"/>
      <c r="AD88" s="34"/>
      <c r="AE88" s="34"/>
      <c r="AR88" s="199" t="s">
        <v>77</v>
      </c>
      <c r="AT88" s="199" t="s">
        <v>168</v>
      </c>
      <c r="AU88" s="199" t="s">
        <v>79</v>
      </c>
      <c r="AY88" s="17" t="s">
        <v>122</v>
      </c>
      <c r="BE88" s="200">
        <f t="shared" si="4"/>
        <v>0</v>
      </c>
      <c r="BF88" s="200">
        <f t="shared" si="5"/>
        <v>0</v>
      </c>
      <c r="BG88" s="200">
        <f t="shared" si="6"/>
        <v>0</v>
      </c>
      <c r="BH88" s="200">
        <f t="shared" si="7"/>
        <v>0</v>
      </c>
      <c r="BI88" s="200">
        <f t="shared" si="8"/>
        <v>0</v>
      </c>
      <c r="BJ88" s="17" t="s">
        <v>77</v>
      </c>
      <c r="BK88" s="200">
        <f t="shared" si="9"/>
        <v>0</v>
      </c>
      <c r="BL88" s="17" t="s">
        <v>77</v>
      </c>
      <c r="BM88" s="199" t="s">
        <v>1254</v>
      </c>
    </row>
    <row r="89" spans="1:65" s="2" customFormat="1" ht="16.5" customHeight="1">
      <c r="A89" s="34"/>
      <c r="B89" s="35"/>
      <c r="C89" s="187" t="s">
        <v>214</v>
      </c>
      <c r="D89" s="187" t="s">
        <v>119</v>
      </c>
      <c r="E89" s="188" t="s">
        <v>1255</v>
      </c>
      <c r="F89" s="189" t="s">
        <v>1256</v>
      </c>
      <c r="G89" s="190" t="s">
        <v>634</v>
      </c>
      <c r="H89" s="191">
        <v>1716</v>
      </c>
      <c r="I89" s="192"/>
      <c r="J89" s="193">
        <f t="shared" si="0"/>
        <v>0</v>
      </c>
      <c r="K89" s="189" t="s">
        <v>19</v>
      </c>
      <c r="L89" s="194"/>
      <c r="M89" s="195" t="s">
        <v>19</v>
      </c>
      <c r="N89" s="196" t="s">
        <v>40</v>
      </c>
      <c r="O89" s="64"/>
      <c r="P89" s="197">
        <f t="shared" si="1"/>
        <v>0</v>
      </c>
      <c r="Q89" s="197">
        <v>0</v>
      </c>
      <c r="R89" s="197">
        <f t="shared" si="2"/>
        <v>0</v>
      </c>
      <c r="S89" s="197">
        <v>0</v>
      </c>
      <c r="T89" s="198">
        <f t="shared" si="3"/>
        <v>0</v>
      </c>
      <c r="U89" s="34"/>
      <c r="V89" s="34"/>
      <c r="W89" s="34"/>
      <c r="X89" s="34"/>
      <c r="Y89" s="34"/>
      <c r="Z89" s="34"/>
      <c r="AA89" s="34"/>
      <c r="AB89" s="34"/>
      <c r="AC89" s="34"/>
      <c r="AD89" s="34"/>
      <c r="AE89" s="34"/>
      <c r="AR89" s="199" t="s">
        <v>79</v>
      </c>
      <c r="AT89" s="199" t="s">
        <v>119</v>
      </c>
      <c r="AU89" s="199" t="s">
        <v>79</v>
      </c>
      <c r="AY89" s="17" t="s">
        <v>122</v>
      </c>
      <c r="BE89" s="200">
        <f t="shared" si="4"/>
        <v>0</v>
      </c>
      <c r="BF89" s="200">
        <f t="shared" si="5"/>
        <v>0</v>
      </c>
      <c r="BG89" s="200">
        <f t="shared" si="6"/>
        <v>0</v>
      </c>
      <c r="BH89" s="200">
        <f t="shared" si="7"/>
        <v>0</v>
      </c>
      <c r="BI89" s="200">
        <f t="shared" si="8"/>
        <v>0</v>
      </c>
      <c r="BJ89" s="17" t="s">
        <v>77</v>
      </c>
      <c r="BK89" s="200">
        <f t="shared" si="9"/>
        <v>0</v>
      </c>
      <c r="BL89" s="17" t="s">
        <v>77</v>
      </c>
      <c r="BM89" s="199" t="s">
        <v>1257</v>
      </c>
    </row>
    <row r="90" spans="1:65" s="2" customFormat="1" ht="16.5" customHeight="1">
      <c r="A90" s="34"/>
      <c r="B90" s="35"/>
      <c r="C90" s="201" t="s">
        <v>135</v>
      </c>
      <c r="D90" s="201" t="s">
        <v>168</v>
      </c>
      <c r="E90" s="202" t="s">
        <v>1258</v>
      </c>
      <c r="F90" s="203" t="s">
        <v>1259</v>
      </c>
      <c r="G90" s="204" t="s">
        <v>634</v>
      </c>
      <c r="H90" s="205">
        <v>1716</v>
      </c>
      <c r="I90" s="206"/>
      <c r="J90" s="207">
        <f t="shared" si="0"/>
        <v>0</v>
      </c>
      <c r="K90" s="203" t="s">
        <v>19</v>
      </c>
      <c r="L90" s="39"/>
      <c r="M90" s="208" t="s">
        <v>19</v>
      </c>
      <c r="N90" s="209" t="s">
        <v>40</v>
      </c>
      <c r="O90" s="64"/>
      <c r="P90" s="197">
        <f t="shared" si="1"/>
        <v>0</v>
      </c>
      <c r="Q90" s="197">
        <v>0</v>
      </c>
      <c r="R90" s="197">
        <f t="shared" si="2"/>
        <v>0</v>
      </c>
      <c r="S90" s="197">
        <v>0</v>
      </c>
      <c r="T90" s="198">
        <f t="shared" si="3"/>
        <v>0</v>
      </c>
      <c r="U90" s="34"/>
      <c r="V90" s="34"/>
      <c r="W90" s="34"/>
      <c r="X90" s="34"/>
      <c r="Y90" s="34"/>
      <c r="Z90" s="34"/>
      <c r="AA90" s="34"/>
      <c r="AB90" s="34"/>
      <c r="AC90" s="34"/>
      <c r="AD90" s="34"/>
      <c r="AE90" s="34"/>
      <c r="AR90" s="199" t="s">
        <v>77</v>
      </c>
      <c r="AT90" s="199" t="s">
        <v>168</v>
      </c>
      <c r="AU90" s="199" t="s">
        <v>79</v>
      </c>
      <c r="AY90" s="17" t="s">
        <v>122</v>
      </c>
      <c r="BE90" s="200">
        <f t="shared" si="4"/>
        <v>0</v>
      </c>
      <c r="BF90" s="200">
        <f t="shared" si="5"/>
        <v>0</v>
      </c>
      <c r="BG90" s="200">
        <f t="shared" si="6"/>
        <v>0</v>
      </c>
      <c r="BH90" s="200">
        <f t="shared" si="7"/>
        <v>0</v>
      </c>
      <c r="BI90" s="200">
        <f t="shared" si="8"/>
        <v>0</v>
      </c>
      <c r="BJ90" s="17" t="s">
        <v>77</v>
      </c>
      <c r="BK90" s="200">
        <f t="shared" si="9"/>
        <v>0</v>
      </c>
      <c r="BL90" s="17" t="s">
        <v>77</v>
      </c>
      <c r="BM90" s="199" t="s">
        <v>1260</v>
      </c>
    </row>
    <row r="91" spans="1:65" s="2" customFormat="1" ht="16.5" customHeight="1">
      <c r="A91" s="34"/>
      <c r="B91" s="35"/>
      <c r="C91" s="187" t="s">
        <v>131</v>
      </c>
      <c r="D91" s="187" t="s">
        <v>119</v>
      </c>
      <c r="E91" s="188" t="s">
        <v>1261</v>
      </c>
      <c r="F91" s="189" t="s">
        <v>1262</v>
      </c>
      <c r="G91" s="190" t="s">
        <v>634</v>
      </c>
      <c r="H91" s="191">
        <v>2</v>
      </c>
      <c r="I91" s="192"/>
      <c r="J91" s="193">
        <f t="shared" si="0"/>
        <v>0</v>
      </c>
      <c r="K91" s="189" t="s">
        <v>19</v>
      </c>
      <c r="L91" s="194"/>
      <c r="M91" s="195" t="s">
        <v>19</v>
      </c>
      <c r="N91" s="196" t="s">
        <v>40</v>
      </c>
      <c r="O91" s="64"/>
      <c r="P91" s="197">
        <f t="shared" si="1"/>
        <v>0</v>
      </c>
      <c r="Q91" s="197">
        <v>0</v>
      </c>
      <c r="R91" s="197">
        <f t="shared" si="2"/>
        <v>0</v>
      </c>
      <c r="S91" s="197">
        <v>0</v>
      </c>
      <c r="T91" s="198">
        <f t="shared" si="3"/>
        <v>0</v>
      </c>
      <c r="U91" s="34"/>
      <c r="V91" s="34"/>
      <c r="W91" s="34"/>
      <c r="X91" s="34"/>
      <c r="Y91" s="34"/>
      <c r="Z91" s="34"/>
      <c r="AA91" s="34"/>
      <c r="AB91" s="34"/>
      <c r="AC91" s="34"/>
      <c r="AD91" s="34"/>
      <c r="AE91" s="34"/>
      <c r="AR91" s="199" t="s">
        <v>79</v>
      </c>
      <c r="AT91" s="199" t="s">
        <v>119</v>
      </c>
      <c r="AU91" s="199" t="s">
        <v>79</v>
      </c>
      <c r="AY91" s="17" t="s">
        <v>122</v>
      </c>
      <c r="BE91" s="200">
        <f t="shared" si="4"/>
        <v>0</v>
      </c>
      <c r="BF91" s="200">
        <f t="shared" si="5"/>
        <v>0</v>
      </c>
      <c r="BG91" s="200">
        <f t="shared" si="6"/>
        <v>0</v>
      </c>
      <c r="BH91" s="200">
        <f t="shared" si="7"/>
        <v>0</v>
      </c>
      <c r="BI91" s="200">
        <f t="shared" si="8"/>
        <v>0</v>
      </c>
      <c r="BJ91" s="17" t="s">
        <v>77</v>
      </c>
      <c r="BK91" s="200">
        <f t="shared" si="9"/>
        <v>0</v>
      </c>
      <c r="BL91" s="17" t="s">
        <v>77</v>
      </c>
      <c r="BM91" s="199" t="s">
        <v>1263</v>
      </c>
    </row>
    <row r="92" spans="1:65" s="2" customFormat="1" ht="16.5" customHeight="1">
      <c r="A92" s="34"/>
      <c r="B92" s="35"/>
      <c r="C92" s="201" t="s">
        <v>139</v>
      </c>
      <c r="D92" s="201" t="s">
        <v>168</v>
      </c>
      <c r="E92" s="202" t="s">
        <v>1264</v>
      </c>
      <c r="F92" s="203" t="s">
        <v>1265</v>
      </c>
      <c r="G92" s="204" t="s">
        <v>1266</v>
      </c>
      <c r="H92" s="205">
        <v>2</v>
      </c>
      <c r="I92" s="206"/>
      <c r="J92" s="207">
        <f t="shared" si="0"/>
        <v>0</v>
      </c>
      <c r="K92" s="203" t="s">
        <v>19</v>
      </c>
      <c r="L92" s="39"/>
      <c r="M92" s="208" t="s">
        <v>19</v>
      </c>
      <c r="N92" s="209" t="s">
        <v>40</v>
      </c>
      <c r="O92" s="64"/>
      <c r="P92" s="197">
        <f t="shared" si="1"/>
        <v>0</v>
      </c>
      <c r="Q92" s="197">
        <v>0</v>
      </c>
      <c r="R92" s="197">
        <f t="shared" si="2"/>
        <v>0</v>
      </c>
      <c r="S92" s="197">
        <v>0</v>
      </c>
      <c r="T92" s="198">
        <f t="shared" si="3"/>
        <v>0</v>
      </c>
      <c r="U92" s="34"/>
      <c r="V92" s="34"/>
      <c r="W92" s="34"/>
      <c r="X92" s="34"/>
      <c r="Y92" s="34"/>
      <c r="Z92" s="34"/>
      <c r="AA92" s="34"/>
      <c r="AB92" s="34"/>
      <c r="AC92" s="34"/>
      <c r="AD92" s="34"/>
      <c r="AE92" s="34"/>
      <c r="AR92" s="199" t="s">
        <v>77</v>
      </c>
      <c r="AT92" s="199" t="s">
        <v>168</v>
      </c>
      <c r="AU92" s="199" t="s">
        <v>79</v>
      </c>
      <c r="AY92" s="17" t="s">
        <v>122</v>
      </c>
      <c r="BE92" s="200">
        <f t="shared" si="4"/>
        <v>0</v>
      </c>
      <c r="BF92" s="200">
        <f t="shared" si="5"/>
        <v>0</v>
      </c>
      <c r="BG92" s="200">
        <f t="shared" si="6"/>
        <v>0</v>
      </c>
      <c r="BH92" s="200">
        <f t="shared" si="7"/>
        <v>0</v>
      </c>
      <c r="BI92" s="200">
        <f t="shared" si="8"/>
        <v>0</v>
      </c>
      <c r="BJ92" s="17" t="s">
        <v>77</v>
      </c>
      <c r="BK92" s="200">
        <f t="shared" si="9"/>
        <v>0</v>
      </c>
      <c r="BL92" s="17" t="s">
        <v>77</v>
      </c>
      <c r="BM92" s="199" t="s">
        <v>1267</v>
      </c>
    </row>
    <row r="93" spans="1:65" s="2" customFormat="1" ht="16.5" customHeight="1">
      <c r="A93" s="34"/>
      <c r="B93" s="35"/>
      <c r="C93" s="187" t="s">
        <v>8</v>
      </c>
      <c r="D93" s="187" t="s">
        <v>119</v>
      </c>
      <c r="E93" s="188" t="s">
        <v>1268</v>
      </c>
      <c r="F93" s="189" t="s">
        <v>1269</v>
      </c>
      <c r="G93" s="190" t="s">
        <v>634</v>
      </c>
      <c r="H93" s="191">
        <v>368</v>
      </c>
      <c r="I93" s="192"/>
      <c r="J93" s="193">
        <f t="shared" si="0"/>
        <v>0</v>
      </c>
      <c r="K93" s="189" t="s">
        <v>19</v>
      </c>
      <c r="L93" s="194"/>
      <c r="M93" s="195" t="s">
        <v>19</v>
      </c>
      <c r="N93" s="196" t="s">
        <v>40</v>
      </c>
      <c r="O93" s="64"/>
      <c r="P93" s="197">
        <f t="shared" si="1"/>
        <v>0</v>
      </c>
      <c r="Q93" s="197">
        <v>0</v>
      </c>
      <c r="R93" s="197">
        <f t="shared" si="2"/>
        <v>0</v>
      </c>
      <c r="S93" s="197">
        <v>0</v>
      </c>
      <c r="T93" s="198">
        <f t="shared" si="3"/>
        <v>0</v>
      </c>
      <c r="U93" s="34"/>
      <c r="V93" s="34"/>
      <c r="W93" s="34"/>
      <c r="X93" s="34"/>
      <c r="Y93" s="34"/>
      <c r="Z93" s="34"/>
      <c r="AA93" s="34"/>
      <c r="AB93" s="34"/>
      <c r="AC93" s="34"/>
      <c r="AD93" s="34"/>
      <c r="AE93" s="34"/>
      <c r="AR93" s="199" t="s">
        <v>79</v>
      </c>
      <c r="AT93" s="199" t="s">
        <v>119</v>
      </c>
      <c r="AU93" s="199" t="s">
        <v>79</v>
      </c>
      <c r="AY93" s="17" t="s">
        <v>122</v>
      </c>
      <c r="BE93" s="200">
        <f t="shared" si="4"/>
        <v>0</v>
      </c>
      <c r="BF93" s="200">
        <f t="shared" si="5"/>
        <v>0</v>
      </c>
      <c r="BG93" s="200">
        <f t="shared" si="6"/>
        <v>0</v>
      </c>
      <c r="BH93" s="200">
        <f t="shared" si="7"/>
        <v>0</v>
      </c>
      <c r="BI93" s="200">
        <f t="shared" si="8"/>
        <v>0</v>
      </c>
      <c r="BJ93" s="17" t="s">
        <v>77</v>
      </c>
      <c r="BK93" s="200">
        <f t="shared" si="9"/>
        <v>0</v>
      </c>
      <c r="BL93" s="17" t="s">
        <v>77</v>
      </c>
      <c r="BM93" s="199" t="s">
        <v>1270</v>
      </c>
    </row>
    <row r="94" spans="1:65" s="2" customFormat="1" ht="16.5" customHeight="1">
      <c r="A94" s="34"/>
      <c r="B94" s="35"/>
      <c r="C94" s="201" t="s">
        <v>147</v>
      </c>
      <c r="D94" s="201" t="s">
        <v>168</v>
      </c>
      <c r="E94" s="202" t="s">
        <v>1271</v>
      </c>
      <c r="F94" s="203" t="s">
        <v>1272</v>
      </c>
      <c r="G94" s="204" t="s">
        <v>634</v>
      </c>
      <c r="H94" s="205">
        <v>368</v>
      </c>
      <c r="I94" s="206"/>
      <c r="J94" s="207">
        <f t="shared" si="0"/>
        <v>0</v>
      </c>
      <c r="K94" s="203" t="s">
        <v>19</v>
      </c>
      <c r="L94" s="39"/>
      <c r="M94" s="208" t="s">
        <v>19</v>
      </c>
      <c r="N94" s="209" t="s">
        <v>40</v>
      </c>
      <c r="O94" s="64"/>
      <c r="P94" s="197">
        <f t="shared" si="1"/>
        <v>0</v>
      </c>
      <c r="Q94" s="197">
        <v>0</v>
      </c>
      <c r="R94" s="197">
        <f t="shared" si="2"/>
        <v>0</v>
      </c>
      <c r="S94" s="197">
        <v>0</v>
      </c>
      <c r="T94" s="198">
        <f t="shared" si="3"/>
        <v>0</v>
      </c>
      <c r="U94" s="34"/>
      <c r="V94" s="34"/>
      <c r="W94" s="34"/>
      <c r="X94" s="34"/>
      <c r="Y94" s="34"/>
      <c r="Z94" s="34"/>
      <c r="AA94" s="34"/>
      <c r="AB94" s="34"/>
      <c r="AC94" s="34"/>
      <c r="AD94" s="34"/>
      <c r="AE94" s="34"/>
      <c r="AR94" s="199" t="s">
        <v>77</v>
      </c>
      <c r="AT94" s="199" t="s">
        <v>168</v>
      </c>
      <c r="AU94" s="199" t="s">
        <v>79</v>
      </c>
      <c r="AY94" s="17" t="s">
        <v>122</v>
      </c>
      <c r="BE94" s="200">
        <f t="shared" si="4"/>
        <v>0</v>
      </c>
      <c r="BF94" s="200">
        <f t="shared" si="5"/>
        <v>0</v>
      </c>
      <c r="BG94" s="200">
        <f t="shared" si="6"/>
        <v>0</v>
      </c>
      <c r="BH94" s="200">
        <f t="shared" si="7"/>
        <v>0</v>
      </c>
      <c r="BI94" s="200">
        <f t="shared" si="8"/>
        <v>0</v>
      </c>
      <c r="BJ94" s="17" t="s">
        <v>77</v>
      </c>
      <c r="BK94" s="200">
        <f t="shared" si="9"/>
        <v>0</v>
      </c>
      <c r="BL94" s="17" t="s">
        <v>77</v>
      </c>
      <c r="BM94" s="199" t="s">
        <v>1273</v>
      </c>
    </row>
    <row r="95" spans="1:65" s="2" customFormat="1" ht="16.5" customHeight="1">
      <c r="A95" s="34"/>
      <c r="B95" s="35"/>
      <c r="C95" s="201" t="s">
        <v>151</v>
      </c>
      <c r="D95" s="201" t="s">
        <v>168</v>
      </c>
      <c r="E95" s="202" t="s">
        <v>1274</v>
      </c>
      <c r="F95" s="203" t="s">
        <v>1275</v>
      </c>
      <c r="G95" s="204" t="s">
        <v>166</v>
      </c>
      <c r="H95" s="205">
        <v>56</v>
      </c>
      <c r="I95" s="206"/>
      <c r="J95" s="207">
        <f t="shared" si="0"/>
        <v>0</v>
      </c>
      <c r="K95" s="203" t="s">
        <v>19</v>
      </c>
      <c r="L95" s="39"/>
      <c r="M95" s="208" t="s">
        <v>19</v>
      </c>
      <c r="N95" s="209" t="s">
        <v>40</v>
      </c>
      <c r="O95" s="64"/>
      <c r="P95" s="197">
        <f t="shared" si="1"/>
        <v>0</v>
      </c>
      <c r="Q95" s="197">
        <v>0</v>
      </c>
      <c r="R95" s="197">
        <f t="shared" si="2"/>
        <v>0</v>
      </c>
      <c r="S95" s="197">
        <v>0</v>
      </c>
      <c r="T95" s="198">
        <f t="shared" si="3"/>
        <v>0</v>
      </c>
      <c r="U95" s="34"/>
      <c r="V95" s="34"/>
      <c r="W95" s="34"/>
      <c r="X95" s="34"/>
      <c r="Y95" s="34"/>
      <c r="Z95" s="34"/>
      <c r="AA95" s="34"/>
      <c r="AB95" s="34"/>
      <c r="AC95" s="34"/>
      <c r="AD95" s="34"/>
      <c r="AE95" s="34"/>
      <c r="AR95" s="199" t="s">
        <v>77</v>
      </c>
      <c r="AT95" s="199" t="s">
        <v>168</v>
      </c>
      <c r="AU95" s="199" t="s">
        <v>79</v>
      </c>
      <c r="AY95" s="17" t="s">
        <v>122</v>
      </c>
      <c r="BE95" s="200">
        <f t="shared" si="4"/>
        <v>0</v>
      </c>
      <c r="BF95" s="200">
        <f t="shared" si="5"/>
        <v>0</v>
      </c>
      <c r="BG95" s="200">
        <f t="shared" si="6"/>
        <v>0</v>
      </c>
      <c r="BH95" s="200">
        <f t="shared" si="7"/>
        <v>0</v>
      </c>
      <c r="BI95" s="200">
        <f t="shared" si="8"/>
        <v>0</v>
      </c>
      <c r="BJ95" s="17" t="s">
        <v>77</v>
      </c>
      <c r="BK95" s="200">
        <f t="shared" si="9"/>
        <v>0</v>
      </c>
      <c r="BL95" s="17" t="s">
        <v>77</v>
      </c>
      <c r="BM95" s="199" t="s">
        <v>1276</v>
      </c>
    </row>
    <row r="96" spans="1:65" s="2" customFormat="1" ht="16.5" customHeight="1">
      <c r="A96" s="34"/>
      <c r="B96" s="35"/>
      <c r="C96" s="201" t="s">
        <v>155</v>
      </c>
      <c r="D96" s="201" t="s">
        <v>168</v>
      </c>
      <c r="E96" s="202" t="s">
        <v>1277</v>
      </c>
      <c r="F96" s="203" t="s">
        <v>1278</v>
      </c>
      <c r="G96" s="204" t="s">
        <v>166</v>
      </c>
      <c r="H96" s="205">
        <v>85</v>
      </c>
      <c r="I96" s="206"/>
      <c r="J96" s="207">
        <f t="shared" si="0"/>
        <v>0</v>
      </c>
      <c r="K96" s="203" t="s">
        <v>19</v>
      </c>
      <c r="L96" s="39"/>
      <c r="M96" s="210" t="s">
        <v>19</v>
      </c>
      <c r="N96" s="211" t="s">
        <v>40</v>
      </c>
      <c r="O96" s="212"/>
      <c r="P96" s="213">
        <f t="shared" si="1"/>
        <v>0</v>
      </c>
      <c r="Q96" s="213">
        <v>0</v>
      </c>
      <c r="R96" s="213">
        <f t="shared" si="2"/>
        <v>0</v>
      </c>
      <c r="S96" s="213">
        <v>0</v>
      </c>
      <c r="T96" s="214">
        <f t="shared" si="3"/>
        <v>0</v>
      </c>
      <c r="U96" s="34"/>
      <c r="V96" s="34"/>
      <c r="W96" s="34"/>
      <c r="X96" s="34"/>
      <c r="Y96" s="34"/>
      <c r="Z96" s="34"/>
      <c r="AA96" s="34"/>
      <c r="AB96" s="34"/>
      <c r="AC96" s="34"/>
      <c r="AD96" s="34"/>
      <c r="AE96" s="34"/>
      <c r="AR96" s="199" t="s">
        <v>77</v>
      </c>
      <c r="AT96" s="199" t="s">
        <v>168</v>
      </c>
      <c r="AU96" s="199" t="s">
        <v>79</v>
      </c>
      <c r="AY96" s="17" t="s">
        <v>122</v>
      </c>
      <c r="BE96" s="200">
        <f t="shared" si="4"/>
        <v>0</v>
      </c>
      <c r="BF96" s="200">
        <f t="shared" si="5"/>
        <v>0</v>
      </c>
      <c r="BG96" s="200">
        <f t="shared" si="6"/>
        <v>0</v>
      </c>
      <c r="BH96" s="200">
        <f t="shared" si="7"/>
        <v>0</v>
      </c>
      <c r="BI96" s="200">
        <f t="shared" si="8"/>
        <v>0</v>
      </c>
      <c r="BJ96" s="17" t="s">
        <v>77</v>
      </c>
      <c r="BK96" s="200">
        <f t="shared" si="9"/>
        <v>0</v>
      </c>
      <c r="BL96" s="17" t="s">
        <v>77</v>
      </c>
      <c r="BM96" s="199" t="s">
        <v>1279</v>
      </c>
    </row>
    <row r="97" spans="1:31" s="2" customFormat="1" ht="6.95" customHeight="1">
      <c r="A97" s="34"/>
      <c r="B97" s="47"/>
      <c r="C97" s="48"/>
      <c r="D97" s="48"/>
      <c r="E97" s="48"/>
      <c r="F97" s="48"/>
      <c r="G97" s="48"/>
      <c r="H97" s="48"/>
      <c r="I97" s="136"/>
      <c r="J97" s="48"/>
      <c r="K97" s="48"/>
      <c r="L97" s="39"/>
      <c r="M97" s="34"/>
      <c r="O97" s="34"/>
      <c r="P97" s="34"/>
      <c r="Q97" s="34"/>
      <c r="R97" s="34"/>
      <c r="S97" s="34"/>
      <c r="T97" s="34"/>
      <c r="U97" s="34"/>
      <c r="V97" s="34"/>
      <c r="W97" s="34"/>
      <c r="X97" s="34"/>
      <c r="Y97" s="34"/>
      <c r="Z97" s="34"/>
      <c r="AA97" s="34"/>
      <c r="AB97" s="34"/>
      <c r="AC97" s="34"/>
      <c r="AD97" s="34"/>
      <c r="AE97" s="34"/>
    </row>
  </sheetData>
  <sheetProtection algorithmName="SHA-512" hashValue="15Pxy9epjfChhgFuIwf/ldA19EoqGHSimOJ4tz5NNK/IlhKD9+ASbPSQpZ/UOhkt4Ov1BvFlx1KtutcN91qfUA==" saltValue="mA9fXZMZerAKVqU5O2NHa1JTI/pu3GsvIK1L3FQCXf/66PrTO5d1TW53LvrJnaOI8E9fDnrP19GvoJjDSEOYLQ==" spinCount="100000" sheet="1" objects="1" scenarios="1" formatColumns="0" formatRows="0" autoFilter="0"/>
  <autoFilter ref="C81:K96"/>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scale="85"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02 - SO30 Vzduchotechnika</vt:lpstr>
      <vt:lpstr>03 - PS02 Provozní silnop...</vt:lpstr>
      <vt:lpstr>04 - PS03 Demontáže a pře...</vt:lpstr>
      <vt:lpstr>01 - SO10 Stavebně konstr...</vt:lpstr>
      <vt:lpstr>05 - PS01 Strojní zařízení</vt:lpstr>
      <vt:lpstr>'01 - SO10 Stavebně konstr...'!Názvy_tisku</vt:lpstr>
      <vt:lpstr>'02 - SO30 Vzduchotechnika'!Názvy_tisku</vt:lpstr>
      <vt:lpstr>'03 - PS02 Provozní silnop...'!Názvy_tisku</vt:lpstr>
      <vt:lpstr>'04 - PS03 Demontáže a pře...'!Názvy_tisku</vt:lpstr>
      <vt:lpstr>'05 - PS01 Strojní zařízení'!Názvy_tisku</vt:lpstr>
      <vt:lpstr>'Rekapitulace stavby'!Názvy_tisku</vt:lpstr>
      <vt:lpstr>'01 - SO10 Stavebně konstr...'!Oblast_tisku</vt:lpstr>
      <vt:lpstr>'02 - SO30 Vzduchotechnika'!Oblast_tisku</vt:lpstr>
      <vt:lpstr>'03 - PS02 Provozní silnop...'!Oblast_tisku</vt:lpstr>
      <vt:lpstr>'04 - PS03 Demontáže a pře...'!Oblast_tisku</vt:lpstr>
      <vt:lpstr>'05 - PS01 Strojní zařízení'!Oblast_tisku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Menšík</dc:creator>
  <cp:lastModifiedBy>Řezáčová Sylva, Ing.</cp:lastModifiedBy>
  <cp:lastPrinted>2020-02-21T09:16:56Z</cp:lastPrinted>
  <dcterms:created xsi:type="dcterms:W3CDTF">2020-02-21T09:04:22Z</dcterms:created>
  <dcterms:modified xsi:type="dcterms:W3CDTF">2020-02-24T06:05:23Z</dcterms:modified>
</cp:coreProperties>
</file>