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ThisWorkbook" defaultThemeVersion="124226"/>
  <mc:AlternateContent xmlns:mc="http://schemas.openxmlformats.org/markup-compatibility/2006">
    <mc:Choice Requires="x15">
      <x15ac:absPath xmlns:x15ac="http://schemas.microsoft.com/office/spreadsheetml/2010/11/ac" url="Z:\01 zakázky Tom\2019\1205_ZŠ UB_střecha\07_DPS\D1_1_architektonicko stavební řešení\"/>
    </mc:Choice>
  </mc:AlternateContent>
  <xr:revisionPtr revIDLastSave="0" documentId="8_{C688A1D7-2F91-4837-9314-57E5A67378DF}" xr6:coauthVersionLast="45" xr6:coauthVersionMax="45" xr10:uidLastSave="{00000000-0000-0000-0000-000000000000}"/>
  <bookViews>
    <workbookView xWindow="-28920" yWindow="-120" windowWidth="29040" windowHeight="17790" activeTab="1" xr2:uid="{00000000-000D-0000-FFFF-FFFF00000000}"/>
  </bookViews>
  <sheets>
    <sheet name="Pokyny pro vyplnění" sheetId="11" r:id="rId1"/>
    <sheet name="Stavba" sheetId="1" r:id="rId2"/>
    <sheet name="VzorPolozky" sheetId="10" state="hidden" r:id="rId3"/>
    <sheet name="ON 00 ON 00 Naklady" sheetId="12" r:id="rId4"/>
    <sheet name="SO 01 SO 01.1 Pol" sheetId="13" r:id="rId5"/>
    <sheet name="SO 01 SO 01.2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01.1 Pol'!$1:$7</definedName>
    <definedName name="_xlnm.Print_Titles" localSheetId="5">'SO 01 SO 01.2 Pol'!$1:$7</definedName>
    <definedName name="oadresa">Stavba!$D$6</definedName>
    <definedName name="Objednatel" localSheetId="1">Stavba!$D$5</definedName>
    <definedName name="Objekt" localSheetId="1">Stavba!$B$38</definedName>
    <definedName name="_xlnm.Print_Area" localSheetId="3">'ON 00 ON 00 Naklady'!$A$1:$X$35</definedName>
    <definedName name="_xlnm.Print_Area" localSheetId="4">'SO 01 SO 01.1 Pol'!$A$1:$X$116</definedName>
    <definedName name="_xlnm.Print_Area" localSheetId="5">'SO 01 SO 01.2 Pol'!$A$1:$X$74</definedName>
    <definedName name="_xlnm.Print_Area" localSheetId="1">Stavba!$A$1:$J$131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0" i="1" l="1"/>
  <c r="I20" i="1" s="1"/>
  <c r="I129" i="1"/>
  <c r="I128" i="1"/>
  <c r="I16" i="1" s="1"/>
  <c r="I127" i="1"/>
  <c r="I126" i="1"/>
  <c r="I125" i="1"/>
  <c r="I124" i="1"/>
  <c r="G45" i="1"/>
  <c r="H45" i="1" s="1"/>
  <c r="I45" i="1" s="1"/>
  <c r="F45" i="1"/>
  <c r="G44" i="1"/>
  <c r="F44" i="1"/>
  <c r="H44" i="1" s="1"/>
  <c r="I44" i="1" s="1"/>
  <c r="G43" i="1"/>
  <c r="F43" i="1"/>
  <c r="G41" i="1"/>
  <c r="F41" i="1"/>
  <c r="G40" i="1"/>
  <c r="H40" i="1" s="1"/>
  <c r="I40" i="1" s="1"/>
  <c r="F40" i="1"/>
  <c r="G39" i="1"/>
  <c r="F39" i="1"/>
  <c r="G68" i="14"/>
  <c r="G9" i="14"/>
  <c r="G8" i="14" s="1"/>
  <c r="I9" i="14"/>
  <c r="I8" i="14" s="1"/>
  <c r="K9" i="14"/>
  <c r="K8" i="14" s="1"/>
  <c r="M9" i="14"/>
  <c r="M8" i="14" s="1"/>
  <c r="O9" i="14"/>
  <c r="O8" i="14" s="1"/>
  <c r="Q9" i="14"/>
  <c r="Q8" i="14" s="1"/>
  <c r="V9" i="14"/>
  <c r="G12" i="14"/>
  <c r="I12" i="14"/>
  <c r="K12" i="14"/>
  <c r="M12" i="14"/>
  <c r="O12" i="14"/>
  <c r="Q12" i="14"/>
  <c r="V12" i="14"/>
  <c r="V8" i="14" s="1"/>
  <c r="G15" i="14"/>
  <c r="M15" i="14" s="1"/>
  <c r="I15" i="14"/>
  <c r="K15" i="14"/>
  <c r="O15" i="14"/>
  <c r="Q15" i="14"/>
  <c r="V15" i="14"/>
  <c r="G19" i="14"/>
  <c r="I19" i="14"/>
  <c r="K19" i="14"/>
  <c r="M19" i="14"/>
  <c r="O19" i="14"/>
  <c r="Q19" i="14"/>
  <c r="V19" i="14"/>
  <c r="G22" i="14"/>
  <c r="I22" i="14"/>
  <c r="G23" i="14"/>
  <c r="I23" i="14"/>
  <c r="K23" i="14"/>
  <c r="K22" i="14" s="1"/>
  <c r="M23" i="14"/>
  <c r="M22" i="14" s="1"/>
  <c r="O23" i="14"/>
  <c r="O22" i="14" s="1"/>
  <c r="Q23" i="14"/>
  <c r="Q22" i="14" s="1"/>
  <c r="V23" i="14"/>
  <c r="V22" i="14" s="1"/>
  <c r="G38" i="14"/>
  <c r="I38" i="14"/>
  <c r="K38" i="14"/>
  <c r="M38" i="14"/>
  <c r="O38" i="14"/>
  <c r="Q38" i="14"/>
  <c r="V38" i="14"/>
  <c r="K41" i="14"/>
  <c r="G42" i="14"/>
  <c r="I42" i="14"/>
  <c r="K42" i="14"/>
  <c r="M42" i="14"/>
  <c r="O42" i="14"/>
  <c r="Q42" i="14"/>
  <c r="Q41" i="14" s="1"/>
  <c r="V42" i="14"/>
  <c r="V41" i="14" s="1"/>
  <c r="G45" i="14"/>
  <c r="M45" i="14" s="1"/>
  <c r="M41" i="14" s="1"/>
  <c r="I45" i="14"/>
  <c r="I41" i="14" s="1"/>
  <c r="K45" i="14"/>
  <c r="O45" i="14"/>
  <c r="Q45" i="14"/>
  <c r="V45" i="14"/>
  <c r="G49" i="14"/>
  <c r="I49" i="14"/>
  <c r="K49" i="14"/>
  <c r="M49" i="14"/>
  <c r="O49" i="14"/>
  <c r="O41" i="14" s="1"/>
  <c r="Q49" i="14"/>
  <c r="V49" i="14"/>
  <c r="G53" i="14"/>
  <c r="I53" i="14"/>
  <c r="I52" i="14" s="1"/>
  <c r="K53" i="14"/>
  <c r="K52" i="14" s="1"/>
  <c r="M53" i="14"/>
  <c r="O53" i="14"/>
  <c r="O52" i="14" s="1"/>
  <c r="Q53" i="14"/>
  <c r="Q52" i="14" s="1"/>
  <c r="V53" i="14"/>
  <c r="G56" i="14"/>
  <c r="I56" i="14"/>
  <c r="K56" i="14"/>
  <c r="M56" i="14"/>
  <c r="O56" i="14"/>
  <c r="Q56" i="14"/>
  <c r="V56" i="14"/>
  <c r="V52" i="14" s="1"/>
  <c r="G60" i="14"/>
  <c r="I60" i="14"/>
  <c r="K60" i="14"/>
  <c r="M60" i="14"/>
  <c r="O60" i="14"/>
  <c r="Q60" i="14"/>
  <c r="V60" i="14"/>
  <c r="G63" i="14"/>
  <c r="I63" i="14"/>
  <c r="K63" i="14"/>
  <c r="M63" i="14"/>
  <c r="O63" i="14"/>
  <c r="Q63" i="14"/>
  <c r="V63" i="14"/>
  <c r="G65" i="14"/>
  <c r="G52" i="14" s="1"/>
  <c r="I65" i="14"/>
  <c r="K65" i="14"/>
  <c r="O65" i="14"/>
  <c r="Q65" i="14"/>
  <c r="V65" i="14"/>
  <c r="AE68" i="14"/>
  <c r="G110" i="13"/>
  <c r="G9" i="13"/>
  <c r="G8" i="13" s="1"/>
  <c r="I9" i="13"/>
  <c r="I8" i="13" s="1"/>
  <c r="K9" i="13"/>
  <c r="K8" i="13" s="1"/>
  <c r="M9" i="13"/>
  <c r="O9" i="13"/>
  <c r="O8" i="13" s="1"/>
  <c r="Q9" i="13"/>
  <c r="Q8" i="13" s="1"/>
  <c r="V9" i="13"/>
  <c r="G17" i="13"/>
  <c r="I17" i="13"/>
  <c r="K17" i="13"/>
  <c r="M17" i="13"/>
  <c r="O17" i="13"/>
  <c r="Q17" i="13"/>
  <c r="V17" i="13"/>
  <c r="V8" i="13" s="1"/>
  <c r="G25" i="13"/>
  <c r="M25" i="13" s="1"/>
  <c r="I25" i="13"/>
  <c r="K25" i="13"/>
  <c r="O25" i="13"/>
  <c r="Q25" i="13"/>
  <c r="V25" i="13"/>
  <c r="G34" i="13"/>
  <c r="I34" i="13"/>
  <c r="K34" i="13"/>
  <c r="M34" i="13"/>
  <c r="O34" i="13"/>
  <c r="Q34" i="13"/>
  <c r="V34" i="13"/>
  <c r="G37" i="13"/>
  <c r="G38" i="13"/>
  <c r="I38" i="13"/>
  <c r="I37" i="13" s="1"/>
  <c r="K38" i="13"/>
  <c r="K37" i="13" s="1"/>
  <c r="M38" i="13"/>
  <c r="M37" i="13" s="1"/>
  <c r="O38" i="13"/>
  <c r="O37" i="13" s="1"/>
  <c r="Q38" i="13"/>
  <c r="Q37" i="13" s="1"/>
  <c r="V38" i="13"/>
  <c r="V37" i="13" s="1"/>
  <c r="G54" i="13"/>
  <c r="I54" i="13"/>
  <c r="K54" i="13"/>
  <c r="M54" i="13"/>
  <c r="O54" i="13"/>
  <c r="Q54" i="13"/>
  <c r="V54" i="13"/>
  <c r="G57" i="13"/>
  <c r="K57" i="13"/>
  <c r="G58" i="13"/>
  <c r="I58" i="13"/>
  <c r="K58" i="13"/>
  <c r="M58" i="13"/>
  <c r="O58" i="13"/>
  <c r="O57" i="13" s="1"/>
  <c r="Q58" i="13"/>
  <c r="Q57" i="13" s="1"/>
  <c r="V58" i="13"/>
  <c r="V57" i="13" s="1"/>
  <c r="G66" i="13"/>
  <c r="M66" i="13" s="1"/>
  <c r="M57" i="13" s="1"/>
  <c r="I66" i="13"/>
  <c r="I57" i="13" s="1"/>
  <c r="K66" i="13"/>
  <c r="O66" i="13"/>
  <c r="Q66" i="13"/>
  <c r="V66" i="13"/>
  <c r="G79" i="13"/>
  <c r="I79" i="13"/>
  <c r="K79" i="13"/>
  <c r="M79" i="13"/>
  <c r="O79" i="13"/>
  <c r="Q79" i="13"/>
  <c r="V79" i="13"/>
  <c r="G82" i="13"/>
  <c r="G83" i="13"/>
  <c r="I83" i="13"/>
  <c r="I82" i="13" s="1"/>
  <c r="K83" i="13"/>
  <c r="K82" i="13" s="1"/>
  <c r="M83" i="13"/>
  <c r="M82" i="13" s="1"/>
  <c r="O83" i="13"/>
  <c r="O82" i="13" s="1"/>
  <c r="Q83" i="13"/>
  <c r="Q82" i="13" s="1"/>
  <c r="V83" i="13"/>
  <c r="G91" i="13"/>
  <c r="I91" i="13"/>
  <c r="K91" i="13"/>
  <c r="M91" i="13"/>
  <c r="O91" i="13"/>
  <c r="Q91" i="13"/>
  <c r="V91" i="13"/>
  <c r="V82" i="13" s="1"/>
  <c r="G94" i="13"/>
  <c r="K94" i="13"/>
  <c r="G95" i="13"/>
  <c r="I95" i="13"/>
  <c r="K95" i="13"/>
  <c r="M95" i="13"/>
  <c r="O95" i="13"/>
  <c r="O94" i="13" s="1"/>
  <c r="Q95" i="13"/>
  <c r="Q94" i="13" s="1"/>
  <c r="V95" i="13"/>
  <c r="V94" i="13" s="1"/>
  <c r="G98" i="13"/>
  <c r="M98" i="13" s="1"/>
  <c r="M94" i="13" s="1"/>
  <c r="I98" i="13"/>
  <c r="I94" i="13" s="1"/>
  <c r="K98" i="13"/>
  <c r="O98" i="13"/>
  <c r="Q98" i="13"/>
  <c r="V98" i="13"/>
  <c r="G102" i="13"/>
  <c r="I102" i="13"/>
  <c r="K102" i="13"/>
  <c r="M102" i="13"/>
  <c r="O102" i="13"/>
  <c r="Q102" i="13"/>
  <c r="V102" i="13"/>
  <c r="G105" i="13"/>
  <c r="I105" i="13"/>
  <c r="K105" i="13"/>
  <c r="M105" i="13"/>
  <c r="O105" i="13"/>
  <c r="Q105" i="13"/>
  <c r="V105" i="13"/>
  <c r="G107" i="13"/>
  <c r="I107" i="13"/>
  <c r="K107" i="13"/>
  <c r="M107" i="13"/>
  <c r="O107" i="13"/>
  <c r="Q107" i="13"/>
  <c r="V107" i="13"/>
  <c r="AE110" i="13"/>
  <c r="G34" i="12"/>
  <c r="BA31" i="12"/>
  <c r="BA28" i="12"/>
  <c r="BA16" i="12"/>
  <c r="BA13" i="12"/>
  <c r="BA10" i="12"/>
  <c r="G8" i="12"/>
  <c r="Q8" i="12"/>
  <c r="V8" i="12"/>
  <c r="G9" i="12"/>
  <c r="I9" i="12"/>
  <c r="K9" i="12"/>
  <c r="M9" i="12"/>
  <c r="O9" i="12"/>
  <c r="Q9" i="12"/>
  <c r="V9" i="12"/>
  <c r="G12" i="12"/>
  <c r="I12" i="12"/>
  <c r="I8" i="12" s="1"/>
  <c r="K12" i="12"/>
  <c r="K8" i="12" s="1"/>
  <c r="M12" i="12"/>
  <c r="M8" i="12" s="1"/>
  <c r="O12" i="12"/>
  <c r="O8" i="12" s="1"/>
  <c r="Q12" i="12"/>
  <c r="V12" i="12"/>
  <c r="G15" i="12"/>
  <c r="I15" i="12"/>
  <c r="K15" i="12"/>
  <c r="M15" i="12"/>
  <c r="O15" i="12"/>
  <c r="Q15" i="12"/>
  <c r="V15" i="12"/>
  <c r="G18" i="12"/>
  <c r="M18" i="12" s="1"/>
  <c r="I18" i="12"/>
  <c r="K18" i="12"/>
  <c r="O18" i="12"/>
  <c r="Q18" i="12"/>
  <c r="V18" i="12"/>
  <c r="V21" i="12"/>
  <c r="G22" i="12"/>
  <c r="M22" i="12" s="1"/>
  <c r="M21" i="12" s="1"/>
  <c r="I22" i="12"/>
  <c r="K22" i="12"/>
  <c r="O22" i="12"/>
  <c r="Q22" i="12"/>
  <c r="V22" i="12"/>
  <c r="G24" i="12"/>
  <c r="I24" i="12"/>
  <c r="I21" i="12" s="1"/>
  <c r="K24" i="12"/>
  <c r="K21" i="12" s="1"/>
  <c r="M24" i="12"/>
  <c r="O24" i="12"/>
  <c r="O21" i="12" s="1"/>
  <c r="Q24" i="12"/>
  <c r="Q21" i="12" s="1"/>
  <c r="V24" i="12"/>
  <c r="G27" i="12"/>
  <c r="I27" i="12"/>
  <c r="K27" i="12"/>
  <c r="M27" i="12"/>
  <c r="O27" i="12"/>
  <c r="Q27" i="12"/>
  <c r="V27" i="12"/>
  <c r="G30" i="12"/>
  <c r="I30" i="12"/>
  <c r="K30" i="12"/>
  <c r="M30" i="12"/>
  <c r="O30" i="12"/>
  <c r="Q30" i="12"/>
  <c r="V30" i="12"/>
  <c r="AE34" i="12"/>
  <c r="I19" i="1"/>
  <c r="I18" i="1"/>
  <c r="I17"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6" i="1"/>
  <c r="G23" i="1" s="1"/>
  <c r="G46" i="1"/>
  <c r="G25" i="1" s="1"/>
  <c r="A25" i="1" s="1"/>
  <c r="H42" i="1"/>
  <c r="I42" i="1" s="1"/>
  <c r="H39" i="1"/>
  <c r="I39" i="1" s="1"/>
  <c r="I46" i="1" s="1"/>
  <c r="I131" i="1" l="1"/>
  <c r="J126" i="1" s="1"/>
  <c r="H43" i="1"/>
  <c r="I43" i="1" s="1"/>
  <c r="H41" i="1"/>
  <c r="I41" i="1" s="1"/>
  <c r="G26" i="1"/>
  <c r="A26" i="1"/>
  <c r="A23" i="1"/>
  <c r="G28" i="1"/>
  <c r="G41" i="14"/>
  <c r="AF68" i="14"/>
  <c r="M65" i="14"/>
  <c r="M52" i="14" s="1"/>
  <c r="M8" i="13"/>
  <c r="AF110" i="13"/>
  <c r="G21" i="12"/>
  <c r="AF34" i="12"/>
  <c r="J42" i="1"/>
  <c r="J40" i="1"/>
  <c r="J41" i="1"/>
  <c r="J43" i="1"/>
  <c r="J44" i="1"/>
  <c r="J39" i="1"/>
  <c r="J46" i="1" s="1"/>
  <c r="J45" i="1"/>
  <c r="H46" i="1"/>
  <c r="I21" i="1"/>
  <c r="J28" i="1"/>
  <c r="J26" i="1"/>
  <c r="G38" i="1"/>
  <c r="F38" i="1"/>
  <c r="J23" i="1"/>
  <c r="J24" i="1"/>
  <c r="J25" i="1"/>
  <c r="J27" i="1"/>
  <c r="E24" i="1"/>
  <c r="E26" i="1"/>
  <c r="J125" i="1" l="1"/>
  <c r="J130" i="1"/>
  <c r="J124" i="1"/>
  <c r="J129" i="1"/>
  <c r="J128" i="1"/>
  <c r="J127" i="1"/>
  <c r="G24" i="1"/>
  <c r="A27" i="1" s="1"/>
  <c r="A24" i="1"/>
  <c r="J131" i="1" l="1"/>
  <c r="G29" i="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6BB0699B-CC03-4017-8DFB-504CA4981E83}">
      <text>
        <r>
          <rPr>
            <sz val="9"/>
            <color indexed="81"/>
            <rFont val="Tahoma"/>
            <family val="2"/>
            <charset val="238"/>
          </rPr>
          <t>Jedná se o informaci, zda se jedná o položku, která je do rozpočtu zadána z cenové soustavy RTS, nebo vlastní.</t>
        </r>
      </text>
    </comment>
    <comment ref="T6" authorId="0" shapeId="0" xr:uid="{E4377689-8880-438A-90B1-1E6EC3517E24}">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81264D0F-F415-44B9-9014-999A062C19DD}">
      <text>
        <r>
          <rPr>
            <sz val="9"/>
            <color indexed="81"/>
            <rFont val="Tahoma"/>
            <family val="2"/>
            <charset val="238"/>
          </rPr>
          <t>Jedná se o informaci, zda se jedná o položku, která je do rozpočtu zadána z cenové soustavy RTS, nebo vlastní.</t>
        </r>
      </text>
    </comment>
    <comment ref="T6" authorId="0" shapeId="0" xr:uid="{5DF1609F-2BE7-4EA8-81A9-27D697360E25}">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Kročil</author>
  </authors>
  <commentList>
    <comment ref="S6" authorId="0" shapeId="0" xr:uid="{3366E16A-C977-421E-B4C1-946881528977}">
      <text>
        <r>
          <rPr>
            <sz val="9"/>
            <color indexed="81"/>
            <rFont val="Tahoma"/>
            <family val="2"/>
            <charset val="238"/>
          </rPr>
          <t>Jedná se o informaci, zda se jedná o položku, která je do rozpočtu zadána z cenové soustavy RTS, nebo vlastní.</t>
        </r>
      </text>
    </comment>
    <comment ref="T6" authorId="0" shapeId="0" xr:uid="{6C46C840-6FAB-4DFE-89AA-225AE996304F}">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<sst xmlns="http://schemas.openxmlformats.org/spreadsheetml/2006/main" count="874" uniqueCount="314">
  <si>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</si>
  <si>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</si>
  <si>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</si>
  <si>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</si>
  <si>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</si>
  <si>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</si>
  <si>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</si>
  <si>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</si>
  <si>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</si>
  <si>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</si>
  <si>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</si>
  <si>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</si>
  <si>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</si>
  <si>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</si>
  <si>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</si>
  <si>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</si>
  <si>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</si>
  <si>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</si>
  <si>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</si>
  <si>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</si>
  <si>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</si>
  <si>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</si>
  <si>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</si>
  <si>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</si>
  <si>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</si>
  <si>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</si>
  <si>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</si>
  <si>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</si>
  <si>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</si>
  <si>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</si>
  <si>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</si>
  <si>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</si>
  <si>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</si>
  <si>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</si>
  <si>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</si>
  <si>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</si>
  <si>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</si>
  <si>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</si>
  <si>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</si>
  <si>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</si>
  <si>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</si>
  <si>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</si>
  <si>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</si>
  <si>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</si>
  <si>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</si>
  <si>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20ZAK1205</t>
  </si>
  <si>
    <t>ZŠ Na Výsluní - zateplení střešního pláště</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</si>
  <si>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</si>
  <si>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</si>
  <si>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</si>
  <si>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</si>
  <si>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</si>
  <si>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</si>
  <si>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</si>
  <si>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</si>
  <si>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</si>
  <si>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</si>
  <si>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</si>
  <si>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</si>
  <si>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</si>
  <si>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</si>
  <si>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</si>
  <si>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</si>
  <si>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</si>
  <si>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</si>
  <si>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SO 01.1</t>
  </si>
  <si>
    <t>Zateplení střešního pláště - střecha A</t>
  </si>
  <si>
    <t>SO 01.2</t>
  </si>
  <si>
    <t>Zateplení střešního pláště - střecha F</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</si>
  <si>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</si>
  <si>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</si>
  <si>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</si>
  <si>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</si>
  <si>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</si>
  <si>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</si>
  <si>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</si>
  <si>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</si>
  <si>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</si>
  <si>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</si>
  <si>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</si>
  <si>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</si>
  <si>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</si>
  <si>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</si>
  <si>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</si>
  <si>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</si>
  <si>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</si>
  <si>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</si>
  <si>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</si>
  <si>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</si>
  <si>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</si>
  <si>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</si>
  <si>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</si>
  <si>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</si>
  <si>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</si>
  <si>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</si>
  <si>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</si>
  <si>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</si>
  <si>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</si>
  <si>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</si>
  <si>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</si>
  <si>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</si>
  <si>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</si>
  <si>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</si>
  <si>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</si>
  <si>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</si>
  <si>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</si>
  <si>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</si>
  <si>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</si>
  <si>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</si>
  <si>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</si>
  <si>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</si>
  <si>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</si>
  <si>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</si>
  <si>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</si>
  <si>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</si>
  <si>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</si>
  <si>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</si>
  <si>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</si>
  <si>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712</t>
  </si>
  <si>
    <t>Povlakové krytiny</t>
  </si>
  <si>
    <t>713</t>
  </si>
  <si>
    <t>Izolace tepelné</t>
  </si>
  <si>
    <t>762</t>
  </si>
  <si>
    <t>Konstrukce tesařské</t>
  </si>
  <si>
    <t>764</t>
  </si>
  <si>
    <t>Konstrukce klempířské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</si>
  <si>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</si>
  <si>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</si>
  <si>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</si>
  <si>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</si>
  <si>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</si>
  <si>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</si>
  <si>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</si>
  <si>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</si>
  <si>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</si>
  <si>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</si>
  <si>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</si>
  <si>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</si>
  <si>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</si>
  <si>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</si>
  <si>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</si>
  <si>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</si>
  <si>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</si>
  <si>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</si>
  <si>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</si>
  <si>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</si>
  <si>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</si>
  <si>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</si>
  <si>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</si>
  <si>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</si>
  <si>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</si>
  <si>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</si>
  <si>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</si>
  <si>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</si>
  <si>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</si>
  <si>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</si>
  <si>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</si>
  <si>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</si>
  <si>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</si>
  <si>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</si>
  <si>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</si>
  <si>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</si>
  <si>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</si>
  <si>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20/ I</t>
  </si>
  <si>
    <t>Indiv</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</si>
  <si>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</si>
  <si>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</si>
  <si>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</si>
  <si>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</si>
  <si>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</si>
  <si>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</si>
  <si>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</si>
  <si>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</si>
  <si>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</si>
  <si>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</si>
  <si>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</si>
  <si>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</si>
  <si>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</si>
  <si>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</si>
  <si>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005211030R</t>
  </si>
  <si>
    <t xml:space="preserve">Dočasná dopravní opatření </t>
  </si>
  <si>
    <t>005211010R</t>
  </si>
  <si>
    <t>Předání a převzetí staveniště</t>
  </si>
  <si>
    <t>Náklady spojené s účastí zhotovitele na předání a převzetí staveniště.</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</si>
  <si>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</si>
  <si>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</si>
  <si>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</si>
  <si>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</si>
  <si>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</si>
  <si>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</si>
  <si>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</si>
  <si>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</si>
  <si>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Položkový soupis prací a dodávek</t>
  </si>
  <si>
    <t>712300831RT1</t>
  </si>
  <si>
    <t>Odstranění povlakové krytiny a mechu na střechách plochých do 10° povlakové krytiny_x000D_
 jednovrstvé, z ploch jednotlivě do 10 m</t>
  </si>
  <si>
    <t>m2</t>
  </si>
  <si>
    <t>800-711</t>
  </si>
  <si>
    <t>Práce</t>
  </si>
  <si>
    <t>POL1_</t>
  </si>
  <si>
    <t xml:space="preserve">Střecha A1 : </t>
  </si>
  <si>
    <t>VV</t>
  </si>
  <si>
    <t>delší pole : (5)*18*0,40*0,40</t>
  </si>
  <si>
    <t>kratší pole : (4)*6*0,40*0,40</t>
  </si>
  <si>
    <t xml:space="preserve">Střecha A2 : </t>
  </si>
  <si>
    <t>delší pole : 0</t>
  </si>
  <si>
    <t>kratší pole : 0</t>
  </si>
  <si>
    <t>712341559RV1</t>
  </si>
  <si>
    <t>Povlakové krytiny střech do 10° pásy přitavením v celé ploše, 1 vrstva, včetně dodávky pásu izolačního z oxidovaného asfaltu natavitelného; nosná vložka skelná tkanina</t>
  </si>
  <si>
    <t>delší pole : (5)*18*0,70*0,70*1,10</t>
  </si>
  <si>
    <t>kratší pole : (4)*6*0,70*0,70*1,10</t>
  </si>
  <si>
    <t>delší pole : (5)*3*0,70*0,70*1,10</t>
  </si>
  <si>
    <t>kratší pole : (4)*15*0,70*0,70*1,10</t>
  </si>
  <si>
    <t>712348102RT2</t>
  </si>
  <si>
    <t>Doplňkové konstrukce k povlakovým krytinám z asfaltových pásů Komínek odvětrání střešního souvrství, průměru 75 mm, s manžetou z modifikovaného asfaltového pásu</t>
  </si>
  <si>
    <t>kus</t>
  </si>
  <si>
    <t>včetně dodávek výrobků</t>
  </si>
  <si>
    <t>SPI</t>
  </si>
  <si>
    <t>delší pole : (5)*18</t>
  </si>
  <si>
    <t>kratší pole : (4)*6</t>
  </si>
  <si>
    <t>delší pole : (5)*3</t>
  </si>
  <si>
    <t>kratší pole : (4)*15</t>
  </si>
  <si>
    <t>998712101R00</t>
  </si>
  <si>
    <t>Přesun hmot pro povlakové krytiny v objektech výšky do 6 m</t>
  </si>
  <si>
    <t>t</t>
  </si>
  <si>
    <t>Přesun hmot</t>
  </si>
  <si>
    <t>POL7_</t>
  </si>
  <si>
    <t>50 m vodorovně</t>
  </si>
  <si>
    <t>713181113R00</t>
  </si>
  <si>
    <t>Izolace foukaná do střešních konstrukcí, minerální</t>
  </si>
  <si>
    <t>m3</t>
  </si>
  <si>
    <t>800-713</t>
  </si>
  <si>
    <t>Začátek provozního součtu</t>
  </si>
  <si>
    <t xml:space="preserve">  delší pole : (22,57+11,47)*18*1,05</t>
  </si>
  <si>
    <t xml:space="preserve">  kratší pole : (11,47+11,47)*6*1,05</t>
  </si>
  <si>
    <t xml:space="preserve">  Mezisoučet</t>
  </si>
  <si>
    <t>Konec provozního součtu</t>
  </si>
  <si>
    <t>787,87800*0,20</t>
  </si>
  <si>
    <t xml:space="preserve">  delší pole : (22,57+11,47)*3*1,05</t>
  </si>
  <si>
    <t xml:space="preserve">  kratší pole : (11,47+11,47)*15*1,05</t>
  </si>
  <si>
    <t>468,53100*0,20</t>
  </si>
  <si>
    <t>998713101R00</t>
  </si>
  <si>
    <t>Přesun hmot pro izolace tepelné v objektech výšky do 6 m</t>
  </si>
  <si>
    <t>762811912R00</t>
  </si>
  <si>
    <t>Záklop stropů vyříznutí části záklopů nebo v podbíjení tloušťky do 32 mm_x000D_
 plochy přes 0,25 do 1 m2</t>
  </si>
  <si>
    <t>800-762</t>
  </si>
  <si>
    <t>delší pole : (5)*3*0,40*0,40</t>
  </si>
  <si>
    <t>kratší pole : (4)*15*0,40*0,40</t>
  </si>
  <si>
    <t>763613121RT6</t>
  </si>
  <si>
    <t>Montáž záklop stropů, z desek tl. 18 mm, na sraz, sponkováním, včetně dodávky desky dřevoštěpkové</t>
  </si>
  <si>
    <t>800-763</t>
  </si>
  <si>
    <t>vč. dodávky a montáže spojovacího materiálu</t>
  </si>
  <si>
    <t xml:space="preserve">  Střecha A1 : </t>
  </si>
  <si>
    <t xml:space="preserve">  delší pole : (5)*18*0,40*0,40</t>
  </si>
  <si>
    <t xml:space="preserve">  kratší pole : (4)*6*0,40*0,40</t>
  </si>
  <si>
    <t xml:space="preserve">  Střecha A2 : </t>
  </si>
  <si>
    <t xml:space="preserve">  delší pole : (5)*3*0,40*0,40</t>
  </si>
  <si>
    <t xml:space="preserve">  kratší pole : (4)*15*0,40*0,40</t>
  </si>
  <si>
    <t>+10% prořez : 30,240000*1,10</t>
  </si>
  <si>
    <t>998762102R00</t>
  </si>
  <si>
    <t>Přesun hmot pro konstrukce tesařské v objektech výšky do 12 m</t>
  </si>
  <si>
    <t>764311821R00</t>
  </si>
  <si>
    <t xml:space="preserve">Demontáž krytiny hladké střešní z tabulí 2 x 1 m, plochy do 25 m, sklonu do 30° </t>
  </si>
  <si>
    <t>800-764</t>
  </si>
  <si>
    <t>998764101R00</t>
  </si>
  <si>
    <t>Přesun hmot pro konstrukce klempířské v objektech výšky do 6 m</t>
  </si>
  <si>
    <t>979990121R00</t>
  </si>
  <si>
    <t>Poplatek za skládku suti - asfaltové pásy</t>
  </si>
  <si>
    <t>801-3</t>
  </si>
  <si>
    <t>Odkaz na dem. hmot. položky pořadí 1 : 0,10944</t>
  </si>
  <si>
    <t>979990001R00</t>
  </si>
  <si>
    <t>Poplatek za skládku stavební suti</t>
  </si>
  <si>
    <t>Vlastní</t>
  </si>
  <si>
    <t>celkem : 1,46736</t>
  </si>
  <si>
    <t>odečet asf.pásy : -0,10944</t>
  </si>
  <si>
    <t>979081111R00</t>
  </si>
  <si>
    <t>Odvoz suti a vybouraných hmot na skládku Odvoz suti a vybour. hmot na skládku do 1 km</t>
  </si>
  <si>
    <t>Přesun suti</t>
  </si>
  <si>
    <t>POL8_</t>
  </si>
  <si>
    <t>Včetně naložení na dopravní prostředek a složení na skládku, bez poplatku za skládku.</t>
  </si>
  <si>
    <t>979081121R00</t>
  </si>
  <si>
    <t>Odvoz suti a vybouraných hmot na skládku Příplatek k odvozu za každý další 1 km, 10 km</t>
  </si>
  <si>
    <t>979093111R00</t>
  </si>
  <si>
    <t>Uložení suti na skládku bez zhutnění</t>
  </si>
  <si>
    <t>JKSO:</t>
  </si>
  <si>
    <t>802.43</t>
  </si>
  <si>
    <t>haly pro výuku a výchovu</t>
  </si>
  <si>
    <t>JKSO</t>
  </si>
  <si>
    <t xml:space="preserve"> m3</t>
  </si>
  <si>
    <t>svislá nosná konstrukce monolitická betonová tyčová</t>
  </si>
  <si>
    <t>JKSOChar</t>
  </si>
  <si>
    <t>ostatní stavební akce</t>
  </si>
  <si>
    <t>JKSOAkce</t>
  </si>
  <si>
    <t>Střecha F : 219*0,40*0,40</t>
  </si>
  <si>
    <t>Střecha F : 219*0,70*0,70*1,10</t>
  </si>
  <si>
    <t>Střecha F : 219</t>
  </si>
  <si>
    <t>998712102R00</t>
  </si>
  <si>
    <t>Přesun hmot pro povlakové krytiny v objektech výšky přes 6 do 12 m</t>
  </si>
  <si>
    <t xml:space="preserve">  Střecha F - plocha : 987,736</t>
  </si>
  <si>
    <t xml:space="preserve">  odečet prostupy : 4*0,562*-1</t>
  </si>
  <si>
    <t xml:space="preserve">  2*0,360*-1</t>
  </si>
  <si>
    <t xml:space="preserve">  1*0,810*-1</t>
  </si>
  <si>
    <t xml:space="preserve">  4*0,880*-1</t>
  </si>
  <si>
    <t xml:space="preserve">  1*1,350*-1</t>
  </si>
  <si>
    <t xml:space="preserve">  1*1,682*-1</t>
  </si>
  <si>
    <t xml:space="preserve">  3*4,200*-1</t>
  </si>
  <si>
    <t xml:space="preserve">  1*13,000*-1</t>
  </si>
  <si>
    <t>pi pr.tloušťce dle PD : 951,80600*0,2275</t>
  </si>
  <si>
    <t>998713102R00</t>
  </si>
  <si>
    <t>Přesun hmot pro izolace tepelné v objektech výšky do 12 m</t>
  </si>
  <si>
    <t>Střecha F : 219*0,40*0,40*1,10</t>
  </si>
  <si>
    <t>Odkaz na dem. hmot. položky pořadí 1 : 0,21024</t>
  </si>
  <si>
    <t>stavební suti, skupina 17 09 04 z Katalogu odpadů</t>
  </si>
  <si>
    <t>celkem : 1,68192</t>
  </si>
  <si>
    <t>odečet asf.pásy : -0,21024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</si>
</sst>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22" fillId="0" borderId="0" xfId="0" applyNumberFormat="1" applyFont="1" applyBorder="1" applyAlignment="1">
      <alignment horizontal="center" vertical="top" wrapText="1" shrinkToFit="1"/>
    </xf>
    <xf numFmtId="164" fontId="22"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164" fontId="20"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164" fontId="22" fillId="0" borderId="0" xfId="0" quotePrefix="1"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77R62RbcD3UT94EJkruE2nwzeurIDHLG0aaYkE4HX3zJL6gD/T4Dcy1K+oWdA8Ag4/UJJNFMd6L1MOEBB++GKA==" saltValue="FQL7q2Bgu/hIZz/UoLmJk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4"/>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45</v>
      </c>
      <c r="E2" s="107" t="s">
        <v>46</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47</v>
      </c>
      <c r="E5" s="87"/>
      <c r="F5" s="87"/>
      <c r="G5" s="87"/>
      <c r="H5" s="18" t="s">
        <v>40</v>
      </c>
      <c r="I5" s="124" t="s">
        <v>51</v>
      </c>
      <c r="J5" s="8"/>
    </row>
    <row r="6" spans="1:15" ht="15.75" customHeight="1" x14ac:dyDescent="0.2">
      <c r="A6" s="2"/>
      <c r="B6" s="27"/>
      <c r="C6" s="52"/>
      <c r="D6" s="121" t="s">
        <v>48</v>
      </c>
      <c r="E6" s="88"/>
      <c r="F6" s="88"/>
      <c r="G6" s="88"/>
      <c r="H6" s="18" t="s">
        <v>34</v>
      </c>
      <c r="I6" s="124" t="s">
        <v>52</v>
      </c>
      <c r="J6" s="8"/>
    </row>
    <row r="7" spans="1:15" ht="15.75" customHeight="1" x14ac:dyDescent="0.2">
      <c r="A7" s="2"/>
      <c r="B7" s="28"/>
      <c r="C7" s="53"/>
      <c r="D7" s="123" t="s">
        <v>50</v>
      </c>
      <c r="E7" s="122" t="s">
        <v>49</v>
      </c>
      <c r="F7" s="89"/>
      <c r="G7" s="89"/>
      <c r="H7" s="23"/>
      <c r="I7" s="22"/>
      <c r="J7" s="33"/>
    </row>
    <row r="8" spans="1:15" ht="24" hidden="1" customHeight="1" x14ac:dyDescent="0.2">
      <c r="A8" s="2"/>
      <c r="B8" s="30" t="s">
        <v>20</v>
      </c>
      <c r="D8" s="125" t="s">
        <v>53</v>
      </c>
      <c r="H8" s="18" t="s">
        <v>40</v>
      </c>
      <c r="I8" s="124" t="s">
        <v>57</v>
      </c>
      <c r="J8" s="8"/>
    </row>
    <row r="9" spans="1:15" ht="15.75" hidden="1" customHeight="1" x14ac:dyDescent="0.2">
      <c r="A9" s="2"/>
      <c r="B9" s="2"/>
      <c r="D9" s="125" t="s">
        <v>54</v>
      </c>
      <c r="H9" s="18" t="s">
        <v>34</v>
      </c>
      <c r="I9" s="124" t="s">
        <v>58</v>
      </c>
      <c r="J9" s="8"/>
    </row>
    <row r="10" spans="1:15" ht="15.75" hidden="1" customHeight="1" x14ac:dyDescent="0.2">
      <c r="A10" s="2"/>
      <c r="B10" s="34"/>
      <c r="C10" s="53"/>
      <c r="D10" s="123" t="s">
        <v>56</v>
      </c>
      <c r="E10" s="126" t="s">
        <v>55</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SUMIF(F124:F130,A16,I124:I130)+SUMIF(F124:F130,"PSU",I124:I130)</f>
        <v>0</v>
      </c>
      <c r="J16" s="81"/>
    </row>
    <row r="17" spans="1:10" ht="23.25" customHeight="1" x14ac:dyDescent="0.2">
      <c r="A17" s="196" t="s">
        <v>25</v>
      </c>
      <c r="B17" s="37" t="s">
        <v>25</v>
      </c>
      <c r="C17" s="58"/>
      <c r="D17" s="59"/>
      <c r="E17" s="79"/>
      <c r="F17" s="80"/>
      <c r="G17" s="79"/>
      <c r="H17" s="80"/>
      <c r="I17" s="79">
        <f>SUMIF(F124:F130,A17,I124:I130)</f>
        <v>0</v>
      </c>
      <c r="J17" s="81"/>
    </row>
    <row r="18" spans="1:10" ht="23.25" customHeight="1" x14ac:dyDescent="0.2">
      <c r="A18" s="196" t="s">
        <v>26</v>
      </c>
      <c r="B18" s="37" t="s">
        <v>26</v>
      </c>
      <c r="C18" s="58"/>
      <c r="D18" s="59"/>
      <c r="E18" s="79"/>
      <c r="F18" s="80"/>
      <c r="G18" s="79"/>
      <c r="H18" s="80"/>
      <c r="I18" s="79">
        <f>SUMIF(F124:F130,A18,I124:I130)</f>
        <v>0</v>
      </c>
      <c r="J18" s="81"/>
    </row>
    <row r="19" spans="1:10" ht="23.25" customHeight="1" x14ac:dyDescent="0.2">
      <c r="A19" s="196" t="s">
        <v>129</v>
      </c>
      <c r="B19" s="37" t="s">
        <v>27</v>
      </c>
      <c r="C19" s="58"/>
      <c r="D19" s="59"/>
      <c r="E19" s="79"/>
      <c r="F19" s="80"/>
      <c r="G19" s="79"/>
      <c r="H19" s="80"/>
      <c r="I19" s="79">
        <f>SUMIF(F124:F130,A19,I124:I130)</f>
        <v>0</v>
      </c>
      <c r="J19" s="81"/>
    </row>
    <row r="20" spans="1:10" ht="23.25" customHeight="1" x14ac:dyDescent="0.2">
      <c r="A20" s="196" t="s">
        <v>130</v>
      </c>
      <c r="B20" s="37" t="s">
        <v>28</v>
      </c>
      <c r="C20" s="58"/>
      <c r="D20" s="59"/>
      <c r="E20" s="79"/>
      <c r="F20" s="80"/>
      <c r="G20" s="79"/>
      <c r="H20" s="80"/>
      <c r="I20" s="79">
        <f>SUMIF(F124:F130,A20,I124:I130)</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70</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t="s">
        <v>44</v>
      </c>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59</v>
      </c>
      <c r="C39" s="146"/>
      <c r="D39" s="146"/>
      <c r="E39" s="146"/>
      <c r="F39" s="147">
        <f>'ON 00 ON 00 Naklady'!AE34+'SO 01 SO 01.1 Pol'!AE110+'SO 01 SO 01.2 Pol'!AE68</f>
        <v>0</v>
      </c>
      <c r="G39" s="148">
        <f>'ON 00 ON 00 Naklady'!AF34+'SO 01 SO 01.1 Pol'!AF110+'SO 01 SO 01.2 Pol'!AF68</f>
        <v>0</v>
      </c>
      <c r="H39" s="149">
        <f>(F39*SazbaDPH1/100)+(G39*SazbaDPH2/100)</f>
        <v>0</v>
      </c>
      <c r="I39" s="149">
        <f>F39+G39+H39</f>
        <v>0</v>
      </c>
      <c r="J39" s="150" t="str">
        <f>IF(CenaCelkemVypocet=0,"",I39/CenaCelkemVypocet*100)</f>
        <v/>
      </c>
    </row>
    <row r="40" spans="1:52" ht="25.5" customHeight="1" x14ac:dyDescent="0.2">
      <c r="A40" s="135">
        <v>2</v>
      </c>
      <c r="B40" s="151"/>
      <c r="C40" s="152" t="s">
        <v>60</v>
      </c>
      <c r="D40" s="152"/>
      <c r="E40" s="152"/>
      <c r="F40" s="153">
        <f>'ON 00 ON 00 Naklady'!AE34</f>
        <v>0</v>
      </c>
      <c r="G40" s="154">
        <f>'ON 00 ON 00 Naklady'!AF34</f>
        <v>0</v>
      </c>
      <c r="H40" s="154">
        <f>(F40*SazbaDPH1/100)+(G40*SazbaDPH2/100)</f>
        <v>0</v>
      </c>
      <c r="I40" s="154">
        <f>F40+G40+H40</f>
        <v>0</v>
      </c>
      <c r="J40" s="155" t="str">
        <f>IF(CenaCelkemVypocet=0,"",I40/CenaCelkemVypocet*100)</f>
        <v/>
      </c>
    </row>
    <row r="41" spans="1:52" ht="25.5" customHeight="1" x14ac:dyDescent="0.2">
      <c r="A41" s="135">
        <v>3</v>
      </c>
      <c r="B41" s="156" t="s">
        <v>61</v>
      </c>
      <c r="C41" s="146" t="s">
        <v>62</v>
      </c>
      <c r="D41" s="146"/>
      <c r="E41" s="146"/>
      <c r="F41" s="157">
        <f>'ON 00 ON 00 Naklady'!AE34</f>
        <v>0</v>
      </c>
      <c r="G41" s="149">
        <f>'ON 00 ON 00 Naklady'!AF34</f>
        <v>0</v>
      </c>
      <c r="H41" s="149">
        <f>(F41*SazbaDPH1/100)+(G41*SazbaDPH2/100)</f>
        <v>0</v>
      </c>
      <c r="I41" s="149">
        <f>F41+G41+H41</f>
        <v>0</v>
      </c>
      <c r="J41" s="150" t="str">
        <f>IF(CenaCelkemVypocet=0,"",I41/CenaCelkemVypocet*100)</f>
        <v/>
      </c>
    </row>
    <row r="42" spans="1:52" ht="25.5" customHeight="1" x14ac:dyDescent="0.2">
      <c r="A42" s="135">
        <v>2</v>
      </c>
      <c r="B42" s="151"/>
      <c r="C42" s="152" t="s">
        <v>63</v>
      </c>
      <c r="D42" s="152"/>
      <c r="E42" s="152"/>
      <c r="F42" s="153"/>
      <c r="G42" s="154"/>
      <c r="H42" s="154">
        <f>(F42*SazbaDPH1/100)+(G42*SazbaDPH2/100)</f>
        <v>0</v>
      </c>
      <c r="I42" s="154">
        <f>F42+G42+H42</f>
        <v>0</v>
      </c>
      <c r="J42" s="155" t="str">
        <f>IF(CenaCelkemVypocet=0,"",I42/CenaCelkemVypocet*100)</f>
        <v/>
      </c>
    </row>
    <row r="43" spans="1:52" ht="25.5" customHeight="1" x14ac:dyDescent="0.2">
      <c r="A43" s="135">
        <v>2</v>
      </c>
      <c r="B43" s="151" t="s">
        <v>64</v>
      </c>
      <c r="C43" s="152" t="s">
        <v>46</v>
      </c>
      <c r="D43" s="152"/>
      <c r="E43" s="152"/>
      <c r="F43" s="153">
        <f>'SO 01 SO 01.1 Pol'!AE110+'SO 01 SO 01.2 Pol'!AE68</f>
        <v>0</v>
      </c>
      <c r="G43" s="154">
        <f>'SO 01 SO 01.1 Pol'!AF110+'SO 01 SO 01.2 Pol'!AF68</f>
        <v>0</v>
      </c>
      <c r="H43" s="154">
        <f>(F43*SazbaDPH1/100)+(G43*SazbaDPH2/100)</f>
        <v>0</v>
      </c>
      <c r="I43" s="154">
        <f>F43+G43+H43</f>
        <v>0</v>
      </c>
      <c r="J43" s="155" t="str">
        <f>IF(CenaCelkemVypocet=0,"",I43/CenaCelkemVypocet*100)</f>
        <v/>
      </c>
    </row>
    <row r="44" spans="1:52" ht="25.5" customHeight="1" x14ac:dyDescent="0.2">
      <c r="A44" s="135">
        <v>3</v>
      </c>
      <c r="B44" s="156" t="s">
        <v>65</v>
      </c>
      <c r="C44" s="146" t="s">
        <v>66</v>
      </c>
      <c r="D44" s="146"/>
      <c r="E44" s="146"/>
      <c r="F44" s="157">
        <f>'SO 01 SO 01.1 Pol'!AE110</f>
        <v>0</v>
      </c>
      <c r="G44" s="149">
        <f>'SO 01 SO 01.1 Pol'!AF110</f>
        <v>0</v>
      </c>
      <c r="H44" s="149">
        <f>(F44*SazbaDPH1/100)+(G44*SazbaDPH2/100)</f>
        <v>0</v>
      </c>
      <c r="I44" s="149">
        <f>F44+G44+H44</f>
        <v>0</v>
      </c>
      <c r="J44" s="150" t="str">
        <f>IF(CenaCelkemVypocet=0,"",I44/CenaCelkemVypocet*100)</f>
        <v/>
      </c>
    </row>
    <row r="45" spans="1:52" ht="25.5" customHeight="1" x14ac:dyDescent="0.2">
      <c r="A45" s="135">
        <v>3</v>
      </c>
      <c r="B45" s="156" t="s">
        <v>67</v>
      </c>
      <c r="C45" s="146" t="s">
        <v>68</v>
      </c>
      <c r="D45" s="146"/>
      <c r="E45" s="146"/>
      <c r="F45" s="157">
        <f>'SO 01 SO 01.2 Pol'!AE68</f>
        <v>0</v>
      </c>
      <c r="G45" s="149">
        <f>'SO 01 SO 01.2 Pol'!AF68</f>
        <v>0</v>
      </c>
      <c r="H45" s="149">
        <f>(F45*SazbaDPH1/100)+(G45*SazbaDPH2/100)</f>
        <v>0</v>
      </c>
      <c r="I45" s="149">
        <f>F45+G45+H45</f>
        <v>0</v>
      </c>
      <c r="J45" s="150" t="str">
        <f>IF(CenaCelkemVypocet=0,"",I45/CenaCelkemVypocet*100)</f>
        <v/>
      </c>
    </row>
    <row r="46" spans="1:52" ht="25.5" customHeight="1" x14ac:dyDescent="0.2">
      <c r="A46" s="135"/>
      <c r="B46" s="158" t="s">
        <v>69</v>
      </c>
      <c r="C46" s="159"/>
      <c r="D46" s="159"/>
      <c r="E46" s="160"/>
      <c r="F46" s="161">
        <f>SUMIF(A39:A45,"=1",F39:F45)</f>
        <v>0</v>
      </c>
      <c r="G46" s="162">
        <f>SUMIF(A39:A45,"=1",G39:G45)</f>
        <v>0</v>
      </c>
      <c r="H46" s="162">
        <f>SUMIF(A39:A45,"=1",H39:H45)</f>
        <v>0</v>
      </c>
      <c r="I46" s="162">
        <f>SUMIF(A39:A45,"=1",I39:I45)</f>
        <v>0</v>
      </c>
      <c r="J46" s="163">
        <f>SUMIF(A39:A45,"=1",J39:J45)</f>
        <v>0</v>
      </c>
    </row>
    <row r="48" spans="1:52" x14ac:dyDescent="0.2">
      <c r="A48" t="s">
        <v>71</v>
      </c>
      <c r="B48" s="175" t="s">
        <v>72</v>
      </c>
      <c r="C48" s="175"/>
      <c r="D48" s="175"/>
      <c r="E48" s="175"/>
      <c r="F48" s="175"/>
      <c r="G48" s="175"/>
      <c r="H48" s="175"/>
      <c r="I48" s="175"/>
      <c r="J48" s="175"/>
      <c r="AZ48" s="174" t="str">
        <f>B48</f>
        <v>1. PODMÍNKY PRO ZPRACOVÁNÍ NABÍDKOVÉ CENY</v>
      </c>
    </row>
    <row r="50" spans="2:52" x14ac:dyDescent="0.2">
      <c r="B50" s="175" t="s">
        <v>73</v>
      </c>
      <c r="C50" s="175"/>
      <c r="D50" s="175"/>
      <c r="E50" s="175"/>
      <c r="F50" s="175"/>
      <c r="G50" s="175"/>
      <c r="H50" s="175"/>
      <c r="I50" s="175"/>
      <c r="J50" s="175"/>
      <c r="AZ50" s="174" t="str">
        <f>B50</f>
        <v xml:space="preserve">        Preambule</v>
      </c>
    </row>
    <row r="52" spans="2:52" ht="51" x14ac:dyDescent="0.2">
      <c r="B52" s="175" t="s">
        <v>74</v>
      </c>
      <c r="C52" s="175"/>
      <c r="D52" s="175"/>
      <c r="E52" s="175"/>
      <c r="F52" s="175"/>
      <c r="G52" s="175"/>
      <c r="H52" s="175"/>
      <c r="I52" s="175"/>
      <c r="J52" s="175"/>
      <c r="AZ52" s="17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5" t="s">
        <v>75</v>
      </c>
      <c r="C53" s="175"/>
      <c r="D53" s="175"/>
      <c r="E53" s="175"/>
      <c r="F53" s="175"/>
      <c r="G53" s="175"/>
      <c r="H53" s="175"/>
      <c r="I53" s="175"/>
      <c r="J53" s="175"/>
      <c r="AZ53" s="17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5" t="s">
        <v>76</v>
      </c>
      <c r="C55" s="175"/>
      <c r="D55" s="175"/>
      <c r="E55" s="175"/>
      <c r="F55" s="175"/>
      <c r="G55" s="175"/>
      <c r="H55" s="175"/>
      <c r="I55" s="175"/>
      <c r="J55" s="175"/>
      <c r="AZ55" s="174" t="str">
        <f>B55</f>
        <v xml:space="preserve">        Vymezení některých pojmů</v>
      </c>
    </row>
    <row r="58" spans="2:52" x14ac:dyDescent="0.2">
      <c r="B58" s="175" t="s">
        <v>77</v>
      </c>
      <c r="C58" s="175"/>
      <c r="D58" s="175"/>
      <c r="E58" s="175"/>
      <c r="F58" s="175"/>
      <c r="G58" s="175"/>
      <c r="H58" s="175"/>
      <c r="I58" s="175"/>
      <c r="J58" s="175"/>
      <c r="AZ58" s="174" t="str">
        <f>B58</f>
        <v>Pro účely zpracování nabídkové ceny se jsou použity některé pojmy, pod kterými se rozumí:</v>
      </c>
    </row>
    <row r="59" spans="2:52" ht="38.25" x14ac:dyDescent="0.2">
      <c r="B59" s="175" t="s">
        <v>78</v>
      </c>
      <c r="C59" s="175"/>
      <c r="D59" s="175"/>
      <c r="E59" s="175"/>
      <c r="F59" s="175"/>
      <c r="G59" s="175"/>
      <c r="H59" s="175"/>
      <c r="I59" s="175"/>
      <c r="J59" s="175"/>
      <c r="AZ59" s="174"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5" t="s">
        <v>79</v>
      </c>
      <c r="C60" s="175"/>
      <c r="D60" s="175"/>
      <c r="E60" s="175"/>
      <c r="F60" s="175"/>
      <c r="G60" s="175"/>
      <c r="H60" s="175"/>
      <c r="I60" s="175"/>
      <c r="J60" s="175"/>
      <c r="AZ60" s="174"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5" t="s">
        <v>80</v>
      </c>
      <c r="C61" s="175"/>
      <c r="D61" s="175"/>
      <c r="E61" s="175"/>
      <c r="F61" s="175"/>
      <c r="G61" s="175"/>
      <c r="H61" s="175"/>
      <c r="I61" s="175"/>
      <c r="J61" s="175"/>
      <c r="AZ61" s="174"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5" t="s">
        <v>81</v>
      </c>
      <c r="C62" s="175"/>
      <c r="D62" s="175"/>
      <c r="E62" s="175"/>
      <c r="F62" s="175"/>
      <c r="G62" s="175"/>
      <c r="H62" s="175"/>
      <c r="I62" s="175"/>
      <c r="J62" s="175"/>
      <c r="AZ62" s="174"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5" t="s">
        <v>82</v>
      </c>
      <c r="C63" s="175"/>
      <c r="D63" s="175"/>
      <c r="E63" s="175"/>
      <c r="F63" s="175"/>
      <c r="G63" s="175"/>
      <c r="H63" s="175"/>
      <c r="I63" s="175"/>
      <c r="J63" s="175"/>
      <c r="AZ63" s="174"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5" t="s">
        <v>83</v>
      </c>
      <c r="C65" s="175"/>
      <c r="D65" s="175"/>
      <c r="E65" s="175"/>
      <c r="F65" s="175"/>
      <c r="G65" s="175"/>
      <c r="H65" s="175"/>
      <c r="I65" s="175"/>
      <c r="J65" s="175"/>
      <c r="AZ65" s="174" t="str">
        <f>B65</f>
        <v xml:space="preserve">        Cenová soustava</v>
      </c>
    </row>
    <row r="67" spans="2:52" x14ac:dyDescent="0.2">
      <c r="B67" s="175" t="s">
        <v>84</v>
      </c>
      <c r="C67" s="175"/>
      <c r="D67" s="175"/>
      <c r="E67" s="175"/>
      <c r="F67" s="175"/>
      <c r="G67" s="175"/>
      <c r="H67" s="175"/>
      <c r="I67" s="175"/>
      <c r="J67" s="175"/>
      <c r="AZ67" s="174" t="str">
        <f>B67</f>
        <v xml:space="preserve">        Použitá cenová soustava</v>
      </c>
    </row>
    <row r="68" spans="2:52" ht="38.25" x14ac:dyDescent="0.2">
      <c r="B68" s="175" t="s">
        <v>85</v>
      </c>
      <c r="C68" s="175"/>
      <c r="D68" s="175"/>
      <c r="E68" s="175"/>
      <c r="F68" s="175"/>
      <c r="G68" s="175"/>
      <c r="H68" s="175"/>
      <c r="I68" s="175"/>
      <c r="J68" s="175"/>
      <c r="AZ68" s="17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5" t="s">
        <v>86</v>
      </c>
      <c r="C70" s="175"/>
      <c r="D70" s="175"/>
      <c r="E70" s="175"/>
      <c r="F70" s="175"/>
      <c r="G70" s="175"/>
      <c r="H70" s="175"/>
      <c r="I70" s="175"/>
      <c r="J70" s="175"/>
      <c r="AZ70" s="174" t="str">
        <f>B70</f>
        <v xml:space="preserve">        Technické podmínky</v>
      </c>
    </row>
    <row r="71" spans="2:52" ht="38.25" x14ac:dyDescent="0.2">
      <c r="B71" s="175" t="s">
        <v>87</v>
      </c>
      <c r="C71" s="175"/>
      <c r="D71" s="175"/>
      <c r="E71" s="175"/>
      <c r="F71" s="175"/>
      <c r="G71" s="175"/>
      <c r="H71" s="175"/>
      <c r="I71" s="175"/>
      <c r="J71" s="175"/>
      <c r="AZ71" s="17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5" t="s">
        <v>88</v>
      </c>
      <c r="C73" s="175"/>
      <c r="D73" s="175"/>
      <c r="E73" s="175"/>
      <c r="F73" s="175"/>
      <c r="G73" s="175"/>
      <c r="H73" s="175"/>
      <c r="I73" s="175"/>
      <c r="J73" s="175"/>
      <c r="AZ73" s="174" t="str">
        <f>B73</f>
        <v>Individuální položky</v>
      </c>
    </row>
    <row r="74" spans="2:52" ht="38.25" x14ac:dyDescent="0.2">
      <c r="B74" s="175" t="s">
        <v>89</v>
      </c>
      <c r="C74" s="175"/>
      <c r="D74" s="175"/>
      <c r="E74" s="175"/>
      <c r="F74" s="175"/>
      <c r="G74" s="175"/>
      <c r="H74" s="175"/>
      <c r="I74" s="175"/>
      <c r="J74" s="175"/>
      <c r="AZ74" s="17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5" t="s">
        <v>90</v>
      </c>
      <c r="C76" s="175"/>
      <c r="D76" s="175"/>
      <c r="E76" s="175"/>
      <c r="F76" s="175"/>
      <c r="G76" s="175"/>
      <c r="H76" s="175"/>
      <c r="I76" s="175"/>
      <c r="J76" s="175"/>
      <c r="AZ76" s="174" t="str">
        <f>B76</f>
        <v xml:space="preserve">        Závaznost a změna soupisu</v>
      </c>
    </row>
    <row r="78" spans="2:52" x14ac:dyDescent="0.2">
      <c r="B78" s="175" t="s">
        <v>91</v>
      </c>
      <c r="C78" s="175"/>
      <c r="D78" s="175"/>
      <c r="E78" s="175"/>
      <c r="F78" s="175"/>
      <c r="G78" s="175"/>
      <c r="H78" s="175"/>
      <c r="I78" s="175"/>
      <c r="J78" s="175"/>
      <c r="AZ78" s="174" t="str">
        <f>B78</f>
        <v xml:space="preserve">        Závaznost soupisu</v>
      </c>
    </row>
    <row r="79" spans="2:52" ht="38.25" x14ac:dyDescent="0.2">
      <c r="B79" s="175" t="s">
        <v>92</v>
      </c>
      <c r="C79" s="175"/>
      <c r="D79" s="175"/>
      <c r="E79" s="175"/>
      <c r="F79" s="175"/>
      <c r="G79" s="175"/>
      <c r="H79" s="175"/>
      <c r="I79" s="175"/>
      <c r="J79" s="175"/>
      <c r="AZ79" s="17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5" t="s">
        <v>93</v>
      </c>
      <c r="C81" s="175"/>
      <c r="D81" s="175"/>
      <c r="E81" s="175"/>
      <c r="F81" s="175"/>
      <c r="G81" s="175"/>
      <c r="H81" s="175"/>
      <c r="I81" s="175"/>
      <c r="J81" s="175"/>
      <c r="AZ81" s="174" t="str">
        <f>B81</f>
        <v xml:space="preserve">        Zvláštní podmínky pro stanovení nabídkové ceny</v>
      </c>
    </row>
    <row r="83" spans="2:52" x14ac:dyDescent="0.2">
      <c r="B83" s="175" t="s">
        <v>94</v>
      </c>
      <c r="C83" s="175"/>
      <c r="D83" s="175"/>
      <c r="E83" s="175"/>
      <c r="F83" s="175"/>
      <c r="G83" s="175"/>
      <c r="H83" s="175"/>
      <c r="I83" s="175"/>
      <c r="J83" s="175"/>
      <c r="AZ83" s="174" t="str">
        <f>B83</f>
        <v xml:space="preserve">        Přeprava vybouraných hmot, suti a vytěžené zeminy</v>
      </c>
    </row>
    <row r="84" spans="2:52" ht="76.5" x14ac:dyDescent="0.2">
      <c r="B84" s="175" t="s">
        <v>95</v>
      </c>
      <c r="C84" s="175"/>
      <c r="D84" s="175"/>
      <c r="E84" s="175"/>
      <c r="F84" s="175"/>
      <c r="G84" s="175"/>
      <c r="H84" s="175"/>
      <c r="I84" s="175"/>
      <c r="J84" s="175"/>
      <c r="AZ84" s="17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5" t="s">
        <v>96</v>
      </c>
      <c r="C86" s="175"/>
      <c r="D86" s="175"/>
      <c r="E86" s="175"/>
      <c r="F86" s="175"/>
      <c r="G86" s="175"/>
      <c r="H86" s="175"/>
      <c r="I86" s="175"/>
      <c r="J86" s="175"/>
      <c r="AZ86" s="174" t="str">
        <f>B86</f>
        <v xml:space="preserve">        Vnitrostaveništní přesun stavebního materiálu</v>
      </c>
    </row>
    <row r="87" spans="2:52" ht="51" x14ac:dyDescent="0.2">
      <c r="B87" s="175" t="s">
        <v>97</v>
      </c>
      <c r="C87" s="175"/>
      <c r="D87" s="175"/>
      <c r="E87" s="175"/>
      <c r="F87" s="175"/>
      <c r="G87" s="175"/>
      <c r="H87" s="175"/>
      <c r="I87" s="175"/>
      <c r="J87" s="175"/>
      <c r="AZ87" s="17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5" t="s">
        <v>98</v>
      </c>
      <c r="C88" s="175"/>
      <c r="D88" s="175"/>
      <c r="E88" s="175"/>
      <c r="F88" s="175"/>
      <c r="G88" s="175"/>
      <c r="H88" s="175"/>
      <c r="I88" s="175"/>
      <c r="J88" s="175"/>
      <c r="AZ88" s="17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5" t="s">
        <v>99</v>
      </c>
      <c r="C90" s="175"/>
      <c r="D90" s="175"/>
      <c r="E90" s="175"/>
      <c r="F90" s="175"/>
      <c r="G90" s="175"/>
      <c r="H90" s="175"/>
      <c r="I90" s="175"/>
      <c r="J90" s="175"/>
      <c r="AZ90" s="174" t="str">
        <f>B90</f>
        <v xml:space="preserve">        Příplatky za ztížené podmínky prací</v>
      </c>
    </row>
    <row r="91" spans="2:52" ht="25.5" x14ac:dyDescent="0.2">
      <c r="B91" s="175" t="s">
        <v>100</v>
      </c>
      <c r="C91" s="175"/>
      <c r="D91" s="175"/>
      <c r="E91" s="175"/>
      <c r="F91" s="175"/>
      <c r="G91" s="175"/>
      <c r="H91" s="175"/>
      <c r="I91" s="175"/>
      <c r="J91" s="175"/>
      <c r="AZ91" s="174" t="str">
        <f>B91</f>
        <v>Pokud soupis položku příplatku za ztížené podmínky obsahuje, je dodavatel povinen ji ocenit bez ohledu na to, že tento příplatek dodavatel standardně neuplatňuje.</v>
      </c>
    </row>
    <row r="93" spans="2:52" x14ac:dyDescent="0.2">
      <c r="B93" s="175" t="s">
        <v>101</v>
      </c>
      <c r="C93" s="175"/>
      <c r="D93" s="175"/>
      <c r="E93" s="175"/>
      <c r="F93" s="175"/>
      <c r="G93" s="175"/>
      <c r="H93" s="175"/>
      <c r="I93" s="175"/>
      <c r="J93" s="175"/>
      <c r="AZ93" s="174" t="str">
        <f>B93</f>
        <v xml:space="preserve">        Vedlejší a ostatní náklady</v>
      </c>
    </row>
    <row r="94" spans="2:52" ht="25.5" x14ac:dyDescent="0.2">
      <c r="B94" s="175" t="s">
        <v>102</v>
      </c>
      <c r="C94" s="175"/>
      <c r="D94" s="175"/>
      <c r="E94" s="175"/>
      <c r="F94" s="175"/>
      <c r="G94" s="175"/>
      <c r="H94" s="175"/>
      <c r="I94" s="175"/>
      <c r="J94" s="175"/>
      <c r="AZ94" s="174" t="str">
        <f>B94</f>
        <v>Tyto náklady jsou popsány v samostatném soupisu stavebních prací, dodávek a služeb s tím, že dodavatel je povinen v rámci těchto nákladů ocenit všechny definované náklady souhrnně pro celou stavbu.</v>
      </c>
    </row>
    <row r="98" spans="2:52" x14ac:dyDescent="0.2">
      <c r="B98" s="175" t="s">
        <v>103</v>
      </c>
      <c r="C98" s="175"/>
      <c r="D98" s="175"/>
      <c r="E98" s="175"/>
      <c r="F98" s="175"/>
      <c r="G98" s="175"/>
      <c r="H98" s="175"/>
      <c r="I98" s="175"/>
      <c r="J98" s="175"/>
      <c r="AZ98" s="174" t="str">
        <f>B98</f>
        <v>2. SPECIFICKÉ PODMÍNKY PRO ZPRACOVÁNÍ NABÍDKOVÉ CENY</v>
      </c>
    </row>
    <row r="100" spans="2:52" x14ac:dyDescent="0.2">
      <c r="B100" s="175" t="s">
        <v>104</v>
      </c>
      <c r="C100" s="175"/>
      <c r="D100" s="175"/>
      <c r="E100" s="175"/>
      <c r="F100" s="175"/>
      <c r="G100" s="175"/>
      <c r="H100" s="175"/>
      <c r="I100" s="175"/>
      <c r="J100" s="175"/>
      <c r="AZ100" s="174" t="str">
        <f>B100</f>
        <v>Zde doplní zpracovatel soupisu  případná specifika týkající se konkrétní zakázky.</v>
      </c>
    </row>
    <row r="103" spans="2:52" x14ac:dyDescent="0.2">
      <c r="B103" s="175" t="s">
        <v>105</v>
      </c>
      <c r="C103" s="175"/>
      <c r="D103" s="175"/>
      <c r="E103" s="175"/>
      <c r="F103" s="175"/>
      <c r="G103" s="175"/>
      <c r="H103" s="175"/>
      <c r="I103" s="175"/>
      <c r="J103" s="175"/>
      <c r="AZ103" s="174" t="str">
        <f>B103</f>
        <v>3. ELEKTRONICKÁ PODOBA SOUPISU</v>
      </c>
    </row>
    <row r="105" spans="2:52" x14ac:dyDescent="0.2">
      <c r="B105" s="175" t="s">
        <v>106</v>
      </c>
      <c r="C105" s="175"/>
      <c r="D105" s="175"/>
      <c r="E105" s="175"/>
      <c r="F105" s="175"/>
      <c r="G105" s="175"/>
      <c r="H105" s="175"/>
      <c r="I105" s="175"/>
      <c r="J105" s="175"/>
      <c r="AZ105" s="174" t="str">
        <f>B105</f>
        <v xml:space="preserve">        Elektronická podoba soupisu</v>
      </c>
    </row>
    <row r="106" spans="2:52" ht="25.5" x14ac:dyDescent="0.2">
      <c r="B106" s="175" t="s">
        <v>107</v>
      </c>
      <c r="C106" s="175"/>
      <c r="D106" s="175"/>
      <c r="E106" s="175"/>
      <c r="F106" s="175"/>
      <c r="G106" s="175"/>
      <c r="H106" s="175"/>
      <c r="I106" s="175"/>
      <c r="J106" s="175"/>
      <c r="AZ106" s="174" t="str">
        <f>B106</f>
        <v>V souladu se zákonem jsou předložené soupisy zpracovány i v elektronické podobě.  Elektronickou podobou soupisu stavebních prací, dodávek a služeb je formát MS EXCEL.</v>
      </c>
    </row>
    <row r="107" spans="2:52" x14ac:dyDescent="0.2">
      <c r="B107" s="175" t="s">
        <v>108</v>
      </c>
      <c r="C107" s="175"/>
      <c r="D107" s="175"/>
      <c r="E107" s="175"/>
      <c r="F107" s="175"/>
      <c r="G107" s="175"/>
      <c r="H107" s="175"/>
      <c r="I107" s="175"/>
      <c r="J107" s="175"/>
      <c r="AZ107" s="174" t="str">
        <f>B107</f>
        <v>Popis formátu soupisu odpovídá svou strukturou vzorovému soupisu volně dostupnému na internetové adrese:</v>
      </c>
    </row>
    <row r="109" spans="2:52" x14ac:dyDescent="0.2">
      <c r="B109" s="175" t="s">
        <v>109</v>
      </c>
      <c r="C109" s="175"/>
      <c r="D109" s="175"/>
      <c r="E109" s="175"/>
      <c r="F109" s="175"/>
      <c r="G109" s="175"/>
      <c r="H109" s="175"/>
      <c r="I109" s="175"/>
      <c r="J109" s="175"/>
      <c r="AZ109" s="174" t="str">
        <f>B109</f>
        <v>www.stavebnionline.cz/soupis</v>
      </c>
    </row>
    <row r="111" spans="2:52" x14ac:dyDescent="0.2">
      <c r="B111" s="175" t="s">
        <v>110</v>
      </c>
      <c r="C111" s="175"/>
      <c r="D111" s="175"/>
      <c r="E111" s="175"/>
      <c r="F111" s="175"/>
      <c r="G111" s="175"/>
      <c r="H111" s="175"/>
      <c r="I111" s="175"/>
      <c r="J111" s="175"/>
      <c r="AZ111" s="174" t="str">
        <f>B111</f>
        <v xml:space="preserve">        Zpracování elektronické podoby soupisu</v>
      </c>
    </row>
    <row r="112" spans="2:52" ht="51" x14ac:dyDescent="0.2">
      <c r="B112" s="175" t="s">
        <v>111</v>
      </c>
      <c r="C112" s="175"/>
      <c r="D112" s="175"/>
      <c r="E112" s="175"/>
      <c r="F112" s="175"/>
      <c r="G112" s="175"/>
      <c r="H112" s="175"/>
      <c r="I112" s="175"/>
      <c r="J112" s="175"/>
      <c r="AZ112" s="17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5" t="s">
        <v>112</v>
      </c>
      <c r="C114" s="175"/>
      <c r="D114" s="175"/>
      <c r="E114" s="175"/>
      <c r="F114" s="175"/>
      <c r="G114" s="175"/>
      <c r="H114" s="175"/>
      <c r="I114" s="175"/>
      <c r="J114" s="175"/>
      <c r="AZ114" s="174" t="str">
        <f>B114</f>
        <v xml:space="preserve">        Jiný formát soupisu</v>
      </c>
    </row>
    <row r="115" spans="1:52" ht="38.25" x14ac:dyDescent="0.2">
      <c r="B115" s="175" t="s">
        <v>113</v>
      </c>
      <c r="C115" s="175"/>
      <c r="D115" s="175"/>
      <c r="E115" s="175"/>
      <c r="F115" s="175"/>
      <c r="G115" s="175"/>
      <c r="H115" s="175"/>
      <c r="I115" s="175"/>
      <c r="J115" s="175"/>
      <c r="AZ115" s="17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5" t="s">
        <v>114</v>
      </c>
      <c r="C117" s="175"/>
      <c r="D117" s="175"/>
      <c r="E117" s="175"/>
      <c r="F117" s="175"/>
      <c r="G117" s="175"/>
      <c r="H117" s="175"/>
      <c r="I117" s="175"/>
      <c r="J117" s="175"/>
      <c r="AZ117" s="174" t="str">
        <f>B117</f>
        <v xml:space="preserve">        Závěrečné ustanovení</v>
      </c>
    </row>
    <row r="118" spans="1:52" x14ac:dyDescent="0.2">
      <c r="B118" s="175" t="s">
        <v>115</v>
      </c>
      <c r="C118" s="175"/>
      <c r="D118" s="175"/>
      <c r="E118" s="175"/>
      <c r="F118" s="175"/>
      <c r="G118" s="175"/>
      <c r="H118" s="175"/>
      <c r="I118" s="175"/>
      <c r="J118" s="175"/>
      <c r="AZ118" s="174" t="str">
        <f>B118</f>
        <v>Ostatní podmínky vztahující se ke zpracování nabídkové ceny jsou uvedeny v zadávací dokumentaci.</v>
      </c>
    </row>
    <row r="121" spans="1:52" ht="15.75" x14ac:dyDescent="0.25">
      <c r="B121" s="176" t="s">
        <v>116</v>
      </c>
    </row>
    <row r="123" spans="1:52" ht="25.5" customHeight="1" x14ac:dyDescent="0.2">
      <c r="A123" s="178"/>
      <c r="B123" s="181" t="s">
        <v>17</v>
      </c>
      <c r="C123" s="181" t="s">
        <v>5</v>
      </c>
      <c r="D123" s="182"/>
      <c r="E123" s="182"/>
      <c r="F123" s="183" t="s">
        <v>117</v>
      </c>
      <c r="G123" s="183"/>
      <c r="H123" s="183"/>
      <c r="I123" s="183" t="s">
        <v>29</v>
      </c>
      <c r="J123" s="183" t="s">
        <v>0</v>
      </c>
    </row>
    <row r="124" spans="1:52" ht="36.75" customHeight="1" x14ac:dyDescent="0.2">
      <c r="A124" s="179"/>
      <c r="B124" s="184" t="s">
        <v>118</v>
      </c>
      <c r="C124" s="185" t="s">
        <v>119</v>
      </c>
      <c r="D124" s="186"/>
      <c r="E124" s="186"/>
      <c r="F124" s="192" t="s">
        <v>25</v>
      </c>
      <c r="G124" s="193"/>
      <c r="H124" s="193"/>
      <c r="I124" s="193">
        <f>'SO 01 SO 01.1 Pol'!G8+'SO 01 SO 01.2 Pol'!G8</f>
        <v>0</v>
      </c>
      <c r="J124" s="190" t="str">
        <f>IF(I131=0,"",I124/I131*100)</f>
        <v/>
      </c>
    </row>
    <row r="125" spans="1:52" ht="36.75" customHeight="1" x14ac:dyDescent="0.2">
      <c r="A125" s="179"/>
      <c r="B125" s="184" t="s">
        <v>120</v>
      </c>
      <c r="C125" s="185" t="s">
        <v>121</v>
      </c>
      <c r="D125" s="186"/>
      <c r="E125" s="186"/>
      <c r="F125" s="192" t="s">
        <v>25</v>
      </c>
      <c r="G125" s="193"/>
      <c r="H125" s="193"/>
      <c r="I125" s="193">
        <f>'SO 01 SO 01.1 Pol'!G37+'SO 01 SO 01.2 Pol'!G22</f>
        <v>0</v>
      </c>
      <c r="J125" s="190" t="str">
        <f>IF(I131=0,"",I125/I131*100)</f>
        <v/>
      </c>
    </row>
    <row r="126" spans="1:52" ht="36.75" customHeight="1" x14ac:dyDescent="0.2">
      <c r="A126" s="179"/>
      <c r="B126" s="184" t="s">
        <v>122</v>
      </c>
      <c r="C126" s="185" t="s">
        <v>123</v>
      </c>
      <c r="D126" s="186"/>
      <c r="E126" s="186"/>
      <c r="F126" s="192" t="s">
        <v>25</v>
      </c>
      <c r="G126" s="193"/>
      <c r="H126" s="193"/>
      <c r="I126" s="193">
        <f>'SO 01 SO 01.1 Pol'!G57+'SO 01 SO 01.2 Pol'!G41</f>
        <v>0</v>
      </c>
      <c r="J126" s="190" t="str">
        <f>IF(I131=0,"",I126/I131*100)</f>
        <v/>
      </c>
    </row>
    <row r="127" spans="1:52" ht="36.75" customHeight="1" x14ac:dyDescent="0.2">
      <c r="A127" s="179"/>
      <c r="B127" s="184" t="s">
        <v>124</v>
      </c>
      <c r="C127" s="185" t="s">
        <v>125</v>
      </c>
      <c r="D127" s="186"/>
      <c r="E127" s="186"/>
      <c r="F127" s="192" t="s">
        <v>25</v>
      </c>
      <c r="G127" s="193"/>
      <c r="H127" s="193"/>
      <c r="I127" s="193">
        <f>'SO 01 SO 01.1 Pol'!G82</f>
        <v>0</v>
      </c>
      <c r="J127" s="190" t="str">
        <f>IF(I131=0,"",I127/I131*100)</f>
        <v/>
      </c>
    </row>
    <row r="128" spans="1:52" ht="36.75" customHeight="1" x14ac:dyDescent="0.2">
      <c r="A128" s="179"/>
      <c r="B128" s="184" t="s">
        <v>126</v>
      </c>
      <c r="C128" s="185" t="s">
        <v>127</v>
      </c>
      <c r="D128" s="186"/>
      <c r="E128" s="186"/>
      <c r="F128" s="192" t="s">
        <v>128</v>
      </c>
      <c r="G128" s="193"/>
      <c r="H128" s="193"/>
      <c r="I128" s="193">
        <f>'SO 01 SO 01.1 Pol'!G94+'SO 01 SO 01.2 Pol'!G52</f>
        <v>0</v>
      </c>
      <c r="J128" s="190" t="str">
        <f>IF(I131=0,"",I128/I131*100)</f>
        <v/>
      </c>
    </row>
    <row r="129" spans="1:10" ht="36.75" customHeight="1" x14ac:dyDescent="0.2">
      <c r="A129" s="179"/>
      <c r="B129" s="184" t="s">
        <v>129</v>
      </c>
      <c r="C129" s="185" t="s">
        <v>27</v>
      </c>
      <c r="D129" s="186"/>
      <c r="E129" s="186"/>
      <c r="F129" s="192" t="s">
        <v>129</v>
      </c>
      <c r="G129" s="193"/>
      <c r="H129" s="193"/>
      <c r="I129" s="193">
        <f>'ON 00 ON 00 Naklady'!G8</f>
        <v>0</v>
      </c>
      <c r="J129" s="190" t="str">
        <f>IF(I131=0,"",I129/I131*100)</f>
        <v/>
      </c>
    </row>
    <row r="130" spans="1:10" ht="36.75" customHeight="1" x14ac:dyDescent="0.2">
      <c r="A130" s="179"/>
      <c r="B130" s="184" t="s">
        <v>130</v>
      </c>
      <c r="C130" s="185" t="s">
        <v>28</v>
      </c>
      <c r="D130" s="186"/>
      <c r="E130" s="186"/>
      <c r="F130" s="192" t="s">
        <v>130</v>
      </c>
      <c r="G130" s="193"/>
      <c r="H130" s="193"/>
      <c r="I130" s="193">
        <f>'ON 00 ON 00 Naklady'!G21</f>
        <v>0</v>
      </c>
      <c r="J130" s="190" t="str">
        <f>IF(I131=0,"",I130/I131*100)</f>
        <v/>
      </c>
    </row>
    <row r="131" spans="1:10" ht="25.5" customHeight="1" x14ac:dyDescent="0.2">
      <c r="A131" s="180"/>
      <c r="B131" s="187" t="s">
        <v>1</v>
      </c>
      <c r="C131" s="188"/>
      <c r="D131" s="189"/>
      <c r="E131" s="189"/>
      <c r="F131" s="194"/>
      <c r="G131" s="195"/>
      <c r="H131" s="195"/>
      <c r="I131" s="195">
        <f>SUM(I124:I130)</f>
        <v>0</v>
      </c>
      <c r="J131" s="191">
        <f>SUM(J124:J130)</f>
        <v>0</v>
      </c>
    </row>
    <row r="132" spans="1:10" x14ac:dyDescent="0.2">
      <c r="F132" s="133"/>
      <c r="G132" s="133"/>
      <c r="H132" s="133"/>
      <c r="I132" s="133"/>
      <c r="J132" s="134"/>
    </row>
    <row r="133" spans="1:10" x14ac:dyDescent="0.2">
      <c r="F133" s="133"/>
      <c r="G133" s="133"/>
      <c r="H133" s="133"/>
      <c r="I133" s="133"/>
      <c r="J133" s="134"/>
    </row>
    <row r="134" spans="1:10" x14ac:dyDescent="0.2">
      <c r="F134" s="133"/>
      <c r="G134" s="133"/>
      <c r="H134" s="133"/>
      <c r="I134" s="133"/>
      <c r="J134" s="134"/>
    </row>
  </sheetData>
  <sheetProtection algorithmName="SHA-512" hashValue="KFwRBAiovRQ/oJao1dOF8peteyGLQsAa5CFUBeryuy36KRUMbeEcr69kHYK7+KpZyEv6CvR/Sud4GhmYB6mg9g==" saltValue="8m6gtF/5OXi8ACRu7F0th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0">
    <mergeCell ref="C127:E127"/>
    <mergeCell ref="C128:E128"/>
    <mergeCell ref="C129:E129"/>
    <mergeCell ref="C130:E130"/>
    <mergeCell ref="B117:J117"/>
    <mergeCell ref="B118:J118"/>
    <mergeCell ref="C124:E124"/>
    <mergeCell ref="C125:E125"/>
    <mergeCell ref="C126:E126"/>
    <mergeCell ref="B109:J109"/>
    <mergeCell ref="B111:J111"/>
    <mergeCell ref="B112:J112"/>
    <mergeCell ref="B114:J114"/>
    <mergeCell ref="B115:J115"/>
    <mergeCell ref="B100:J100"/>
    <mergeCell ref="B103:J103"/>
    <mergeCell ref="B105:J105"/>
    <mergeCell ref="B106:J106"/>
    <mergeCell ref="B107:J107"/>
    <mergeCell ref="B90:J90"/>
    <mergeCell ref="B91:J91"/>
    <mergeCell ref="B93:J93"/>
    <mergeCell ref="B94:J94"/>
    <mergeCell ref="B98:J98"/>
    <mergeCell ref="B83:J83"/>
    <mergeCell ref="B84:J84"/>
    <mergeCell ref="B86:J86"/>
    <mergeCell ref="B87:J87"/>
    <mergeCell ref="B88:J88"/>
    <mergeCell ref="B74:J74"/>
    <mergeCell ref="B76:J76"/>
    <mergeCell ref="B78:J78"/>
    <mergeCell ref="B79:J79"/>
    <mergeCell ref="B81:J81"/>
    <mergeCell ref="B67:J67"/>
    <mergeCell ref="B68:J68"/>
    <mergeCell ref="B70:J70"/>
    <mergeCell ref="B71:J71"/>
    <mergeCell ref="B73:J73"/>
    <mergeCell ref="B60:J60"/>
    <mergeCell ref="B61:J61"/>
    <mergeCell ref="B62:J62"/>
    <mergeCell ref="B63:J63"/>
    <mergeCell ref="B65:J65"/>
    <mergeCell ref="B52:J52"/>
    <mergeCell ref="B53:J53"/>
    <mergeCell ref="B55:J55"/>
    <mergeCell ref="B58:J58"/>
    <mergeCell ref="B59:J59"/>
    <mergeCell ref="C44:E44"/>
    <mergeCell ref="C45:E45"/>
    <mergeCell ref="B46:E46"/>
    <mergeCell ref="B48:J48"/>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4xS+qZwZaNB/ELridqigq719uz8/t5bH26sdlF6YCJ9NLzNbsbogI04roe+5YYO/nToHO/+00jUjaQvNEqxVmA==" saltValue="OVf/2k0WR6kaldKSzx/z2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8B35C-AE41-420D-BB86-56F49A152286}">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131</v>
      </c>
      <c r="B1" s="197"/>
      <c r="C1" s="197"/>
      <c r="D1" s="197"/>
      <c r="E1" s="197"/>
      <c r="F1" s="197"/>
      <c r="G1" s="197"/>
      <c r="AG1" t="s">
        <v>132</v>
      </c>
    </row>
    <row r="2" spans="1:60" ht="24.95" customHeight="1" x14ac:dyDescent="0.2">
      <c r="A2" s="198" t="s">
        <v>7</v>
      </c>
      <c r="B2" s="48" t="s">
        <v>45</v>
      </c>
      <c r="C2" s="201" t="s">
        <v>46</v>
      </c>
      <c r="D2" s="199"/>
      <c r="E2" s="199"/>
      <c r="F2" s="199"/>
      <c r="G2" s="200"/>
      <c r="AG2" t="s">
        <v>133</v>
      </c>
    </row>
    <row r="3" spans="1:60" ht="24.95" customHeight="1" x14ac:dyDescent="0.2">
      <c r="A3" s="198" t="s">
        <v>8</v>
      </c>
      <c r="B3" s="48" t="s">
        <v>61</v>
      </c>
      <c r="C3" s="201" t="s">
        <v>62</v>
      </c>
      <c r="D3" s="199"/>
      <c r="E3" s="199"/>
      <c r="F3" s="199"/>
      <c r="G3" s="200"/>
      <c r="AC3" s="177" t="s">
        <v>134</v>
      </c>
      <c r="AG3" t="s">
        <v>135</v>
      </c>
    </row>
    <row r="4" spans="1:60" ht="24.95" customHeight="1" x14ac:dyDescent="0.2">
      <c r="A4" s="202" t="s">
        <v>9</v>
      </c>
      <c r="B4" s="203" t="s">
        <v>61</v>
      </c>
      <c r="C4" s="204" t="s">
        <v>62</v>
      </c>
      <c r="D4" s="205"/>
      <c r="E4" s="205"/>
      <c r="F4" s="205"/>
      <c r="G4" s="206"/>
      <c r="AG4" t="s">
        <v>136</v>
      </c>
    </row>
    <row r="5" spans="1:60" x14ac:dyDescent="0.2">
      <c r="D5" s="10"/>
    </row>
    <row r="6" spans="1:60" ht="38.25" x14ac:dyDescent="0.2">
      <c r="A6" s="208" t="s">
        <v>137</v>
      </c>
      <c r="B6" s="210" t="s">
        <v>138</v>
      </c>
      <c r="C6" s="210" t="s">
        <v>139</v>
      </c>
      <c r="D6" s="209" t="s">
        <v>140</v>
      </c>
      <c r="E6" s="208" t="s">
        <v>141</v>
      </c>
      <c r="F6" s="207" t="s">
        <v>142</v>
      </c>
      <c r="G6" s="208" t="s">
        <v>29</v>
      </c>
      <c r="H6" s="211" t="s">
        <v>30</v>
      </c>
      <c r="I6" s="211" t="s">
        <v>143</v>
      </c>
      <c r="J6" s="211" t="s">
        <v>31</v>
      </c>
      <c r="K6" s="211" t="s">
        <v>144</v>
      </c>
      <c r="L6" s="211" t="s">
        <v>145</v>
      </c>
      <c r="M6" s="211" t="s">
        <v>146</v>
      </c>
      <c r="N6" s="211" t="s">
        <v>147</v>
      </c>
      <c r="O6" s="211" t="s">
        <v>148</v>
      </c>
      <c r="P6" s="211" t="s">
        <v>149</v>
      </c>
      <c r="Q6" s="211" t="s">
        <v>150</v>
      </c>
      <c r="R6" s="211" t="s">
        <v>151</v>
      </c>
      <c r="S6" s="211" t="s">
        <v>152</v>
      </c>
      <c r="T6" s="211" t="s">
        <v>153</v>
      </c>
      <c r="U6" s="211" t="s">
        <v>154</v>
      </c>
      <c r="V6" s="211" t="s">
        <v>155</v>
      </c>
      <c r="W6" s="211" t="s">
        <v>156</v>
      </c>
      <c r="X6" s="211" t="s">
        <v>157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158</v>
      </c>
      <c r="B8" s="224" t="s">
        <v>129</v>
      </c>
      <c r="C8" s="241" t="s">
        <v>27</v>
      </c>
      <c r="D8" s="225"/>
      <c r="E8" s="226"/>
      <c r="F8" s="227"/>
      <c r="G8" s="227">
        <f>SUMIF(AG9:AG20,"&lt;&gt;NOR",G9:G20)</f>
        <v>0</v>
      </c>
      <c r="H8" s="227"/>
      <c r="I8" s="227">
        <f>SUM(I9:I20)</f>
        <v>0</v>
      </c>
      <c r="J8" s="227"/>
      <c r="K8" s="227">
        <f>SUM(K9:K20)</f>
        <v>0</v>
      </c>
      <c r="L8" s="227"/>
      <c r="M8" s="227">
        <f>SUM(M9:M20)</f>
        <v>0</v>
      </c>
      <c r="N8" s="227"/>
      <c r="O8" s="227">
        <f>SUM(O9:O20)</f>
        <v>0</v>
      </c>
      <c r="P8" s="227"/>
      <c r="Q8" s="227">
        <f>SUM(Q9:Q20)</f>
        <v>0</v>
      </c>
      <c r="R8" s="227"/>
      <c r="S8" s="227"/>
      <c r="T8" s="228"/>
      <c r="U8" s="222"/>
      <c r="V8" s="222">
        <f>SUM(V9:V20)</f>
        <v>0</v>
      </c>
      <c r="W8" s="222"/>
      <c r="X8" s="222"/>
      <c r="AG8" t="s">
        <v>159</v>
      </c>
    </row>
    <row r="9" spans="1:60" outlineLevel="1" x14ac:dyDescent="0.2">
      <c r="A9" s="229">
        <v>1</v>
      </c>
      <c r="B9" s="230" t="s">
        <v>160</v>
      </c>
      <c r="C9" s="242" t="s">
        <v>161</v>
      </c>
      <c r="D9" s="231" t="s">
        <v>162</v>
      </c>
      <c r="E9" s="232">
        <v>1</v>
      </c>
      <c r="F9" s="233"/>
      <c r="G9" s="234">
        <f>ROUND(E9*F9,2)</f>
        <v>0</v>
      </c>
      <c r="H9" s="233"/>
      <c r="I9" s="234">
        <f>ROUND(E9*H9,2)</f>
        <v>0</v>
      </c>
      <c r="J9" s="233"/>
      <c r="K9" s="234">
        <f>ROUND(E9*J9,2)</f>
        <v>0</v>
      </c>
      <c r="L9" s="234">
        <v>21</v>
      </c>
      <c r="M9" s="234">
        <f>G9*(1+L9/100)</f>
        <v>0</v>
      </c>
      <c r="N9" s="234">
        <v>0</v>
      </c>
      <c r="O9" s="234">
        <f>ROUND(E9*N9,2)</f>
        <v>0</v>
      </c>
      <c r="P9" s="234">
        <v>0</v>
      </c>
      <c r="Q9" s="234">
        <f>ROUND(E9*P9,2)</f>
        <v>0</v>
      </c>
      <c r="R9" s="234"/>
      <c r="S9" s="234" t="s">
        <v>163</v>
      </c>
      <c r="T9" s="235" t="s">
        <v>164</v>
      </c>
      <c r="U9" s="221">
        <v>0</v>
      </c>
      <c r="V9" s="221">
        <f>ROUND(E9*U9,2)</f>
        <v>0</v>
      </c>
      <c r="W9" s="221"/>
      <c r="X9" s="221" t="s">
        <v>165</v>
      </c>
      <c r="Y9" s="212"/>
      <c r="Z9" s="212"/>
      <c r="AA9" s="212"/>
      <c r="AB9" s="212"/>
      <c r="AC9" s="212"/>
      <c r="AD9" s="212"/>
      <c r="AE9" s="212"/>
      <c r="AF9" s="212"/>
      <c r="AG9" s="212" t="s">
        <v>166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43" t="s">
        <v>167</v>
      </c>
      <c r="D10" s="237"/>
      <c r="E10" s="237"/>
      <c r="F10" s="237"/>
      <c r="G10" s="237"/>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168</v>
      </c>
      <c r="AH10" s="212"/>
      <c r="AI10" s="212"/>
      <c r="AJ10" s="212"/>
      <c r="AK10" s="212"/>
      <c r="AL10" s="212"/>
      <c r="AM10" s="212"/>
      <c r="AN10" s="212"/>
      <c r="AO10" s="212"/>
      <c r="AP10" s="212"/>
      <c r="AQ10" s="212"/>
      <c r="AR10" s="212"/>
      <c r="AS10" s="212"/>
      <c r="AT10" s="212"/>
      <c r="AU10" s="212"/>
      <c r="AV10" s="212"/>
      <c r="AW10" s="212"/>
      <c r="AX10" s="212"/>
      <c r="AY10" s="212"/>
      <c r="AZ10" s="212"/>
      <c r="BA10" s="236"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2"/>
      <c r="BC10" s="212"/>
      <c r="BD10" s="212"/>
      <c r="BE10" s="212"/>
      <c r="BF10" s="212"/>
      <c r="BG10" s="212"/>
      <c r="BH10" s="212"/>
    </row>
    <row r="11" spans="1:60" outlineLevel="1" x14ac:dyDescent="0.2">
      <c r="A11" s="219"/>
      <c r="B11" s="220"/>
      <c r="C11" s="244"/>
      <c r="D11" s="238"/>
      <c r="E11" s="238"/>
      <c r="F11" s="238"/>
      <c r="G11" s="238"/>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169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29">
        <v>2</v>
      </c>
      <c r="B12" s="230" t="s">
        <v>170</v>
      </c>
      <c r="C12" s="242" t="s">
        <v>171</v>
      </c>
      <c r="D12" s="231" t="s">
        <v>162</v>
      </c>
      <c r="E12" s="232">
        <v>1</v>
      </c>
      <c r="F12" s="233"/>
      <c r="G12" s="234">
        <f>ROUND(E12*F12,2)</f>
        <v>0</v>
      </c>
      <c r="H12" s="233"/>
      <c r="I12" s="234">
        <f>ROUND(E12*H12,2)</f>
        <v>0</v>
      </c>
      <c r="J12" s="233"/>
      <c r="K12" s="234">
        <f>ROUND(E12*J12,2)</f>
        <v>0</v>
      </c>
      <c r="L12" s="234">
        <v>21</v>
      </c>
      <c r="M12" s="234">
        <f>G12*(1+L12/100)</f>
        <v>0</v>
      </c>
      <c r="N12" s="234">
        <v>0</v>
      </c>
      <c r="O12" s="234">
        <f>ROUND(E12*N12,2)</f>
        <v>0</v>
      </c>
      <c r="P12" s="234">
        <v>0</v>
      </c>
      <c r="Q12" s="234">
        <f>ROUND(E12*P12,2)</f>
        <v>0</v>
      </c>
      <c r="R12" s="234"/>
      <c r="S12" s="234" t="s">
        <v>163</v>
      </c>
      <c r="T12" s="235" t="s">
        <v>164</v>
      </c>
      <c r="U12" s="221">
        <v>0</v>
      </c>
      <c r="V12" s="221">
        <f>ROUND(E12*U12,2)</f>
        <v>0</v>
      </c>
      <c r="W12" s="221"/>
      <c r="X12" s="221" t="s">
        <v>165</v>
      </c>
      <c r="Y12" s="212"/>
      <c r="Z12" s="212"/>
      <c r="AA12" s="212"/>
      <c r="AB12" s="212"/>
      <c r="AC12" s="212"/>
      <c r="AD12" s="212"/>
      <c r="AE12" s="212"/>
      <c r="AF12" s="212"/>
      <c r="AG12" s="212" t="s">
        <v>166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ht="33.75" outlineLevel="1" x14ac:dyDescent="0.2">
      <c r="A13" s="219"/>
      <c r="B13" s="220"/>
      <c r="C13" s="243" t="s">
        <v>172</v>
      </c>
      <c r="D13" s="237"/>
      <c r="E13" s="237"/>
      <c r="F13" s="237"/>
      <c r="G13" s="237"/>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168</v>
      </c>
      <c r="AH13" s="212"/>
      <c r="AI13" s="212"/>
      <c r="AJ13" s="212"/>
      <c r="AK13" s="212"/>
      <c r="AL13" s="212"/>
      <c r="AM13" s="212"/>
      <c r="AN13" s="212"/>
      <c r="AO13" s="212"/>
      <c r="AP13" s="212"/>
      <c r="AQ13" s="212"/>
      <c r="AR13" s="212"/>
      <c r="AS13" s="212"/>
      <c r="AT13" s="212"/>
      <c r="AU13" s="212"/>
      <c r="AV13" s="212"/>
      <c r="AW13" s="212"/>
      <c r="AX13" s="212"/>
      <c r="AY13" s="212"/>
      <c r="AZ13" s="212"/>
      <c r="BA13" s="236"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212"/>
      <c r="BC13" s="212"/>
      <c r="BD13" s="212"/>
      <c r="BE13" s="212"/>
      <c r="BF13" s="212"/>
      <c r="BG13" s="212"/>
      <c r="BH13" s="212"/>
    </row>
    <row r="14" spans="1:60" outlineLevel="1" x14ac:dyDescent="0.2">
      <c r="A14" s="219"/>
      <c r="B14" s="220"/>
      <c r="C14" s="244"/>
      <c r="D14" s="238"/>
      <c r="E14" s="238"/>
      <c r="F14" s="238"/>
      <c r="G14" s="238"/>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169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29">
        <v>3</v>
      </c>
      <c r="B15" s="230" t="s">
        <v>173</v>
      </c>
      <c r="C15" s="242" t="s">
        <v>174</v>
      </c>
      <c r="D15" s="231" t="s">
        <v>162</v>
      </c>
      <c r="E15" s="232">
        <v>1</v>
      </c>
      <c r="F15" s="233"/>
      <c r="G15" s="234">
        <f>ROUND(E15*F15,2)</f>
        <v>0</v>
      </c>
      <c r="H15" s="233"/>
      <c r="I15" s="234">
        <f>ROUND(E15*H15,2)</f>
        <v>0</v>
      </c>
      <c r="J15" s="233"/>
      <c r="K15" s="234">
        <f>ROUND(E15*J15,2)</f>
        <v>0</v>
      </c>
      <c r="L15" s="234">
        <v>21</v>
      </c>
      <c r="M15" s="234">
        <f>G15*(1+L15/100)</f>
        <v>0</v>
      </c>
      <c r="N15" s="234">
        <v>0</v>
      </c>
      <c r="O15" s="234">
        <f>ROUND(E15*N15,2)</f>
        <v>0</v>
      </c>
      <c r="P15" s="234">
        <v>0</v>
      </c>
      <c r="Q15" s="234">
        <f>ROUND(E15*P15,2)</f>
        <v>0</v>
      </c>
      <c r="R15" s="234"/>
      <c r="S15" s="234" t="s">
        <v>163</v>
      </c>
      <c r="T15" s="235" t="s">
        <v>164</v>
      </c>
      <c r="U15" s="221">
        <v>0</v>
      </c>
      <c r="V15" s="221">
        <f>ROUND(E15*U15,2)</f>
        <v>0</v>
      </c>
      <c r="W15" s="221"/>
      <c r="X15" s="221" t="s">
        <v>165</v>
      </c>
      <c r="Y15" s="212"/>
      <c r="Z15" s="212"/>
      <c r="AA15" s="212"/>
      <c r="AB15" s="212"/>
      <c r="AC15" s="212"/>
      <c r="AD15" s="212"/>
      <c r="AE15" s="212"/>
      <c r="AF15" s="212"/>
      <c r="AG15" s="212" t="s">
        <v>166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22.5" outlineLevel="1" x14ac:dyDescent="0.2">
      <c r="A16" s="219"/>
      <c r="B16" s="220"/>
      <c r="C16" s="243" t="s">
        <v>175</v>
      </c>
      <c r="D16" s="237"/>
      <c r="E16" s="237"/>
      <c r="F16" s="237"/>
      <c r="G16" s="237"/>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168</v>
      </c>
      <c r="AH16" s="212"/>
      <c r="AI16" s="212"/>
      <c r="AJ16" s="212"/>
      <c r="AK16" s="212"/>
      <c r="AL16" s="212"/>
      <c r="AM16" s="212"/>
      <c r="AN16" s="212"/>
      <c r="AO16" s="212"/>
      <c r="AP16" s="212"/>
      <c r="AQ16" s="212"/>
      <c r="AR16" s="212"/>
      <c r="AS16" s="212"/>
      <c r="AT16" s="212"/>
      <c r="AU16" s="212"/>
      <c r="AV16" s="212"/>
      <c r="AW16" s="212"/>
      <c r="AX16" s="212"/>
      <c r="AY16" s="212"/>
      <c r="AZ16" s="212"/>
      <c r="BA16" s="236" t="str">
        <f>C16</f>
        <v>Odstranění objektů zařízení staveniště včetně přípojek energií a jejich odvoz. Položka zahrnuje i náklady na úpravu povrchů po odstranění zařízení staveniště a úklid ploch, na kterých bylo zařízení staveniště provozováno.</v>
      </c>
      <c r="BB16" s="212"/>
      <c r="BC16" s="212"/>
      <c r="BD16" s="212"/>
      <c r="BE16" s="212"/>
      <c r="BF16" s="212"/>
      <c r="BG16" s="212"/>
      <c r="BH16" s="212"/>
    </row>
    <row r="17" spans="1:60" outlineLevel="1" x14ac:dyDescent="0.2">
      <c r="A17" s="219"/>
      <c r="B17" s="220"/>
      <c r="C17" s="244"/>
      <c r="D17" s="238"/>
      <c r="E17" s="238"/>
      <c r="F17" s="238"/>
      <c r="G17" s="238"/>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169</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29">
        <v>4</v>
      </c>
      <c r="B18" s="230" t="s">
        <v>176</v>
      </c>
      <c r="C18" s="242" t="s">
        <v>177</v>
      </c>
      <c r="D18" s="231" t="s">
        <v>162</v>
      </c>
      <c r="E18" s="232">
        <v>1</v>
      </c>
      <c r="F18" s="233"/>
      <c r="G18" s="234">
        <f>ROUND(E18*F18,2)</f>
        <v>0</v>
      </c>
      <c r="H18" s="233"/>
      <c r="I18" s="234">
        <f>ROUND(E18*H18,2)</f>
        <v>0</v>
      </c>
      <c r="J18" s="233"/>
      <c r="K18" s="234">
        <f>ROUND(E18*J18,2)</f>
        <v>0</v>
      </c>
      <c r="L18" s="234">
        <v>21</v>
      </c>
      <c r="M18" s="234">
        <f>G18*(1+L18/100)</f>
        <v>0</v>
      </c>
      <c r="N18" s="234">
        <v>0</v>
      </c>
      <c r="O18" s="234">
        <f>ROUND(E18*N18,2)</f>
        <v>0</v>
      </c>
      <c r="P18" s="234">
        <v>0</v>
      </c>
      <c r="Q18" s="234">
        <f>ROUND(E18*P18,2)</f>
        <v>0</v>
      </c>
      <c r="R18" s="234"/>
      <c r="S18" s="234" t="s">
        <v>163</v>
      </c>
      <c r="T18" s="235" t="s">
        <v>164</v>
      </c>
      <c r="U18" s="221">
        <v>0</v>
      </c>
      <c r="V18" s="221">
        <f>ROUND(E18*U18,2)</f>
        <v>0</v>
      </c>
      <c r="W18" s="221"/>
      <c r="X18" s="221" t="s">
        <v>165</v>
      </c>
      <c r="Y18" s="212"/>
      <c r="Z18" s="212"/>
      <c r="AA18" s="212"/>
      <c r="AB18" s="212"/>
      <c r="AC18" s="212"/>
      <c r="AD18" s="212"/>
      <c r="AE18" s="212"/>
      <c r="AF18" s="212"/>
      <c r="AG18" s="212" t="s">
        <v>166</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3" t="s">
        <v>178</v>
      </c>
      <c r="D19" s="237"/>
      <c r="E19" s="237"/>
      <c r="F19" s="237"/>
      <c r="G19" s="237"/>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168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44"/>
      <c r="D20" s="238"/>
      <c r="E20" s="238"/>
      <c r="F20" s="238"/>
      <c r="G20" s="238"/>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169</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x14ac:dyDescent="0.2">
      <c r="A21" s="223" t="s">
        <v>158</v>
      </c>
      <c r="B21" s="224" t="s">
        <v>130</v>
      </c>
      <c r="C21" s="241" t="s">
        <v>28</v>
      </c>
      <c r="D21" s="225"/>
      <c r="E21" s="226"/>
      <c r="F21" s="227"/>
      <c r="G21" s="227">
        <f>SUMIF(AG22:AG32,"&lt;&gt;NOR",G22:G32)</f>
        <v>0</v>
      </c>
      <c r="H21" s="227"/>
      <c r="I21" s="227">
        <f>SUM(I22:I32)</f>
        <v>0</v>
      </c>
      <c r="J21" s="227"/>
      <c r="K21" s="227">
        <f>SUM(K22:K32)</f>
        <v>0</v>
      </c>
      <c r="L21" s="227"/>
      <c r="M21" s="227">
        <f>SUM(M22:M32)</f>
        <v>0</v>
      </c>
      <c r="N21" s="227"/>
      <c r="O21" s="227">
        <f>SUM(O22:O32)</f>
        <v>0</v>
      </c>
      <c r="P21" s="227"/>
      <c r="Q21" s="227">
        <f>SUM(Q22:Q32)</f>
        <v>0</v>
      </c>
      <c r="R21" s="227"/>
      <c r="S21" s="227"/>
      <c r="T21" s="228"/>
      <c r="U21" s="222"/>
      <c r="V21" s="222">
        <f>SUM(V22:V32)</f>
        <v>0</v>
      </c>
      <c r="W21" s="222"/>
      <c r="X21" s="222"/>
      <c r="AG21" t="s">
        <v>159</v>
      </c>
    </row>
    <row r="22" spans="1:60" outlineLevel="1" x14ac:dyDescent="0.2">
      <c r="A22" s="229">
        <v>5</v>
      </c>
      <c r="B22" s="230" t="s">
        <v>179</v>
      </c>
      <c r="C22" s="242" t="s">
        <v>180</v>
      </c>
      <c r="D22" s="231" t="s">
        <v>162</v>
      </c>
      <c r="E22" s="232">
        <v>1</v>
      </c>
      <c r="F22" s="233"/>
      <c r="G22" s="234">
        <f>ROUND(E22*F22,2)</f>
        <v>0</v>
      </c>
      <c r="H22" s="233"/>
      <c r="I22" s="234">
        <f>ROUND(E22*H22,2)</f>
        <v>0</v>
      </c>
      <c r="J22" s="233"/>
      <c r="K22" s="234">
        <f>ROUND(E22*J22,2)</f>
        <v>0</v>
      </c>
      <c r="L22" s="234">
        <v>21</v>
      </c>
      <c r="M22" s="234">
        <f>G22*(1+L22/100)</f>
        <v>0</v>
      </c>
      <c r="N22" s="234">
        <v>0</v>
      </c>
      <c r="O22" s="234">
        <f>ROUND(E22*N22,2)</f>
        <v>0</v>
      </c>
      <c r="P22" s="234">
        <v>0</v>
      </c>
      <c r="Q22" s="234">
        <f>ROUND(E22*P22,2)</f>
        <v>0</v>
      </c>
      <c r="R22" s="234"/>
      <c r="S22" s="234" t="s">
        <v>163</v>
      </c>
      <c r="T22" s="235" t="s">
        <v>164</v>
      </c>
      <c r="U22" s="221">
        <v>0</v>
      </c>
      <c r="V22" s="221">
        <f>ROUND(E22*U22,2)</f>
        <v>0</v>
      </c>
      <c r="W22" s="221"/>
      <c r="X22" s="221" t="s">
        <v>165</v>
      </c>
      <c r="Y22" s="212"/>
      <c r="Z22" s="212"/>
      <c r="AA22" s="212"/>
      <c r="AB22" s="212"/>
      <c r="AC22" s="212"/>
      <c r="AD22" s="212"/>
      <c r="AE22" s="212"/>
      <c r="AF22" s="212"/>
      <c r="AG22" s="212" t="s">
        <v>166</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45"/>
      <c r="D23" s="239"/>
      <c r="E23" s="239"/>
      <c r="F23" s="239"/>
      <c r="G23" s="239"/>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169</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29">
        <v>6</v>
      </c>
      <c r="B24" s="230" t="s">
        <v>181</v>
      </c>
      <c r="C24" s="242" t="s">
        <v>182</v>
      </c>
      <c r="D24" s="231" t="s">
        <v>162</v>
      </c>
      <c r="E24" s="232">
        <v>1</v>
      </c>
      <c r="F24" s="233"/>
      <c r="G24" s="234">
        <f>ROUND(E24*F24,2)</f>
        <v>0</v>
      </c>
      <c r="H24" s="233"/>
      <c r="I24" s="234">
        <f>ROUND(E24*H24,2)</f>
        <v>0</v>
      </c>
      <c r="J24" s="233"/>
      <c r="K24" s="234">
        <f>ROUND(E24*J24,2)</f>
        <v>0</v>
      </c>
      <c r="L24" s="234">
        <v>21</v>
      </c>
      <c r="M24" s="234">
        <f>G24*(1+L24/100)</f>
        <v>0</v>
      </c>
      <c r="N24" s="234">
        <v>0</v>
      </c>
      <c r="O24" s="234">
        <f>ROUND(E24*N24,2)</f>
        <v>0</v>
      </c>
      <c r="P24" s="234">
        <v>0</v>
      </c>
      <c r="Q24" s="234">
        <f>ROUND(E24*P24,2)</f>
        <v>0</v>
      </c>
      <c r="R24" s="234"/>
      <c r="S24" s="234" t="s">
        <v>163</v>
      </c>
      <c r="T24" s="235" t="s">
        <v>164</v>
      </c>
      <c r="U24" s="221">
        <v>0</v>
      </c>
      <c r="V24" s="221">
        <f>ROUND(E24*U24,2)</f>
        <v>0</v>
      </c>
      <c r="W24" s="221"/>
      <c r="X24" s="221" t="s">
        <v>165</v>
      </c>
      <c r="Y24" s="212"/>
      <c r="Z24" s="212"/>
      <c r="AA24" s="212"/>
      <c r="AB24" s="212"/>
      <c r="AC24" s="212"/>
      <c r="AD24" s="212"/>
      <c r="AE24" s="212"/>
      <c r="AF24" s="212"/>
      <c r="AG24" s="212" t="s">
        <v>166</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43" t="s">
        <v>183</v>
      </c>
      <c r="D25" s="237"/>
      <c r="E25" s="237"/>
      <c r="F25" s="237"/>
      <c r="G25" s="237"/>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168</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44"/>
      <c r="D26" s="238"/>
      <c r="E26" s="238"/>
      <c r="F26" s="238"/>
      <c r="G26" s="238"/>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169</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29">
        <v>7</v>
      </c>
      <c r="B27" s="230" t="s">
        <v>184</v>
      </c>
      <c r="C27" s="242" t="s">
        <v>185</v>
      </c>
      <c r="D27" s="231" t="s">
        <v>162</v>
      </c>
      <c r="E27" s="232">
        <v>1</v>
      </c>
      <c r="F27" s="233"/>
      <c r="G27" s="234">
        <f>ROUND(E27*F27,2)</f>
        <v>0</v>
      </c>
      <c r="H27" s="233"/>
      <c r="I27" s="234">
        <f>ROUND(E27*H27,2)</f>
        <v>0</v>
      </c>
      <c r="J27" s="233"/>
      <c r="K27" s="234">
        <f>ROUND(E27*J27,2)</f>
        <v>0</v>
      </c>
      <c r="L27" s="234">
        <v>21</v>
      </c>
      <c r="M27" s="234">
        <f>G27*(1+L27/100)</f>
        <v>0</v>
      </c>
      <c r="N27" s="234">
        <v>0</v>
      </c>
      <c r="O27" s="234">
        <f>ROUND(E27*N27,2)</f>
        <v>0</v>
      </c>
      <c r="P27" s="234">
        <v>0</v>
      </c>
      <c r="Q27" s="234">
        <f>ROUND(E27*P27,2)</f>
        <v>0</v>
      </c>
      <c r="R27" s="234"/>
      <c r="S27" s="234" t="s">
        <v>163</v>
      </c>
      <c r="T27" s="235" t="s">
        <v>164</v>
      </c>
      <c r="U27" s="221">
        <v>0</v>
      </c>
      <c r="V27" s="221">
        <f>ROUND(E27*U27,2)</f>
        <v>0</v>
      </c>
      <c r="W27" s="221"/>
      <c r="X27" s="221" t="s">
        <v>165</v>
      </c>
      <c r="Y27" s="212"/>
      <c r="Z27" s="212"/>
      <c r="AA27" s="212"/>
      <c r="AB27" s="212"/>
      <c r="AC27" s="212"/>
      <c r="AD27" s="212"/>
      <c r="AE27" s="212"/>
      <c r="AF27" s="212"/>
      <c r="AG27" s="212" t="s">
        <v>166</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ht="33.75" outlineLevel="1" x14ac:dyDescent="0.2">
      <c r="A28" s="219"/>
      <c r="B28" s="220"/>
      <c r="C28" s="243" t="s">
        <v>186</v>
      </c>
      <c r="D28" s="237"/>
      <c r="E28" s="237"/>
      <c r="F28" s="237"/>
      <c r="G28" s="237"/>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168</v>
      </c>
      <c r="AH28" s="212"/>
      <c r="AI28" s="212"/>
      <c r="AJ28" s="212"/>
      <c r="AK28" s="212"/>
      <c r="AL28" s="212"/>
      <c r="AM28" s="212"/>
      <c r="AN28" s="212"/>
      <c r="AO28" s="212"/>
      <c r="AP28" s="212"/>
      <c r="AQ28" s="212"/>
      <c r="AR28" s="212"/>
      <c r="AS28" s="212"/>
      <c r="AT28" s="212"/>
      <c r="AU28" s="212"/>
      <c r="AV28" s="212"/>
      <c r="AW28" s="212"/>
      <c r="AX28" s="212"/>
      <c r="AY28" s="212"/>
      <c r="AZ28" s="212"/>
      <c r="BA28" s="236" t="str">
        <f>C28</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8" s="212"/>
      <c r="BC28" s="212"/>
      <c r="BD28" s="212"/>
      <c r="BE28" s="212"/>
      <c r="BF28" s="212"/>
      <c r="BG28" s="212"/>
      <c r="BH28" s="212"/>
    </row>
    <row r="29" spans="1:60" outlineLevel="1" x14ac:dyDescent="0.2">
      <c r="A29" s="219"/>
      <c r="B29" s="220"/>
      <c r="C29" s="244"/>
      <c r="D29" s="238"/>
      <c r="E29" s="238"/>
      <c r="F29" s="238"/>
      <c r="G29" s="238"/>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169</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29">
        <v>8</v>
      </c>
      <c r="B30" s="230" t="s">
        <v>187</v>
      </c>
      <c r="C30" s="242" t="s">
        <v>188</v>
      </c>
      <c r="D30" s="231" t="s">
        <v>162</v>
      </c>
      <c r="E30" s="232">
        <v>1</v>
      </c>
      <c r="F30" s="233"/>
      <c r="G30" s="234">
        <f>ROUND(E30*F30,2)</f>
        <v>0</v>
      </c>
      <c r="H30" s="233"/>
      <c r="I30" s="234">
        <f>ROUND(E30*H30,2)</f>
        <v>0</v>
      </c>
      <c r="J30" s="233"/>
      <c r="K30" s="234">
        <f>ROUND(E30*J30,2)</f>
        <v>0</v>
      </c>
      <c r="L30" s="234">
        <v>21</v>
      </c>
      <c r="M30" s="234">
        <f>G30*(1+L30/100)</f>
        <v>0</v>
      </c>
      <c r="N30" s="234">
        <v>0</v>
      </c>
      <c r="O30" s="234">
        <f>ROUND(E30*N30,2)</f>
        <v>0</v>
      </c>
      <c r="P30" s="234">
        <v>0</v>
      </c>
      <c r="Q30" s="234">
        <f>ROUND(E30*P30,2)</f>
        <v>0</v>
      </c>
      <c r="R30" s="234"/>
      <c r="S30" s="234" t="s">
        <v>163</v>
      </c>
      <c r="T30" s="235" t="s">
        <v>164</v>
      </c>
      <c r="U30" s="221">
        <v>0</v>
      </c>
      <c r="V30" s="221">
        <f>ROUND(E30*U30,2)</f>
        <v>0</v>
      </c>
      <c r="W30" s="221"/>
      <c r="X30" s="221" t="s">
        <v>165</v>
      </c>
      <c r="Y30" s="212"/>
      <c r="Z30" s="212"/>
      <c r="AA30" s="212"/>
      <c r="AB30" s="212"/>
      <c r="AC30" s="212"/>
      <c r="AD30" s="212"/>
      <c r="AE30" s="212"/>
      <c r="AF30" s="212"/>
      <c r="AG30" s="212" t="s">
        <v>166</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43" t="s">
        <v>189</v>
      </c>
      <c r="D31" s="237"/>
      <c r="E31" s="237"/>
      <c r="F31" s="237"/>
      <c r="G31" s="237"/>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168</v>
      </c>
      <c r="AH31" s="212"/>
      <c r="AI31" s="212"/>
      <c r="AJ31" s="212"/>
      <c r="AK31" s="212"/>
      <c r="AL31" s="212"/>
      <c r="AM31" s="212"/>
      <c r="AN31" s="212"/>
      <c r="AO31" s="212"/>
      <c r="AP31" s="212"/>
      <c r="AQ31" s="212"/>
      <c r="AR31" s="212"/>
      <c r="AS31" s="212"/>
      <c r="AT31" s="212"/>
      <c r="AU31" s="212"/>
      <c r="AV31" s="212"/>
      <c r="AW31" s="212"/>
      <c r="AX31" s="212"/>
      <c r="AY31" s="212"/>
      <c r="AZ31" s="212"/>
      <c r="BA31" s="236" t="str">
        <f>C31</f>
        <v>Náklady na vyhotovení dokumentace skutečného provedení stavby a její předání objednateli v požadované formě a požadovaném počtu.</v>
      </c>
      <c r="BB31" s="212"/>
      <c r="BC31" s="212"/>
      <c r="BD31" s="212"/>
      <c r="BE31" s="212"/>
      <c r="BF31" s="212"/>
      <c r="BG31" s="212"/>
      <c r="BH31" s="212"/>
    </row>
    <row r="32" spans="1:60" outlineLevel="1" x14ac:dyDescent="0.2">
      <c r="A32" s="219"/>
      <c r="B32" s="220"/>
      <c r="C32" s="244"/>
      <c r="D32" s="238"/>
      <c r="E32" s="238"/>
      <c r="F32" s="238"/>
      <c r="G32" s="238"/>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169</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33" x14ac:dyDescent="0.2">
      <c r="A33" s="3"/>
      <c r="B33" s="4"/>
      <c r="C33" s="246"/>
      <c r="D33" s="6"/>
      <c r="E33" s="3"/>
      <c r="F33" s="3"/>
      <c r="G33" s="3"/>
      <c r="H33" s="3"/>
      <c r="I33" s="3"/>
      <c r="J33" s="3"/>
      <c r="K33" s="3"/>
      <c r="L33" s="3"/>
      <c r="M33" s="3"/>
      <c r="N33" s="3"/>
      <c r="O33" s="3"/>
      <c r="P33" s="3"/>
      <c r="Q33" s="3"/>
      <c r="R33" s="3"/>
      <c r="S33" s="3"/>
      <c r="T33" s="3"/>
      <c r="U33" s="3"/>
      <c r="V33" s="3"/>
      <c r="W33" s="3"/>
      <c r="X33" s="3"/>
      <c r="AE33">
        <v>15</v>
      </c>
      <c r="AF33">
        <v>21</v>
      </c>
      <c r="AG33" t="s">
        <v>145</v>
      </c>
    </row>
    <row r="34" spans="1:33" x14ac:dyDescent="0.2">
      <c r="A34" s="215"/>
      <c r="B34" s="216" t="s">
        <v>29</v>
      </c>
      <c r="C34" s="247"/>
      <c r="D34" s="217"/>
      <c r="E34" s="218"/>
      <c r="F34" s="218"/>
      <c r="G34" s="240">
        <f>G8+G21</f>
        <v>0</v>
      </c>
      <c r="H34" s="3"/>
      <c r="I34" s="3"/>
      <c r="J34" s="3"/>
      <c r="K34" s="3"/>
      <c r="L34" s="3"/>
      <c r="M34" s="3"/>
      <c r="N34" s="3"/>
      <c r="O34" s="3"/>
      <c r="P34" s="3"/>
      <c r="Q34" s="3"/>
      <c r="R34" s="3"/>
      <c r="S34" s="3"/>
      <c r="T34" s="3"/>
      <c r="U34" s="3"/>
      <c r="V34" s="3"/>
      <c r="W34" s="3"/>
      <c r="X34" s="3"/>
      <c r="AE34">
        <f>SUMIF(L7:L32,AE33,G7:G32)</f>
        <v>0</v>
      </c>
      <c r="AF34">
        <f>SUMIF(L7:L32,AF33,G7:G32)</f>
        <v>0</v>
      </c>
      <c r="AG34" t="s">
        <v>190</v>
      </c>
    </row>
    <row r="35" spans="1:33" x14ac:dyDescent="0.2">
      <c r="C35" s="248"/>
      <c r="D35" s="10"/>
      <c r="AG35" t="s">
        <v>191</v>
      </c>
    </row>
    <row r="36" spans="1:33" x14ac:dyDescent="0.2">
      <c r="D36" s="10"/>
    </row>
    <row r="37" spans="1:33" x14ac:dyDescent="0.2">
      <c r="D37" s="10"/>
    </row>
    <row r="38" spans="1:33" x14ac:dyDescent="0.2">
      <c r="D38" s="10"/>
    </row>
    <row r="39" spans="1:33" x14ac:dyDescent="0.2">
      <c r="D39" s="10"/>
    </row>
    <row r="40" spans="1:33" x14ac:dyDescent="0.2">
      <c r="D40" s="10"/>
    </row>
    <row r="41" spans="1:33" x14ac:dyDescent="0.2">
      <c r="D41" s="10"/>
    </row>
    <row r="42" spans="1:33" x14ac:dyDescent="0.2">
      <c r="D42" s="10"/>
    </row>
    <row r="43" spans="1:33" x14ac:dyDescent="0.2">
      <c r="D43" s="10"/>
    </row>
    <row r="44" spans="1:33" x14ac:dyDescent="0.2">
      <c r="D44" s="10"/>
    </row>
    <row r="45" spans="1:33" x14ac:dyDescent="0.2">
      <c r="D45" s="10"/>
    </row>
    <row r="46" spans="1:33" x14ac:dyDescent="0.2">
      <c r="D46" s="10"/>
    </row>
    <row r="47" spans="1:33" x14ac:dyDescent="0.2">
      <c r="D47" s="10"/>
    </row>
    <row r="48" spans="1: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NZ+rrfJnU91hhY2KMv84g/6cL7pitBDf6czfMypgOH28cmOOiWeXp0PUp6G2RI42Rufxwq4hL4GiS+6c5ck1pg==" saltValue="ya4YnemWlin62kJtB5r9KQ==" spinCount="100000" sheet="1"/>
  <mergeCells count="19">
    <mergeCell ref="C32:G32"/>
    <mergeCell ref="C23:G23"/>
    <mergeCell ref="C25:G25"/>
    <mergeCell ref="C26:G26"/>
    <mergeCell ref="C28:G28"/>
    <mergeCell ref="C29:G29"/>
    <mergeCell ref="C31:G31"/>
    <mergeCell ref="C13:G13"/>
    <mergeCell ref="C14:G14"/>
    <mergeCell ref="C16:G16"/>
    <mergeCell ref="C17:G17"/>
    <mergeCell ref="C19:G19"/>
    <mergeCell ref="C20:G20"/>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A1860-D957-40EB-B14C-919ACE5E10A8}">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192</v>
      </c>
      <c r="B1" s="197"/>
      <c r="C1" s="197"/>
      <c r="D1" s="197"/>
      <c r="E1" s="197"/>
      <c r="F1" s="197"/>
      <c r="G1" s="197"/>
      <c r="AG1" t="s">
        <v>132</v>
      </c>
    </row>
    <row r="2" spans="1:60" ht="24.95" customHeight="1" x14ac:dyDescent="0.2">
      <c r="A2" s="198" t="s">
        <v>7</v>
      </c>
      <c r="B2" s="48" t="s">
        <v>45</v>
      </c>
      <c r="C2" s="201" t="s">
        <v>46</v>
      </c>
      <c r="D2" s="199"/>
      <c r="E2" s="199"/>
      <c r="F2" s="199"/>
      <c r="G2" s="200"/>
      <c r="AG2" t="s">
        <v>133</v>
      </c>
    </row>
    <row r="3" spans="1:60" ht="24.95" customHeight="1" x14ac:dyDescent="0.2">
      <c r="A3" s="198" t="s">
        <v>8</v>
      </c>
      <c r="B3" s="48" t="s">
        <v>64</v>
      </c>
      <c r="C3" s="201" t="s">
        <v>46</v>
      </c>
      <c r="D3" s="199"/>
      <c r="E3" s="199"/>
      <c r="F3" s="199"/>
      <c r="G3" s="200"/>
      <c r="AC3" s="177" t="s">
        <v>133</v>
      </c>
      <c r="AG3" t="s">
        <v>135</v>
      </c>
    </row>
    <row r="4" spans="1:60" ht="24.95" customHeight="1" x14ac:dyDescent="0.2">
      <c r="A4" s="202" t="s">
        <v>9</v>
      </c>
      <c r="B4" s="203" t="s">
        <v>65</v>
      </c>
      <c r="C4" s="204" t="s">
        <v>66</v>
      </c>
      <c r="D4" s="205"/>
      <c r="E4" s="205"/>
      <c r="F4" s="205"/>
      <c r="G4" s="206"/>
      <c r="AG4" t="s">
        <v>136</v>
      </c>
    </row>
    <row r="5" spans="1:60" x14ac:dyDescent="0.2">
      <c r="D5" s="10"/>
    </row>
    <row r="6" spans="1:60" ht="38.25" x14ac:dyDescent="0.2">
      <c r="A6" s="208" t="s">
        <v>137</v>
      </c>
      <c r="B6" s="210" t="s">
        <v>138</v>
      </c>
      <c r="C6" s="210" t="s">
        <v>139</v>
      </c>
      <c r="D6" s="209" t="s">
        <v>140</v>
      </c>
      <c r="E6" s="208" t="s">
        <v>141</v>
      </c>
      <c r="F6" s="207" t="s">
        <v>142</v>
      </c>
      <c r="G6" s="208" t="s">
        <v>29</v>
      </c>
      <c r="H6" s="211" t="s">
        <v>30</v>
      </c>
      <c r="I6" s="211" t="s">
        <v>143</v>
      </c>
      <c r="J6" s="211" t="s">
        <v>31</v>
      </c>
      <c r="K6" s="211" t="s">
        <v>144</v>
      </c>
      <c r="L6" s="211" t="s">
        <v>145</v>
      </c>
      <c r="M6" s="211" t="s">
        <v>146</v>
      </c>
      <c r="N6" s="211" t="s">
        <v>147</v>
      </c>
      <c r="O6" s="211" t="s">
        <v>148</v>
      </c>
      <c r="P6" s="211" t="s">
        <v>149</v>
      </c>
      <c r="Q6" s="211" t="s">
        <v>150</v>
      </c>
      <c r="R6" s="211" t="s">
        <v>151</v>
      </c>
      <c r="S6" s="211" t="s">
        <v>152</v>
      </c>
      <c r="T6" s="211" t="s">
        <v>153</v>
      </c>
      <c r="U6" s="211" t="s">
        <v>154</v>
      </c>
      <c r="V6" s="211" t="s">
        <v>155</v>
      </c>
      <c r="W6" s="211" t="s">
        <v>156</v>
      </c>
      <c r="X6" s="211" t="s">
        <v>157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158</v>
      </c>
      <c r="B8" s="224" t="s">
        <v>118</v>
      </c>
      <c r="C8" s="241" t="s">
        <v>119</v>
      </c>
      <c r="D8" s="225"/>
      <c r="E8" s="226"/>
      <c r="F8" s="227"/>
      <c r="G8" s="227">
        <f>SUMIF(AG9:AG36,"&lt;&gt;NOR",G9:G36)</f>
        <v>0</v>
      </c>
      <c r="H8" s="227"/>
      <c r="I8" s="227">
        <f>SUM(I9:I36)</f>
        <v>0</v>
      </c>
      <c r="J8" s="227"/>
      <c r="K8" s="227">
        <f>SUM(K9:K36)</f>
        <v>0</v>
      </c>
      <c r="L8" s="227"/>
      <c r="M8" s="227">
        <f>SUM(M9:M36)</f>
        <v>0</v>
      </c>
      <c r="N8" s="227"/>
      <c r="O8" s="227">
        <f>SUM(O9:O36)</f>
        <v>1.1400000000000001</v>
      </c>
      <c r="P8" s="227"/>
      <c r="Q8" s="227">
        <f>SUM(Q9:Q36)</f>
        <v>0.11</v>
      </c>
      <c r="R8" s="227"/>
      <c r="S8" s="227"/>
      <c r="T8" s="228"/>
      <c r="U8" s="222"/>
      <c r="V8" s="222">
        <f>SUM(V9:V36)</f>
        <v>137.38000000000002</v>
      </c>
      <c r="W8" s="222"/>
      <c r="X8" s="222"/>
      <c r="AG8" t="s">
        <v>159</v>
      </c>
    </row>
    <row r="9" spans="1:60" ht="22.5" outlineLevel="1" x14ac:dyDescent="0.2">
      <c r="A9" s="229">
        <v>1</v>
      </c>
      <c r="B9" s="230" t="s">
        <v>193</v>
      </c>
      <c r="C9" s="242" t="s">
        <v>194</v>
      </c>
      <c r="D9" s="231" t="s">
        <v>195</v>
      </c>
      <c r="E9" s="232">
        <v>18.239999999999998</v>
      </c>
      <c r="F9" s="233"/>
      <c r="G9" s="234">
        <f>ROUND(E9*F9,2)</f>
        <v>0</v>
      </c>
      <c r="H9" s="233"/>
      <c r="I9" s="234">
        <f>ROUND(E9*H9,2)</f>
        <v>0</v>
      </c>
      <c r="J9" s="233"/>
      <c r="K9" s="234">
        <f>ROUND(E9*J9,2)</f>
        <v>0</v>
      </c>
      <c r="L9" s="234">
        <v>21</v>
      </c>
      <c r="M9" s="234">
        <f>G9*(1+L9/100)</f>
        <v>0</v>
      </c>
      <c r="N9" s="234">
        <v>0</v>
      </c>
      <c r="O9" s="234">
        <f>ROUND(E9*N9,2)</f>
        <v>0</v>
      </c>
      <c r="P9" s="234">
        <v>6.0000000000000001E-3</v>
      </c>
      <c r="Q9" s="234">
        <f>ROUND(E9*P9,2)</f>
        <v>0.11</v>
      </c>
      <c r="R9" s="234" t="s">
        <v>196</v>
      </c>
      <c r="S9" s="234" t="s">
        <v>163</v>
      </c>
      <c r="T9" s="235" t="s">
        <v>163</v>
      </c>
      <c r="U9" s="221">
        <v>7.0000000000000007E-2</v>
      </c>
      <c r="V9" s="221">
        <f>ROUND(E9*U9,2)</f>
        <v>1.28</v>
      </c>
      <c r="W9" s="221"/>
      <c r="X9" s="221" t="s">
        <v>197</v>
      </c>
      <c r="Y9" s="212"/>
      <c r="Z9" s="212"/>
      <c r="AA9" s="212"/>
      <c r="AB9" s="212"/>
      <c r="AC9" s="212"/>
      <c r="AD9" s="212"/>
      <c r="AE9" s="212"/>
      <c r="AF9" s="212"/>
      <c r="AG9" s="212" t="s">
        <v>198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7" t="s">
        <v>199</v>
      </c>
      <c r="D10" s="250"/>
      <c r="E10" s="251"/>
      <c r="F10" s="221"/>
      <c r="G10" s="221"/>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200</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7" t="s">
        <v>201</v>
      </c>
      <c r="D11" s="250"/>
      <c r="E11" s="251">
        <v>14.4</v>
      </c>
      <c r="F11" s="221"/>
      <c r="G11" s="221"/>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200</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57" t="s">
        <v>202</v>
      </c>
      <c r="D12" s="250"/>
      <c r="E12" s="251">
        <v>3.84</v>
      </c>
      <c r="F12" s="221"/>
      <c r="G12" s="221"/>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200</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7" t="s">
        <v>203</v>
      </c>
      <c r="D13" s="250"/>
      <c r="E13" s="251"/>
      <c r="F13" s="221"/>
      <c r="G13" s="221"/>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200</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7" t="s">
        <v>204</v>
      </c>
      <c r="D14" s="250"/>
      <c r="E14" s="251"/>
      <c r="F14" s="221"/>
      <c r="G14" s="221"/>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200</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7" t="s">
        <v>205</v>
      </c>
      <c r="D15" s="250"/>
      <c r="E15" s="251"/>
      <c r="F15" s="221"/>
      <c r="G15" s="221"/>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200</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44"/>
      <c r="D16" s="238"/>
      <c r="E16" s="238"/>
      <c r="F16" s="238"/>
      <c r="G16" s="238"/>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169</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ht="22.5" outlineLevel="1" x14ac:dyDescent="0.2">
      <c r="A17" s="229">
        <v>2</v>
      </c>
      <c r="B17" s="230" t="s">
        <v>206</v>
      </c>
      <c r="C17" s="242" t="s">
        <v>207</v>
      </c>
      <c r="D17" s="231" t="s">
        <v>195</v>
      </c>
      <c r="E17" s="232">
        <v>101.871</v>
      </c>
      <c r="F17" s="233"/>
      <c r="G17" s="234">
        <f>ROUND(E17*F17,2)</f>
        <v>0</v>
      </c>
      <c r="H17" s="233"/>
      <c r="I17" s="234">
        <f>ROUND(E17*H17,2)</f>
        <v>0</v>
      </c>
      <c r="J17" s="233"/>
      <c r="K17" s="234">
        <f>ROUND(E17*J17,2)</f>
        <v>0</v>
      </c>
      <c r="L17" s="234">
        <v>21</v>
      </c>
      <c r="M17" s="234">
        <f>G17*(1+L17/100)</f>
        <v>0</v>
      </c>
      <c r="N17" s="234">
        <v>5.3E-3</v>
      </c>
      <c r="O17" s="234">
        <f>ROUND(E17*N17,2)</f>
        <v>0.54</v>
      </c>
      <c r="P17" s="234">
        <v>0</v>
      </c>
      <c r="Q17" s="234">
        <f>ROUND(E17*P17,2)</f>
        <v>0</v>
      </c>
      <c r="R17" s="234" t="s">
        <v>196</v>
      </c>
      <c r="S17" s="234" t="s">
        <v>163</v>
      </c>
      <c r="T17" s="235" t="s">
        <v>163</v>
      </c>
      <c r="U17" s="221">
        <v>0.2</v>
      </c>
      <c r="V17" s="221">
        <f>ROUND(E17*U17,2)</f>
        <v>20.37</v>
      </c>
      <c r="W17" s="221"/>
      <c r="X17" s="221" t="s">
        <v>197</v>
      </c>
      <c r="Y17" s="212"/>
      <c r="Z17" s="212"/>
      <c r="AA17" s="212"/>
      <c r="AB17" s="212"/>
      <c r="AC17" s="212"/>
      <c r="AD17" s="212"/>
      <c r="AE17" s="212"/>
      <c r="AF17" s="212"/>
      <c r="AG17" s="212" t="s">
        <v>198</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7" t="s">
        <v>199</v>
      </c>
      <c r="D18" s="250"/>
      <c r="E18" s="251"/>
      <c r="F18" s="221"/>
      <c r="G18" s="221"/>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200</v>
      </c>
      <c r="AH18" s="212">
        <v>0</v>
      </c>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7" t="s">
        <v>208</v>
      </c>
      <c r="D19" s="250"/>
      <c r="E19" s="251">
        <v>48.51</v>
      </c>
      <c r="F19" s="221"/>
      <c r="G19" s="221"/>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200</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7" t="s">
        <v>209</v>
      </c>
      <c r="D20" s="250"/>
      <c r="E20" s="251">
        <v>12.936</v>
      </c>
      <c r="F20" s="221"/>
      <c r="G20" s="221"/>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200</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7" t="s">
        <v>203</v>
      </c>
      <c r="D21" s="250"/>
      <c r="E21" s="251"/>
      <c r="F21" s="221"/>
      <c r="G21" s="221"/>
      <c r="H21" s="221"/>
      <c r="I21" s="221"/>
      <c r="J21" s="221"/>
      <c r="K21" s="221"/>
      <c r="L21" s="221"/>
      <c r="M21" s="221"/>
      <c r="N21" s="221"/>
      <c r="O21" s="221"/>
      <c r="P21" s="221"/>
      <c r="Q21" s="221"/>
      <c r="R21" s="221"/>
      <c r="S21" s="221"/>
      <c r="T21" s="221"/>
      <c r="U21" s="221"/>
      <c r="V21" s="221"/>
      <c r="W21" s="221"/>
      <c r="X21" s="221"/>
      <c r="Y21" s="212"/>
      <c r="Z21" s="212"/>
      <c r="AA21" s="212"/>
      <c r="AB21" s="212"/>
      <c r="AC21" s="212"/>
      <c r="AD21" s="212"/>
      <c r="AE21" s="212"/>
      <c r="AF21" s="212"/>
      <c r="AG21" s="212" t="s">
        <v>200</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7" t="s">
        <v>210</v>
      </c>
      <c r="D22" s="250"/>
      <c r="E22" s="251">
        <v>8.0850000000000009</v>
      </c>
      <c r="F22" s="221"/>
      <c r="G22" s="221"/>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200</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7" t="s">
        <v>211</v>
      </c>
      <c r="D23" s="250"/>
      <c r="E23" s="251">
        <v>32.340000000000003</v>
      </c>
      <c r="F23" s="221"/>
      <c r="G23" s="221"/>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200</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44"/>
      <c r="D24" s="238"/>
      <c r="E24" s="238"/>
      <c r="F24" s="238"/>
      <c r="G24" s="238"/>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169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ht="22.5" outlineLevel="1" x14ac:dyDescent="0.2">
      <c r="A25" s="229">
        <v>3</v>
      </c>
      <c r="B25" s="230" t="s">
        <v>212</v>
      </c>
      <c r="C25" s="242" t="s">
        <v>213</v>
      </c>
      <c r="D25" s="231" t="s">
        <v>214</v>
      </c>
      <c r="E25" s="232">
        <v>189</v>
      </c>
      <c r="F25" s="233"/>
      <c r="G25" s="234">
        <f>ROUND(E25*F25,2)</f>
        <v>0</v>
      </c>
      <c r="H25" s="233"/>
      <c r="I25" s="234">
        <f>ROUND(E25*H25,2)</f>
        <v>0</v>
      </c>
      <c r="J25" s="233"/>
      <c r="K25" s="234">
        <f>ROUND(E25*J25,2)</f>
        <v>0</v>
      </c>
      <c r="L25" s="234">
        <v>21</v>
      </c>
      <c r="M25" s="234">
        <f>G25*(1+L25/100)</f>
        <v>0</v>
      </c>
      <c r="N25" s="234">
        <v>3.16E-3</v>
      </c>
      <c r="O25" s="234">
        <f>ROUND(E25*N25,2)</f>
        <v>0.6</v>
      </c>
      <c r="P25" s="234">
        <v>0</v>
      </c>
      <c r="Q25" s="234">
        <f>ROUND(E25*P25,2)</f>
        <v>0</v>
      </c>
      <c r="R25" s="234" t="s">
        <v>196</v>
      </c>
      <c r="S25" s="234" t="s">
        <v>163</v>
      </c>
      <c r="T25" s="235" t="s">
        <v>163</v>
      </c>
      <c r="U25" s="221">
        <v>0.6</v>
      </c>
      <c r="V25" s="221">
        <f>ROUND(E25*U25,2)</f>
        <v>113.4</v>
      </c>
      <c r="W25" s="221"/>
      <c r="X25" s="221" t="s">
        <v>197</v>
      </c>
      <c r="Y25" s="212"/>
      <c r="Z25" s="212"/>
      <c r="AA25" s="212"/>
      <c r="AB25" s="212"/>
      <c r="AC25" s="212"/>
      <c r="AD25" s="212"/>
      <c r="AE25" s="212"/>
      <c r="AF25" s="212"/>
      <c r="AG25" s="212" t="s">
        <v>198</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8" t="s">
        <v>215</v>
      </c>
      <c r="D26" s="256"/>
      <c r="E26" s="256"/>
      <c r="F26" s="256"/>
      <c r="G26" s="256"/>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216</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57" t="s">
        <v>199</v>
      </c>
      <c r="D27" s="250"/>
      <c r="E27" s="251"/>
      <c r="F27" s="221"/>
      <c r="G27" s="221"/>
      <c r="H27" s="221"/>
      <c r="I27" s="221"/>
      <c r="J27" s="221"/>
      <c r="K27" s="221"/>
      <c r="L27" s="221"/>
      <c r="M27" s="221"/>
      <c r="N27" s="221"/>
      <c r="O27" s="221"/>
      <c r="P27" s="221"/>
      <c r="Q27" s="221"/>
      <c r="R27" s="221"/>
      <c r="S27" s="221"/>
      <c r="T27" s="221"/>
      <c r="U27" s="221"/>
      <c r="V27" s="221"/>
      <c r="W27" s="221"/>
      <c r="X27" s="221"/>
      <c r="Y27" s="212"/>
      <c r="Z27" s="212"/>
      <c r="AA27" s="212"/>
      <c r="AB27" s="212"/>
      <c r="AC27" s="212"/>
      <c r="AD27" s="212"/>
      <c r="AE27" s="212"/>
      <c r="AF27" s="212"/>
      <c r="AG27" s="212" t="s">
        <v>200</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7" t="s">
        <v>217</v>
      </c>
      <c r="D28" s="250"/>
      <c r="E28" s="251">
        <v>90</v>
      </c>
      <c r="F28" s="221"/>
      <c r="G28" s="221"/>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200</v>
      </c>
      <c r="AH28" s="212">
        <v>0</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57" t="s">
        <v>218</v>
      </c>
      <c r="D29" s="250"/>
      <c r="E29" s="251">
        <v>24</v>
      </c>
      <c r="F29" s="221"/>
      <c r="G29" s="221"/>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200</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7" t="s">
        <v>203</v>
      </c>
      <c r="D30" s="250"/>
      <c r="E30" s="251"/>
      <c r="F30" s="221"/>
      <c r="G30" s="221"/>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200</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7" t="s">
        <v>219</v>
      </c>
      <c r="D31" s="250"/>
      <c r="E31" s="251">
        <v>15</v>
      </c>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200</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7" t="s">
        <v>220</v>
      </c>
      <c r="D32" s="250"/>
      <c r="E32" s="251">
        <v>60</v>
      </c>
      <c r="F32" s="221"/>
      <c r="G32" s="221"/>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200</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44"/>
      <c r="D33" s="238"/>
      <c r="E33" s="238"/>
      <c r="F33" s="238"/>
      <c r="G33" s="238"/>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169</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29">
        <v>4</v>
      </c>
      <c r="B34" s="230" t="s">
        <v>221</v>
      </c>
      <c r="C34" s="242" t="s">
        <v>222</v>
      </c>
      <c r="D34" s="231" t="s">
        <v>223</v>
      </c>
      <c r="E34" s="232">
        <v>1.1371599999999999</v>
      </c>
      <c r="F34" s="233"/>
      <c r="G34" s="234">
        <f>ROUND(E34*F34,2)</f>
        <v>0</v>
      </c>
      <c r="H34" s="233"/>
      <c r="I34" s="234">
        <f>ROUND(E34*H34,2)</f>
        <v>0</v>
      </c>
      <c r="J34" s="233"/>
      <c r="K34" s="234">
        <f>ROUND(E34*J34,2)</f>
        <v>0</v>
      </c>
      <c r="L34" s="234">
        <v>21</v>
      </c>
      <c r="M34" s="234">
        <f>G34*(1+L34/100)</f>
        <v>0</v>
      </c>
      <c r="N34" s="234">
        <v>0</v>
      </c>
      <c r="O34" s="234">
        <f>ROUND(E34*N34,2)</f>
        <v>0</v>
      </c>
      <c r="P34" s="234">
        <v>0</v>
      </c>
      <c r="Q34" s="234">
        <f>ROUND(E34*P34,2)</f>
        <v>0</v>
      </c>
      <c r="R34" s="234" t="s">
        <v>196</v>
      </c>
      <c r="S34" s="234" t="s">
        <v>163</v>
      </c>
      <c r="T34" s="235" t="s">
        <v>163</v>
      </c>
      <c r="U34" s="221">
        <v>2.048</v>
      </c>
      <c r="V34" s="221">
        <f>ROUND(E34*U34,2)</f>
        <v>2.33</v>
      </c>
      <c r="W34" s="221"/>
      <c r="X34" s="221" t="s">
        <v>224</v>
      </c>
      <c r="Y34" s="212"/>
      <c r="Z34" s="212"/>
      <c r="AA34" s="212"/>
      <c r="AB34" s="212"/>
      <c r="AC34" s="212"/>
      <c r="AD34" s="212"/>
      <c r="AE34" s="212"/>
      <c r="AF34" s="212"/>
      <c r="AG34" s="212" t="s">
        <v>225</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8" t="s">
        <v>226</v>
      </c>
      <c r="D35" s="256"/>
      <c r="E35" s="256"/>
      <c r="F35" s="256"/>
      <c r="G35" s="256"/>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216</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44"/>
      <c r="D36" s="238"/>
      <c r="E36" s="238"/>
      <c r="F36" s="238"/>
      <c r="G36" s="238"/>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169</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x14ac:dyDescent="0.2">
      <c r="A37" s="223" t="s">
        <v>158</v>
      </c>
      <c r="B37" s="224" t="s">
        <v>120</v>
      </c>
      <c r="C37" s="241" t="s">
        <v>121</v>
      </c>
      <c r="D37" s="225"/>
      <c r="E37" s="226"/>
      <c r="F37" s="227"/>
      <c r="G37" s="227">
        <f>SUMIF(AG38:AG56,"&lt;&gt;NOR",G38:G56)</f>
        <v>0</v>
      </c>
      <c r="H37" s="227"/>
      <c r="I37" s="227">
        <f>SUM(I38:I56)</f>
        <v>0</v>
      </c>
      <c r="J37" s="227"/>
      <c r="K37" s="227">
        <f>SUM(K38:K56)</f>
        <v>0</v>
      </c>
      <c r="L37" s="227"/>
      <c r="M37" s="227">
        <f>SUM(M38:M56)</f>
        <v>0</v>
      </c>
      <c r="N37" s="227"/>
      <c r="O37" s="227">
        <f>SUM(O38:O56)</f>
        <v>7.04</v>
      </c>
      <c r="P37" s="227"/>
      <c r="Q37" s="227">
        <f>SUM(Q38:Q56)</f>
        <v>0</v>
      </c>
      <c r="R37" s="227"/>
      <c r="S37" s="227"/>
      <c r="T37" s="228"/>
      <c r="U37" s="222"/>
      <c r="V37" s="222">
        <f>SUM(V38:V56)</f>
        <v>208.24</v>
      </c>
      <c r="W37" s="222"/>
      <c r="X37" s="222"/>
      <c r="AG37" t="s">
        <v>159</v>
      </c>
    </row>
    <row r="38" spans="1:60" outlineLevel="1" x14ac:dyDescent="0.2">
      <c r="A38" s="229">
        <v>5</v>
      </c>
      <c r="B38" s="230" t="s">
        <v>227</v>
      </c>
      <c r="C38" s="242" t="s">
        <v>228</v>
      </c>
      <c r="D38" s="231" t="s">
        <v>229</v>
      </c>
      <c r="E38" s="232">
        <v>251.2818</v>
      </c>
      <c r="F38" s="233"/>
      <c r="G38" s="234">
        <f>ROUND(E38*F38,2)</f>
        <v>0</v>
      </c>
      <c r="H38" s="233"/>
      <c r="I38" s="234">
        <f>ROUND(E38*H38,2)</f>
        <v>0</v>
      </c>
      <c r="J38" s="233"/>
      <c r="K38" s="234">
        <f>ROUND(E38*J38,2)</f>
        <v>0</v>
      </c>
      <c r="L38" s="234">
        <v>21</v>
      </c>
      <c r="M38" s="234">
        <f>G38*(1+L38/100)</f>
        <v>0</v>
      </c>
      <c r="N38" s="234">
        <v>2.8000000000000001E-2</v>
      </c>
      <c r="O38" s="234">
        <f>ROUND(E38*N38,2)</f>
        <v>7.04</v>
      </c>
      <c r="P38" s="234">
        <v>0</v>
      </c>
      <c r="Q38" s="234">
        <f>ROUND(E38*P38,2)</f>
        <v>0</v>
      </c>
      <c r="R38" s="234" t="s">
        <v>230</v>
      </c>
      <c r="S38" s="234" t="s">
        <v>163</v>
      </c>
      <c r="T38" s="235" t="s">
        <v>163</v>
      </c>
      <c r="U38" s="221">
        <v>0.78</v>
      </c>
      <c r="V38" s="221">
        <f>ROUND(E38*U38,2)</f>
        <v>196</v>
      </c>
      <c r="W38" s="221"/>
      <c r="X38" s="221" t="s">
        <v>197</v>
      </c>
      <c r="Y38" s="212"/>
      <c r="Z38" s="212"/>
      <c r="AA38" s="212"/>
      <c r="AB38" s="212"/>
      <c r="AC38" s="212"/>
      <c r="AD38" s="212"/>
      <c r="AE38" s="212"/>
      <c r="AF38" s="212"/>
      <c r="AG38" s="212" t="s">
        <v>198</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7" t="s">
        <v>199</v>
      </c>
      <c r="D39" s="250"/>
      <c r="E39" s="251"/>
      <c r="F39" s="221"/>
      <c r="G39" s="221"/>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200</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9" t="s">
        <v>231</v>
      </c>
      <c r="D40" s="252"/>
      <c r="E40" s="253"/>
      <c r="F40" s="221"/>
      <c r="G40" s="221"/>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200</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60" t="s">
        <v>232</v>
      </c>
      <c r="D41" s="252"/>
      <c r="E41" s="253">
        <v>643.35599999999999</v>
      </c>
      <c r="F41" s="221"/>
      <c r="G41" s="221"/>
      <c r="H41" s="221"/>
      <c r="I41" s="221"/>
      <c r="J41" s="221"/>
      <c r="K41" s="221"/>
      <c r="L41" s="221"/>
      <c r="M41" s="221"/>
      <c r="N41" s="221"/>
      <c r="O41" s="221"/>
      <c r="P41" s="221"/>
      <c r="Q41" s="221"/>
      <c r="R41" s="221"/>
      <c r="S41" s="221"/>
      <c r="T41" s="221"/>
      <c r="U41" s="221"/>
      <c r="V41" s="221"/>
      <c r="W41" s="221"/>
      <c r="X41" s="221"/>
      <c r="Y41" s="212"/>
      <c r="Z41" s="212"/>
      <c r="AA41" s="212"/>
      <c r="AB41" s="212"/>
      <c r="AC41" s="212"/>
      <c r="AD41" s="212"/>
      <c r="AE41" s="212"/>
      <c r="AF41" s="212"/>
      <c r="AG41" s="212" t="s">
        <v>200</v>
      </c>
      <c r="AH41" s="212">
        <v>2</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60" t="s">
        <v>233</v>
      </c>
      <c r="D42" s="252"/>
      <c r="E42" s="253">
        <v>144.52199999999999</v>
      </c>
      <c r="F42" s="221"/>
      <c r="G42" s="221"/>
      <c r="H42" s="221"/>
      <c r="I42" s="221"/>
      <c r="J42" s="221"/>
      <c r="K42" s="221"/>
      <c r="L42" s="221"/>
      <c r="M42" s="221"/>
      <c r="N42" s="221"/>
      <c r="O42" s="221"/>
      <c r="P42" s="221"/>
      <c r="Q42" s="221"/>
      <c r="R42" s="221"/>
      <c r="S42" s="221"/>
      <c r="T42" s="221"/>
      <c r="U42" s="221"/>
      <c r="V42" s="221"/>
      <c r="W42" s="221"/>
      <c r="X42" s="221"/>
      <c r="Y42" s="212"/>
      <c r="Z42" s="212"/>
      <c r="AA42" s="212"/>
      <c r="AB42" s="212"/>
      <c r="AC42" s="212"/>
      <c r="AD42" s="212"/>
      <c r="AE42" s="212"/>
      <c r="AF42" s="212"/>
      <c r="AG42" s="212" t="s">
        <v>200</v>
      </c>
      <c r="AH42" s="212">
        <v>2</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61" t="s">
        <v>234</v>
      </c>
      <c r="D43" s="254"/>
      <c r="E43" s="255">
        <v>787.87800000000004</v>
      </c>
      <c r="F43" s="221"/>
      <c r="G43" s="221"/>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200</v>
      </c>
      <c r="AH43" s="212">
        <v>3</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9" t="s">
        <v>235</v>
      </c>
      <c r="D44" s="252"/>
      <c r="E44" s="253"/>
      <c r="F44" s="221"/>
      <c r="G44" s="221"/>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200</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7" t="s">
        <v>236</v>
      </c>
      <c r="D45" s="250"/>
      <c r="E45" s="251">
        <v>157.57560000000001</v>
      </c>
      <c r="F45" s="221"/>
      <c r="G45" s="221"/>
      <c r="H45" s="221"/>
      <c r="I45" s="221"/>
      <c r="J45" s="221"/>
      <c r="K45" s="221"/>
      <c r="L45" s="221"/>
      <c r="M45" s="221"/>
      <c r="N45" s="221"/>
      <c r="O45" s="221"/>
      <c r="P45" s="221"/>
      <c r="Q45" s="221"/>
      <c r="R45" s="221"/>
      <c r="S45" s="221"/>
      <c r="T45" s="221"/>
      <c r="U45" s="221"/>
      <c r="V45" s="221"/>
      <c r="W45" s="221"/>
      <c r="X45" s="221"/>
      <c r="Y45" s="212"/>
      <c r="Z45" s="212"/>
      <c r="AA45" s="212"/>
      <c r="AB45" s="212"/>
      <c r="AC45" s="212"/>
      <c r="AD45" s="212"/>
      <c r="AE45" s="212"/>
      <c r="AF45" s="212"/>
      <c r="AG45" s="212" t="s">
        <v>200</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7" t="s">
        <v>203</v>
      </c>
      <c r="D46" s="250"/>
      <c r="E46" s="251"/>
      <c r="F46" s="221"/>
      <c r="G46" s="221"/>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200</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59" t="s">
        <v>231</v>
      </c>
      <c r="D47" s="252"/>
      <c r="E47" s="253"/>
      <c r="F47" s="221"/>
      <c r="G47" s="221"/>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200</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60" t="s">
        <v>237</v>
      </c>
      <c r="D48" s="252"/>
      <c r="E48" s="253">
        <v>107.226</v>
      </c>
      <c r="F48" s="221"/>
      <c r="G48" s="221"/>
      <c r="H48" s="221"/>
      <c r="I48" s="221"/>
      <c r="J48" s="221"/>
      <c r="K48" s="221"/>
      <c r="L48" s="221"/>
      <c r="M48" s="221"/>
      <c r="N48" s="221"/>
      <c r="O48" s="221"/>
      <c r="P48" s="221"/>
      <c r="Q48" s="221"/>
      <c r="R48" s="221"/>
      <c r="S48" s="221"/>
      <c r="T48" s="221"/>
      <c r="U48" s="221"/>
      <c r="V48" s="221"/>
      <c r="W48" s="221"/>
      <c r="X48" s="221"/>
      <c r="Y48" s="212"/>
      <c r="Z48" s="212"/>
      <c r="AA48" s="212"/>
      <c r="AB48" s="212"/>
      <c r="AC48" s="212"/>
      <c r="AD48" s="212"/>
      <c r="AE48" s="212"/>
      <c r="AF48" s="212"/>
      <c r="AG48" s="212" t="s">
        <v>200</v>
      </c>
      <c r="AH48" s="212">
        <v>2</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60" t="s">
        <v>238</v>
      </c>
      <c r="D49" s="252"/>
      <c r="E49" s="253">
        <v>361.30500000000001</v>
      </c>
      <c r="F49" s="221"/>
      <c r="G49" s="221"/>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200</v>
      </c>
      <c r="AH49" s="212">
        <v>2</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61" t="s">
        <v>234</v>
      </c>
      <c r="D50" s="254"/>
      <c r="E50" s="255">
        <v>468.53100000000001</v>
      </c>
      <c r="F50" s="221"/>
      <c r="G50" s="221"/>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200</v>
      </c>
      <c r="AH50" s="212">
        <v>3</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9" t="s">
        <v>235</v>
      </c>
      <c r="D51" s="252"/>
      <c r="E51" s="253"/>
      <c r="F51" s="221"/>
      <c r="G51" s="221"/>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200</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7" t="s">
        <v>239</v>
      </c>
      <c r="D52" s="250"/>
      <c r="E52" s="251">
        <v>93.706199999999995</v>
      </c>
      <c r="F52" s="221"/>
      <c r="G52" s="221"/>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200</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44"/>
      <c r="D53" s="238"/>
      <c r="E53" s="238"/>
      <c r="F53" s="238"/>
      <c r="G53" s="238"/>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169</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29">
        <v>6</v>
      </c>
      <c r="B54" s="230" t="s">
        <v>240</v>
      </c>
      <c r="C54" s="242" t="s">
        <v>241</v>
      </c>
      <c r="D54" s="231" t="s">
        <v>223</v>
      </c>
      <c r="E54" s="232">
        <v>7.0358900000000002</v>
      </c>
      <c r="F54" s="233"/>
      <c r="G54" s="234">
        <f>ROUND(E54*F54,2)</f>
        <v>0</v>
      </c>
      <c r="H54" s="233"/>
      <c r="I54" s="234">
        <f>ROUND(E54*H54,2)</f>
        <v>0</v>
      </c>
      <c r="J54" s="233"/>
      <c r="K54" s="234">
        <f>ROUND(E54*J54,2)</f>
        <v>0</v>
      </c>
      <c r="L54" s="234">
        <v>21</v>
      </c>
      <c r="M54" s="234">
        <f>G54*(1+L54/100)</f>
        <v>0</v>
      </c>
      <c r="N54" s="234">
        <v>0</v>
      </c>
      <c r="O54" s="234">
        <f>ROUND(E54*N54,2)</f>
        <v>0</v>
      </c>
      <c r="P54" s="234">
        <v>0</v>
      </c>
      <c r="Q54" s="234">
        <f>ROUND(E54*P54,2)</f>
        <v>0</v>
      </c>
      <c r="R54" s="234" t="s">
        <v>230</v>
      </c>
      <c r="S54" s="234" t="s">
        <v>163</v>
      </c>
      <c r="T54" s="235" t="s">
        <v>163</v>
      </c>
      <c r="U54" s="221">
        <v>1.74</v>
      </c>
      <c r="V54" s="221">
        <f>ROUND(E54*U54,2)</f>
        <v>12.24</v>
      </c>
      <c r="W54" s="221"/>
      <c r="X54" s="221" t="s">
        <v>224</v>
      </c>
      <c r="Y54" s="212"/>
      <c r="Z54" s="212"/>
      <c r="AA54" s="212"/>
      <c r="AB54" s="212"/>
      <c r="AC54" s="212"/>
      <c r="AD54" s="212"/>
      <c r="AE54" s="212"/>
      <c r="AF54" s="212"/>
      <c r="AG54" s="212" t="s">
        <v>225</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8" t="s">
        <v>226</v>
      </c>
      <c r="D55" s="256"/>
      <c r="E55" s="256"/>
      <c r="F55" s="256"/>
      <c r="G55" s="256"/>
      <c r="H55" s="221"/>
      <c r="I55" s="221"/>
      <c r="J55" s="221"/>
      <c r="K55" s="221"/>
      <c r="L55" s="221"/>
      <c r="M55" s="221"/>
      <c r="N55" s="221"/>
      <c r="O55" s="221"/>
      <c r="P55" s="221"/>
      <c r="Q55" s="221"/>
      <c r="R55" s="221"/>
      <c r="S55" s="221"/>
      <c r="T55" s="221"/>
      <c r="U55" s="221"/>
      <c r="V55" s="221"/>
      <c r="W55" s="221"/>
      <c r="X55" s="221"/>
      <c r="Y55" s="212"/>
      <c r="Z55" s="212"/>
      <c r="AA55" s="212"/>
      <c r="AB55" s="212"/>
      <c r="AC55" s="212"/>
      <c r="AD55" s="212"/>
      <c r="AE55" s="212"/>
      <c r="AF55" s="212"/>
      <c r="AG55" s="212" t="s">
        <v>216</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44"/>
      <c r="D56" s="238"/>
      <c r="E56" s="238"/>
      <c r="F56" s="238"/>
      <c r="G56" s="238"/>
      <c r="H56" s="221"/>
      <c r="I56" s="221"/>
      <c r="J56" s="221"/>
      <c r="K56" s="221"/>
      <c r="L56" s="221"/>
      <c r="M56" s="221"/>
      <c r="N56" s="221"/>
      <c r="O56" s="221"/>
      <c r="P56" s="221"/>
      <c r="Q56" s="221"/>
      <c r="R56" s="221"/>
      <c r="S56" s="221"/>
      <c r="T56" s="221"/>
      <c r="U56" s="221"/>
      <c r="V56" s="221"/>
      <c r="W56" s="221"/>
      <c r="X56" s="221"/>
      <c r="Y56" s="212"/>
      <c r="Z56" s="212"/>
      <c r="AA56" s="212"/>
      <c r="AB56" s="212"/>
      <c r="AC56" s="212"/>
      <c r="AD56" s="212"/>
      <c r="AE56" s="212"/>
      <c r="AF56" s="212"/>
      <c r="AG56" s="212" t="s">
        <v>169</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x14ac:dyDescent="0.2">
      <c r="A57" s="223" t="s">
        <v>158</v>
      </c>
      <c r="B57" s="224" t="s">
        <v>122</v>
      </c>
      <c r="C57" s="241" t="s">
        <v>123</v>
      </c>
      <c r="D57" s="225"/>
      <c r="E57" s="226"/>
      <c r="F57" s="227"/>
      <c r="G57" s="227">
        <f>SUMIF(AG58:AG81,"&lt;&gt;NOR",G58:G81)</f>
        <v>0</v>
      </c>
      <c r="H57" s="227"/>
      <c r="I57" s="227">
        <f>SUM(I58:I81)</f>
        <v>0</v>
      </c>
      <c r="J57" s="227"/>
      <c r="K57" s="227">
        <f>SUM(K58:K81)</f>
        <v>0</v>
      </c>
      <c r="L57" s="227"/>
      <c r="M57" s="227">
        <f>SUM(M58:M81)</f>
        <v>0</v>
      </c>
      <c r="N57" s="227"/>
      <c r="O57" s="227">
        <f>SUM(O58:O81)</f>
        <v>0.35</v>
      </c>
      <c r="P57" s="227"/>
      <c r="Q57" s="227">
        <f>SUM(Q58:Q81)</f>
        <v>1.27</v>
      </c>
      <c r="R57" s="227"/>
      <c r="S57" s="227"/>
      <c r="T57" s="228"/>
      <c r="U57" s="222"/>
      <c r="V57" s="222">
        <f>SUM(V58:V81)</f>
        <v>45.669999999999995</v>
      </c>
      <c r="W57" s="222"/>
      <c r="X57" s="222"/>
      <c r="AG57" t="s">
        <v>159</v>
      </c>
    </row>
    <row r="58" spans="1:60" ht="22.5" outlineLevel="1" x14ac:dyDescent="0.2">
      <c r="A58" s="229">
        <v>7</v>
      </c>
      <c r="B58" s="230" t="s">
        <v>242</v>
      </c>
      <c r="C58" s="242" t="s">
        <v>243</v>
      </c>
      <c r="D58" s="231" t="s">
        <v>195</v>
      </c>
      <c r="E58" s="232">
        <v>30.24</v>
      </c>
      <c r="F58" s="233"/>
      <c r="G58" s="234">
        <f>ROUND(E58*F58,2)</f>
        <v>0</v>
      </c>
      <c r="H58" s="233"/>
      <c r="I58" s="234">
        <f>ROUND(E58*H58,2)</f>
        <v>0</v>
      </c>
      <c r="J58" s="233"/>
      <c r="K58" s="234">
        <f>ROUND(E58*J58,2)</f>
        <v>0</v>
      </c>
      <c r="L58" s="234">
        <v>21</v>
      </c>
      <c r="M58" s="234">
        <f>G58*(1+L58/100)</f>
        <v>0</v>
      </c>
      <c r="N58" s="234">
        <v>1.6000000000000001E-4</v>
      </c>
      <c r="O58" s="234">
        <f>ROUND(E58*N58,2)</f>
        <v>0</v>
      </c>
      <c r="P58" s="234">
        <v>4.2000000000000003E-2</v>
      </c>
      <c r="Q58" s="234">
        <f>ROUND(E58*P58,2)</f>
        <v>1.27</v>
      </c>
      <c r="R58" s="234" t="s">
        <v>244</v>
      </c>
      <c r="S58" s="234" t="s">
        <v>163</v>
      </c>
      <c r="T58" s="235" t="s">
        <v>163</v>
      </c>
      <c r="U58" s="221">
        <v>1.27</v>
      </c>
      <c r="V58" s="221">
        <f>ROUND(E58*U58,2)</f>
        <v>38.4</v>
      </c>
      <c r="W58" s="221"/>
      <c r="X58" s="221" t="s">
        <v>197</v>
      </c>
      <c r="Y58" s="212"/>
      <c r="Z58" s="212"/>
      <c r="AA58" s="212"/>
      <c r="AB58" s="212"/>
      <c r="AC58" s="212"/>
      <c r="AD58" s="212"/>
      <c r="AE58" s="212"/>
      <c r="AF58" s="212"/>
      <c r="AG58" s="212" t="s">
        <v>198</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57" t="s">
        <v>199</v>
      </c>
      <c r="D59" s="250"/>
      <c r="E59" s="251"/>
      <c r="F59" s="221"/>
      <c r="G59" s="221"/>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200</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7" t="s">
        <v>201</v>
      </c>
      <c r="D60" s="250"/>
      <c r="E60" s="251">
        <v>14.4</v>
      </c>
      <c r="F60" s="221"/>
      <c r="G60" s="221"/>
      <c r="H60" s="221"/>
      <c r="I60" s="221"/>
      <c r="J60" s="221"/>
      <c r="K60" s="221"/>
      <c r="L60" s="221"/>
      <c r="M60" s="221"/>
      <c r="N60" s="221"/>
      <c r="O60" s="221"/>
      <c r="P60" s="221"/>
      <c r="Q60" s="221"/>
      <c r="R60" s="221"/>
      <c r="S60" s="221"/>
      <c r="T60" s="221"/>
      <c r="U60" s="221"/>
      <c r="V60" s="221"/>
      <c r="W60" s="221"/>
      <c r="X60" s="221"/>
      <c r="Y60" s="212"/>
      <c r="Z60" s="212"/>
      <c r="AA60" s="212"/>
      <c r="AB60" s="212"/>
      <c r="AC60" s="212"/>
      <c r="AD60" s="212"/>
      <c r="AE60" s="212"/>
      <c r="AF60" s="212"/>
      <c r="AG60" s="212" t="s">
        <v>200</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7" t="s">
        <v>202</v>
      </c>
      <c r="D61" s="250"/>
      <c r="E61" s="251">
        <v>3.84</v>
      </c>
      <c r="F61" s="221"/>
      <c r="G61" s="221"/>
      <c r="H61" s="221"/>
      <c r="I61" s="221"/>
      <c r="J61" s="221"/>
      <c r="K61" s="221"/>
      <c r="L61" s="221"/>
      <c r="M61" s="221"/>
      <c r="N61" s="221"/>
      <c r="O61" s="221"/>
      <c r="P61" s="221"/>
      <c r="Q61" s="221"/>
      <c r="R61" s="221"/>
      <c r="S61" s="221"/>
      <c r="T61" s="221"/>
      <c r="U61" s="221"/>
      <c r="V61" s="221"/>
      <c r="W61" s="221"/>
      <c r="X61" s="221"/>
      <c r="Y61" s="212"/>
      <c r="Z61" s="212"/>
      <c r="AA61" s="212"/>
      <c r="AB61" s="212"/>
      <c r="AC61" s="212"/>
      <c r="AD61" s="212"/>
      <c r="AE61" s="212"/>
      <c r="AF61" s="212"/>
      <c r="AG61" s="212" t="s">
        <v>200</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7" t="s">
        <v>203</v>
      </c>
      <c r="D62" s="250"/>
      <c r="E62" s="251"/>
      <c r="F62" s="221"/>
      <c r="G62" s="221"/>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200</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7" t="s">
        <v>245</v>
      </c>
      <c r="D63" s="250"/>
      <c r="E63" s="251">
        <v>2.4</v>
      </c>
      <c r="F63" s="221"/>
      <c r="G63" s="221"/>
      <c r="H63" s="221"/>
      <c r="I63" s="221"/>
      <c r="J63" s="221"/>
      <c r="K63" s="221"/>
      <c r="L63" s="221"/>
      <c r="M63" s="221"/>
      <c r="N63" s="221"/>
      <c r="O63" s="221"/>
      <c r="P63" s="221"/>
      <c r="Q63" s="221"/>
      <c r="R63" s="221"/>
      <c r="S63" s="221"/>
      <c r="T63" s="221"/>
      <c r="U63" s="221"/>
      <c r="V63" s="221"/>
      <c r="W63" s="221"/>
      <c r="X63" s="221"/>
      <c r="Y63" s="212"/>
      <c r="Z63" s="212"/>
      <c r="AA63" s="212"/>
      <c r="AB63" s="212"/>
      <c r="AC63" s="212"/>
      <c r="AD63" s="212"/>
      <c r="AE63" s="212"/>
      <c r="AF63" s="212"/>
      <c r="AG63" s="212" t="s">
        <v>200</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7" t="s">
        <v>246</v>
      </c>
      <c r="D64" s="250"/>
      <c r="E64" s="251">
        <v>9.6</v>
      </c>
      <c r="F64" s="221"/>
      <c r="G64" s="221"/>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200</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44"/>
      <c r="D65" s="238"/>
      <c r="E65" s="238"/>
      <c r="F65" s="238"/>
      <c r="G65" s="238"/>
      <c r="H65" s="221"/>
      <c r="I65" s="221"/>
      <c r="J65" s="221"/>
      <c r="K65" s="221"/>
      <c r="L65" s="221"/>
      <c r="M65" s="221"/>
      <c r="N65" s="221"/>
      <c r="O65" s="221"/>
      <c r="P65" s="221"/>
      <c r="Q65" s="221"/>
      <c r="R65" s="221"/>
      <c r="S65" s="221"/>
      <c r="T65" s="221"/>
      <c r="U65" s="221"/>
      <c r="V65" s="221"/>
      <c r="W65" s="221"/>
      <c r="X65" s="221"/>
      <c r="Y65" s="212"/>
      <c r="Z65" s="212"/>
      <c r="AA65" s="212"/>
      <c r="AB65" s="212"/>
      <c r="AC65" s="212"/>
      <c r="AD65" s="212"/>
      <c r="AE65" s="212"/>
      <c r="AF65" s="212"/>
      <c r="AG65" s="212" t="s">
        <v>169</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22.5" outlineLevel="1" x14ac:dyDescent="0.2">
      <c r="A66" s="229">
        <v>8</v>
      </c>
      <c r="B66" s="230" t="s">
        <v>247</v>
      </c>
      <c r="C66" s="242" t="s">
        <v>248</v>
      </c>
      <c r="D66" s="231" t="s">
        <v>195</v>
      </c>
      <c r="E66" s="232">
        <v>33.264000000000003</v>
      </c>
      <c r="F66" s="233"/>
      <c r="G66" s="234">
        <f>ROUND(E66*F66,2)</f>
        <v>0</v>
      </c>
      <c r="H66" s="233"/>
      <c r="I66" s="234">
        <f>ROUND(E66*H66,2)</f>
        <v>0</v>
      </c>
      <c r="J66" s="233"/>
      <c r="K66" s="234">
        <f>ROUND(E66*J66,2)</f>
        <v>0</v>
      </c>
      <c r="L66" s="234">
        <v>21</v>
      </c>
      <c r="M66" s="234">
        <f>G66*(1+L66/100)</f>
        <v>0</v>
      </c>
      <c r="N66" s="234">
        <v>1.0449999999999999E-2</v>
      </c>
      <c r="O66" s="234">
        <f>ROUND(E66*N66,2)</f>
        <v>0.35</v>
      </c>
      <c r="P66" s="234">
        <v>0</v>
      </c>
      <c r="Q66" s="234">
        <f>ROUND(E66*P66,2)</f>
        <v>0</v>
      </c>
      <c r="R66" s="234" t="s">
        <v>249</v>
      </c>
      <c r="S66" s="234" t="s">
        <v>163</v>
      </c>
      <c r="T66" s="235" t="s">
        <v>163</v>
      </c>
      <c r="U66" s="221">
        <v>0.2</v>
      </c>
      <c r="V66" s="221">
        <f>ROUND(E66*U66,2)</f>
        <v>6.65</v>
      </c>
      <c r="W66" s="221"/>
      <c r="X66" s="221" t="s">
        <v>197</v>
      </c>
      <c r="Y66" s="212"/>
      <c r="Z66" s="212"/>
      <c r="AA66" s="212"/>
      <c r="AB66" s="212"/>
      <c r="AC66" s="212"/>
      <c r="AD66" s="212"/>
      <c r="AE66" s="212"/>
      <c r="AF66" s="212"/>
      <c r="AG66" s="212" t="s">
        <v>198</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8" t="s">
        <v>250</v>
      </c>
      <c r="D67" s="256"/>
      <c r="E67" s="256"/>
      <c r="F67" s="256"/>
      <c r="G67" s="256"/>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216</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9" t="s">
        <v>231</v>
      </c>
      <c r="D68" s="252"/>
      <c r="E68" s="253"/>
      <c r="F68" s="221"/>
      <c r="G68" s="221"/>
      <c r="H68" s="221"/>
      <c r="I68" s="221"/>
      <c r="J68" s="221"/>
      <c r="K68" s="221"/>
      <c r="L68" s="221"/>
      <c r="M68" s="221"/>
      <c r="N68" s="221"/>
      <c r="O68" s="221"/>
      <c r="P68" s="221"/>
      <c r="Q68" s="221"/>
      <c r="R68" s="221"/>
      <c r="S68" s="221"/>
      <c r="T68" s="221"/>
      <c r="U68" s="221"/>
      <c r="V68" s="221"/>
      <c r="W68" s="221"/>
      <c r="X68" s="221"/>
      <c r="Y68" s="212"/>
      <c r="Z68" s="212"/>
      <c r="AA68" s="212"/>
      <c r="AB68" s="212"/>
      <c r="AC68" s="212"/>
      <c r="AD68" s="212"/>
      <c r="AE68" s="212"/>
      <c r="AF68" s="212"/>
      <c r="AG68" s="212" t="s">
        <v>200</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60" t="s">
        <v>251</v>
      </c>
      <c r="D69" s="252"/>
      <c r="E69" s="253"/>
      <c r="F69" s="221"/>
      <c r="G69" s="221"/>
      <c r="H69" s="221"/>
      <c r="I69" s="221"/>
      <c r="J69" s="221"/>
      <c r="K69" s="221"/>
      <c r="L69" s="221"/>
      <c r="M69" s="221"/>
      <c r="N69" s="221"/>
      <c r="O69" s="221"/>
      <c r="P69" s="221"/>
      <c r="Q69" s="221"/>
      <c r="R69" s="221"/>
      <c r="S69" s="221"/>
      <c r="T69" s="221"/>
      <c r="U69" s="221"/>
      <c r="V69" s="221"/>
      <c r="W69" s="221"/>
      <c r="X69" s="221"/>
      <c r="Y69" s="212"/>
      <c r="Z69" s="212"/>
      <c r="AA69" s="212"/>
      <c r="AB69" s="212"/>
      <c r="AC69" s="212"/>
      <c r="AD69" s="212"/>
      <c r="AE69" s="212"/>
      <c r="AF69" s="212"/>
      <c r="AG69" s="212" t="s">
        <v>200</v>
      </c>
      <c r="AH69" s="212">
        <v>2</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60" t="s">
        <v>252</v>
      </c>
      <c r="D70" s="252"/>
      <c r="E70" s="253">
        <v>14.4</v>
      </c>
      <c r="F70" s="221"/>
      <c r="G70" s="221"/>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200</v>
      </c>
      <c r="AH70" s="212">
        <v>2</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19"/>
      <c r="B71" s="220"/>
      <c r="C71" s="260" t="s">
        <v>253</v>
      </c>
      <c r="D71" s="252"/>
      <c r="E71" s="253">
        <v>3.84</v>
      </c>
      <c r="F71" s="221"/>
      <c r="G71" s="221"/>
      <c r="H71" s="221"/>
      <c r="I71" s="221"/>
      <c r="J71" s="221"/>
      <c r="K71" s="221"/>
      <c r="L71" s="221"/>
      <c r="M71" s="221"/>
      <c r="N71" s="221"/>
      <c r="O71" s="221"/>
      <c r="P71" s="221"/>
      <c r="Q71" s="221"/>
      <c r="R71" s="221"/>
      <c r="S71" s="221"/>
      <c r="T71" s="221"/>
      <c r="U71" s="221"/>
      <c r="V71" s="221"/>
      <c r="W71" s="221"/>
      <c r="X71" s="221"/>
      <c r="Y71" s="212"/>
      <c r="Z71" s="212"/>
      <c r="AA71" s="212"/>
      <c r="AB71" s="212"/>
      <c r="AC71" s="212"/>
      <c r="AD71" s="212"/>
      <c r="AE71" s="212"/>
      <c r="AF71" s="212"/>
      <c r="AG71" s="212" t="s">
        <v>200</v>
      </c>
      <c r="AH71" s="212">
        <v>2</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60" t="s">
        <v>254</v>
      </c>
      <c r="D72" s="252"/>
      <c r="E72" s="253"/>
      <c r="F72" s="221"/>
      <c r="G72" s="221"/>
      <c r="H72" s="221"/>
      <c r="I72" s="221"/>
      <c r="J72" s="221"/>
      <c r="K72" s="221"/>
      <c r="L72" s="221"/>
      <c r="M72" s="221"/>
      <c r="N72" s="221"/>
      <c r="O72" s="221"/>
      <c r="P72" s="221"/>
      <c r="Q72" s="221"/>
      <c r="R72" s="221"/>
      <c r="S72" s="221"/>
      <c r="T72" s="221"/>
      <c r="U72" s="221"/>
      <c r="V72" s="221"/>
      <c r="W72" s="221"/>
      <c r="X72" s="221"/>
      <c r="Y72" s="212"/>
      <c r="Z72" s="212"/>
      <c r="AA72" s="212"/>
      <c r="AB72" s="212"/>
      <c r="AC72" s="212"/>
      <c r="AD72" s="212"/>
      <c r="AE72" s="212"/>
      <c r="AF72" s="212"/>
      <c r="AG72" s="212" t="s">
        <v>200</v>
      </c>
      <c r="AH72" s="212">
        <v>2</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60" t="s">
        <v>255</v>
      </c>
      <c r="D73" s="252"/>
      <c r="E73" s="253">
        <v>2.4</v>
      </c>
      <c r="F73" s="221"/>
      <c r="G73" s="221"/>
      <c r="H73" s="221"/>
      <c r="I73" s="221"/>
      <c r="J73" s="221"/>
      <c r="K73" s="221"/>
      <c r="L73" s="221"/>
      <c r="M73" s="221"/>
      <c r="N73" s="221"/>
      <c r="O73" s="221"/>
      <c r="P73" s="221"/>
      <c r="Q73" s="221"/>
      <c r="R73" s="221"/>
      <c r="S73" s="221"/>
      <c r="T73" s="221"/>
      <c r="U73" s="221"/>
      <c r="V73" s="221"/>
      <c r="W73" s="221"/>
      <c r="X73" s="221"/>
      <c r="Y73" s="212"/>
      <c r="Z73" s="212"/>
      <c r="AA73" s="212"/>
      <c r="AB73" s="212"/>
      <c r="AC73" s="212"/>
      <c r="AD73" s="212"/>
      <c r="AE73" s="212"/>
      <c r="AF73" s="212"/>
      <c r="AG73" s="212" t="s">
        <v>200</v>
      </c>
      <c r="AH73" s="212">
        <v>2</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60" t="s">
        <v>256</v>
      </c>
      <c r="D74" s="252"/>
      <c r="E74" s="253">
        <v>9.6</v>
      </c>
      <c r="F74" s="221"/>
      <c r="G74" s="221"/>
      <c r="H74" s="221"/>
      <c r="I74" s="221"/>
      <c r="J74" s="221"/>
      <c r="K74" s="221"/>
      <c r="L74" s="221"/>
      <c r="M74" s="221"/>
      <c r="N74" s="221"/>
      <c r="O74" s="221"/>
      <c r="P74" s="221"/>
      <c r="Q74" s="221"/>
      <c r="R74" s="221"/>
      <c r="S74" s="221"/>
      <c r="T74" s="221"/>
      <c r="U74" s="221"/>
      <c r="V74" s="221"/>
      <c r="W74" s="221"/>
      <c r="X74" s="221"/>
      <c r="Y74" s="212"/>
      <c r="Z74" s="212"/>
      <c r="AA74" s="212"/>
      <c r="AB74" s="212"/>
      <c r="AC74" s="212"/>
      <c r="AD74" s="212"/>
      <c r="AE74" s="212"/>
      <c r="AF74" s="212"/>
      <c r="AG74" s="212" t="s">
        <v>200</v>
      </c>
      <c r="AH74" s="212">
        <v>2</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61" t="s">
        <v>234</v>
      </c>
      <c r="D75" s="254"/>
      <c r="E75" s="255">
        <v>30.24</v>
      </c>
      <c r="F75" s="221"/>
      <c r="G75" s="221"/>
      <c r="H75" s="221"/>
      <c r="I75" s="221"/>
      <c r="J75" s="221"/>
      <c r="K75" s="221"/>
      <c r="L75" s="221"/>
      <c r="M75" s="221"/>
      <c r="N75" s="221"/>
      <c r="O75" s="221"/>
      <c r="P75" s="221"/>
      <c r="Q75" s="221"/>
      <c r="R75" s="221"/>
      <c r="S75" s="221"/>
      <c r="T75" s="221"/>
      <c r="U75" s="221"/>
      <c r="V75" s="221"/>
      <c r="W75" s="221"/>
      <c r="X75" s="221"/>
      <c r="Y75" s="212"/>
      <c r="Z75" s="212"/>
      <c r="AA75" s="212"/>
      <c r="AB75" s="212"/>
      <c r="AC75" s="212"/>
      <c r="AD75" s="212"/>
      <c r="AE75" s="212"/>
      <c r="AF75" s="212"/>
      <c r="AG75" s="212" t="s">
        <v>200</v>
      </c>
      <c r="AH75" s="212">
        <v>3</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9" t="s">
        <v>235</v>
      </c>
      <c r="D76" s="252"/>
      <c r="E76" s="253"/>
      <c r="F76" s="221"/>
      <c r="G76" s="221"/>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200</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7" t="s">
        <v>257</v>
      </c>
      <c r="D77" s="250"/>
      <c r="E77" s="251">
        <v>33.264000000000003</v>
      </c>
      <c r="F77" s="221"/>
      <c r="G77" s="221"/>
      <c r="H77" s="221"/>
      <c r="I77" s="221"/>
      <c r="J77" s="221"/>
      <c r="K77" s="221"/>
      <c r="L77" s="221"/>
      <c r="M77" s="221"/>
      <c r="N77" s="221"/>
      <c r="O77" s="221"/>
      <c r="P77" s="221"/>
      <c r="Q77" s="221"/>
      <c r="R77" s="221"/>
      <c r="S77" s="221"/>
      <c r="T77" s="221"/>
      <c r="U77" s="221"/>
      <c r="V77" s="221"/>
      <c r="W77" s="221"/>
      <c r="X77" s="221"/>
      <c r="Y77" s="212"/>
      <c r="Z77" s="212"/>
      <c r="AA77" s="212"/>
      <c r="AB77" s="212"/>
      <c r="AC77" s="212"/>
      <c r="AD77" s="212"/>
      <c r="AE77" s="212"/>
      <c r="AF77" s="212"/>
      <c r="AG77" s="212" t="s">
        <v>200</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44"/>
      <c r="D78" s="238"/>
      <c r="E78" s="238"/>
      <c r="F78" s="238"/>
      <c r="G78" s="238"/>
      <c r="H78" s="221"/>
      <c r="I78" s="221"/>
      <c r="J78" s="221"/>
      <c r="K78" s="221"/>
      <c r="L78" s="221"/>
      <c r="M78" s="221"/>
      <c r="N78" s="221"/>
      <c r="O78" s="221"/>
      <c r="P78" s="221"/>
      <c r="Q78" s="221"/>
      <c r="R78" s="221"/>
      <c r="S78" s="221"/>
      <c r="T78" s="221"/>
      <c r="U78" s="221"/>
      <c r="V78" s="221"/>
      <c r="W78" s="221"/>
      <c r="X78" s="221"/>
      <c r="Y78" s="212"/>
      <c r="Z78" s="212"/>
      <c r="AA78" s="212"/>
      <c r="AB78" s="212"/>
      <c r="AC78" s="212"/>
      <c r="AD78" s="212"/>
      <c r="AE78" s="212"/>
      <c r="AF78" s="212"/>
      <c r="AG78" s="212" t="s">
        <v>169</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29">
        <v>9</v>
      </c>
      <c r="B79" s="230" t="s">
        <v>258</v>
      </c>
      <c r="C79" s="242" t="s">
        <v>259</v>
      </c>
      <c r="D79" s="231" t="s">
        <v>223</v>
      </c>
      <c r="E79" s="232">
        <v>0.35244999999999999</v>
      </c>
      <c r="F79" s="233"/>
      <c r="G79" s="234">
        <f>ROUND(E79*F79,2)</f>
        <v>0</v>
      </c>
      <c r="H79" s="233"/>
      <c r="I79" s="234">
        <f>ROUND(E79*H79,2)</f>
        <v>0</v>
      </c>
      <c r="J79" s="233"/>
      <c r="K79" s="234">
        <f>ROUND(E79*J79,2)</f>
        <v>0</v>
      </c>
      <c r="L79" s="234">
        <v>21</v>
      </c>
      <c r="M79" s="234">
        <f>G79*(1+L79/100)</f>
        <v>0</v>
      </c>
      <c r="N79" s="234">
        <v>0</v>
      </c>
      <c r="O79" s="234">
        <f>ROUND(E79*N79,2)</f>
        <v>0</v>
      </c>
      <c r="P79" s="234">
        <v>0</v>
      </c>
      <c r="Q79" s="234">
        <f>ROUND(E79*P79,2)</f>
        <v>0</v>
      </c>
      <c r="R79" s="234" t="s">
        <v>244</v>
      </c>
      <c r="S79" s="234" t="s">
        <v>163</v>
      </c>
      <c r="T79" s="235" t="s">
        <v>163</v>
      </c>
      <c r="U79" s="221">
        <v>1.7509999999999999</v>
      </c>
      <c r="V79" s="221">
        <f>ROUND(E79*U79,2)</f>
        <v>0.62</v>
      </c>
      <c r="W79" s="221"/>
      <c r="X79" s="221" t="s">
        <v>224</v>
      </c>
      <c r="Y79" s="212"/>
      <c r="Z79" s="212"/>
      <c r="AA79" s="212"/>
      <c r="AB79" s="212"/>
      <c r="AC79" s="212"/>
      <c r="AD79" s="212"/>
      <c r="AE79" s="212"/>
      <c r="AF79" s="212"/>
      <c r="AG79" s="212" t="s">
        <v>225</v>
      </c>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58" t="s">
        <v>226</v>
      </c>
      <c r="D80" s="256"/>
      <c r="E80" s="256"/>
      <c r="F80" s="256"/>
      <c r="G80" s="256"/>
      <c r="H80" s="221"/>
      <c r="I80" s="221"/>
      <c r="J80" s="221"/>
      <c r="K80" s="221"/>
      <c r="L80" s="221"/>
      <c r="M80" s="221"/>
      <c r="N80" s="221"/>
      <c r="O80" s="221"/>
      <c r="P80" s="221"/>
      <c r="Q80" s="221"/>
      <c r="R80" s="221"/>
      <c r="S80" s="221"/>
      <c r="T80" s="221"/>
      <c r="U80" s="221"/>
      <c r="V80" s="221"/>
      <c r="W80" s="221"/>
      <c r="X80" s="221"/>
      <c r="Y80" s="212"/>
      <c r="Z80" s="212"/>
      <c r="AA80" s="212"/>
      <c r="AB80" s="212"/>
      <c r="AC80" s="212"/>
      <c r="AD80" s="212"/>
      <c r="AE80" s="212"/>
      <c r="AF80" s="212"/>
      <c r="AG80" s="212" t="s">
        <v>216</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44"/>
      <c r="D81" s="238"/>
      <c r="E81" s="238"/>
      <c r="F81" s="238"/>
      <c r="G81" s="238"/>
      <c r="H81" s="221"/>
      <c r="I81" s="221"/>
      <c r="J81" s="221"/>
      <c r="K81" s="221"/>
      <c r="L81" s="221"/>
      <c r="M81" s="221"/>
      <c r="N81" s="221"/>
      <c r="O81" s="221"/>
      <c r="P81" s="221"/>
      <c r="Q81" s="221"/>
      <c r="R81" s="221"/>
      <c r="S81" s="221"/>
      <c r="T81" s="221"/>
      <c r="U81" s="221"/>
      <c r="V81" s="221"/>
      <c r="W81" s="221"/>
      <c r="X81" s="221"/>
      <c r="Y81" s="212"/>
      <c r="Z81" s="212"/>
      <c r="AA81" s="212"/>
      <c r="AB81" s="212"/>
      <c r="AC81" s="212"/>
      <c r="AD81" s="212"/>
      <c r="AE81" s="212"/>
      <c r="AF81" s="212"/>
      <c r="AG81" s="212" t="s">
        <v>169</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x14ac:dyDescent="0.2">
      <c r="A82" s="223" t="s">
        <v>158</v>
      </c>
      <c r="B82" s="224" t="s">
        <v>124</v>
      </c>
      <c r="C82" s="241" t="s">
        <v>125</v>
      </c>
      <c r="D82" s="225"/>
      <c r="E82" s="226"/>
      <c r="F82" s="227"/>
      <c r="G82" s="227">
        <f>SUMIF(AG83:AG93,"&lt;&gt;NOR",G83:G93)</f>
        <v>0</v>
      </c>
      <c r="H82" s="227"/>
      <c r="I82" s="227">
        <f>SUM(I83:I93)</f>
        <v>0</v>
      </c>
      <c r="J82" s="227"/>
      <c r="K82" s="227">
        <f>SUM(K83:K93)</f>
        <v>0</v>
      </c>
      <c r="L82" s="227"/>
      <c r="M82" s="227">
        <f>SUM(M83:M93)</f>
        <v>0</v>
      </c>
      <c r="N82" s="227"/>
      <c r="O82" s="227">
        <f>SUM(O83:O93)</f>
        <v>0</v>
      </c>
      <c r="P82" s="227"/>
      <c r="Q82" s="227">
        <f>SUM(Q83:Q93)</f>
        <v>0.09</v>
      </c>
      <c r="R82" s="227"/>
      <c r="S82" s="227"/>
      <c r="T82" s="228"/>
      <c r="U82" s="222"/>
      <c r="V82" s="222">
        <f>SUM(V83:V93)</f>
        <v>1.44</v>
      </c>
      <c r="W82" s="222"/>
      <c r="X82" s="222"/>
      <c r="AG82" t="s">
        <v>159</v>
      </c>
    </row>
    <row r="83" spans="1:60" outlineLevel="1" x14ac:dyDescent="0.2">
      <c r="A83" s="229">
        <v>10</v>
      </c>
      <c r="B83" s="230" t="s">
        <v>260</v>
      </c>
      <c r="C83" s="242" t="s">
        <v>261</v>
      </c>
      <c r="D83" s="231" t="s">
        <v>195</v>
      </c>
      <c r="E83" s="232">
        <v>12</v>
      </c>
      <c r="F83" s="233"/>
      <c r="G83" s="234">
        <f>ROUND(E83*F83,2)</f>
        <v>0</v>
      </c>
      <c r="H83" s="233"/>
      <c r="I83" s="234">
        <f>ROUND(E83*H83,2)</f>
        <v>0</v>
      </c>
      <c r="J83" s="233"/>
      <c r="K83" s="234">
        <f>ROUND(E83*J83,2)</f>
        <v>0</v>
      </c>
      <c r="L83" s="234">
        <v>21</v>
      </c>
      <c r="M83" s="234">
        <f>G83*(1+L83/100)</f>
        <v>0</v>
      </c>
      <c r="N83" s="234">
        <v>0</v>
      </c>
      <c r="O83" s="234">
        <f>ROUND(E83*N83,2)</f>
        <v>0</v>
      </c>
      <c r="P83" s="234">
        <v>7.3200000000000001E-3</v>
      </c>
      <c r="Q83" s="234">
        <f>ROUND(E83*P83,2)</f>
        <v>0.09</v>
      </c>
      <c r="R83" s="234" t="s">
        <v>262</v>
      </c>
      <c r="S83" s="234" t="s">
        <v>163</v>
      </c>
      <c r="T83" s="235" t="s">
        <v>163</v>
      </c>
      <c r="U83" s="221">
        <v>0.12</v>
      </c>
      <c r="V83" s="221">
        <f>ROUND(E83*U83,2)</f>
        <v>1.44</v>
      </c>
      <c r="W83" s="221"/>
      <c r="X83" s="221" t="s">
        <v>197</v>
      </c>
      <c r="Y83" s="212"/>
      <c r="Z83" s="212"/>
      <c r="AA83" s="212"/>
      <c r="AB83" s="212"/>
      <c r="AC83" s="212"/>
      <c r="AD83" s="212"/>
      <c r="AE83" s="212"/>
      <c r="AF83" s="212"/>
      <c r="AG83" s="212" t="s">
        <v>198</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7" t="s">
        <v>199</v>
      </c>
      <c r="D84" s="250"/>
      <c r="E84" s="251"/>
      <c r="F84" s="221"/>
      <c r="G84" s="221"/>
      <c r="H84" s="221"/>
      <c r="I84" s="221"/>
      <c r="J84" s="221"/>
      <c r="K84" s="221"/>
      <c r="L84" s="221"/>
      <c r="M84" s="221"/>
      <c r="N84" s="221"/>
      <c r="O84" s="221"/>
      <c r="P84" s="221"/>
      <c r="Q84" s="221"/>
      <c r="R84" s="221"/>
      <c r="S84" s="221"/>
      <c r="T84" s="221"/>
      <c r="U84" s="221"/>
      <c r="V84" s="221"/>
      <c r="W84" s="221"/>
      <c r="X84" s="221"/>
      <c r="Y84" s="212"/>
      <c r="Z84" s="212"/>
      <c r="AA84" s="212"/>
      <c r="AB84" s="212"/>
      <c r="AC84" s="212"/>
      <c r="AD84" s="212"/>
      <c r="AE84" s="212"/>
      <c r="AF84" s="212"/>
      <c r="AG84" s="212" t="s">
        <v>200</v>
      </c>
      <c r="AH84" s="212">
        <v>0</v>
      </c>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
      <c r="A85" s="219"/>
      <c r="B85" s="220"/>
      <c r="C85" s="257" t="s">
        <v>204</v>
      </c>
      <c r="D85" s="250"/>
      <c r="E85" s="251"/>
      <c r="F85" s="221"/>
      <c r="G85" s="221"/>
      <c r="H85" s="221"/>
      <c r="I85" s="221"/>
      <c r="J85" s="221"/>
      <c r="K85" s="221"/>
      <c r="L85" s="221"/>
      <c r="M85" s="221"/>
      <c r="N85" s="221"/>
      <c r="O85" s="221"/>
      <c r="P85" s="221"/>
      <c r="Q85" s="221"/>
      <c r="R85" s="221"/>
      <c r="S85" s="221"/>
      <c r="T85" s="221"/>
      <c r="U85" s="221"/>
      <c r="V85" s="221"/>
      <c r="W85" s="221"/>
      <c r="X85" s="221"/>
      <c r="Y85" s="212"/>
      <c r="Z85" s="212"/>
      <c r="AA85" s="212"/>
      <c r="AB85" s="212"/>
      <c r="AC85" s="212"/>
      <c r="AD85" s="212"/>
      <c r="AE85" s="212"/>
      <c r="AF85" s="212"/>
      <c r="AG85" s="212" t="s">
        <v>200</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7" t="s">
        <v>205</v>
      </c>
      <c r="D86" s="250"/>
      <c r="E86" s="251"/>
      <c r="F86" s="221"/>
      <c r="G86" s="221"/>
      <c r="H86" s="221"/>
      <c r="I86" s="221"/>
      <c r="J86" s="221"/>
      <c r="K86" s="221"/>
      <c r="L86" s="221"/>
      <c r="M86" s="221"/>
      <c r="N86" s="221"/>
      <c r="O86" s="221"/>
      <c r="P86" s="221"/>
      <c r="Q86" s="221"/>
      <c r="R86" s="221"/>
      <c r="S86" s="221"/>
      <c r="T86" s="221"/>
      <c r="U86" s="221"/>
      <c r="V86" s="221"/>
      <c r="W86" s="221"/>
      <c r="X86" s="221"/>
      <c r="Y86" s="212"/>
      <c r="Z86" s="212"/>
      <c r="AA86" s="212"/>
      <c r="AB86" s="212"/>
      <c r="AC86" s="212"/>
      <c r="AD86" s="212"/>
      <c r="AE86" s="212"/>
      <c r="AF86" s="212"/>
      <c r="AG86" s="212" t="s">
        <v>200</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7" t="s">
        <v>203</v>
      </c>
      <c r="D87" s="250"/>
      <c r="E87" s="251"/>
      <c r="F87" s="221"/>
      <c r="G87" s="221"/>
      <c r="H87" s="221"/>
      <c r="I87" s="221"/>
      <c r="J87" s="221"/>
      <c r="K87" s="221"/>
      <c r="L87" s="221"/>
      <c r="M87" s="221"/>
      <c r="N87" s="221"/>
      <c r="O87" s="221"/>
      <c r="P87" s="221"/>
      <c r="Q87" s="221"/>
      <c r="R87" s="221"/>
      <c r="S87" s="221"/>
      <c r="T87" s="221"/>
      <c r="U87" s="221"/>
      <c r="V87" s="221"/>
      <c r="W87" s="221"/>
      <c r="X87" s="221"/>
      <c r="Y87" s="212"/>
      <c r="Z87" s="212"/>
      <c r="AA87" s="212"/>
      <c r="AB87" s="212"/>
      <c r="AC87" s="212"/>
      <c r="AD87" s="212"/>
      <c r="AE87" s="212"/>
      <c r="AF87" s="212"/>
      <c r="AG87" s="212" t="s">
        <v>200</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7" t="s">
        <v>245</v>
      </c>
      <c r="D88" s="250"/>
      <c r="E88" s="251">
        <v>2.4</v>
      </c>
      <c r="F88" s="221"/>
      <c r="G88" s="221"/>
      <c r="H88" s="221"/>
      <c r="I88" s="221"/>
      <c r="J88" s="221"/>
      <c r="K88" s="221"/>
      <c r="L88" s="221"/>
      <c r="M88" s="221"/>
      <c r="N88" s="221"/>
      <c r="O88" s="221"/>
      <c r="P88" s="221"/>
      <c r="Q88" s="221"/>
      <c r="R88" s="221"/>
      <c r="S88" s="221"/>
      <c r="T88" s="221"/>
      <c r="U88" s="221"/>
      <c r="V88" s="221"/>
      <c r="W88" s="221"/>
      <c r="X88" s="221"/>
      <c r="Y88" s="212"/>
      <c r="Z88" s="212"/>
      <c r="AA88" s="212"/>
      <c r="AB88" s="212"/>
      <c r="AC88" s="212"/>
      <c r="AD88" s="212"/>
      <c r="AE88" s="212"/>
      <c r="AF88" s="212"/>
      <c r="AG88" s="212" t="s">
        <v>200</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c r="B89" s="220"/>
      <c r="C89" s="257" t="s">
        <v>246</v>
      </c>
      <c r="D89" s="250"/>
      <c r="E89" s="251">
        <v>9.6</v>
      </c>
      <c r="F89" s="221"/>
      <c r="G89" s="221"/>
      <c r="H89" s="221"/>
      <c r="I89" s="221"/>
      <c r="J89" s="221"/>
      <c r="K89" s="221"/>
      <c r="L89" s="221"/>
      <c r="M89" s="221"/>
      <c r="N89" s="221"/>
      <c r="O89" s="221"/>
      <c r="P89" s="221"/>
      <c r="Q89" s="221"/>
      <c r="R89" s="221"/>
      <c r="S89" s="221"/>
      <c r="T89" s="221"/>
      <c r="U89" s="221"/>
      <c r="V89" s="221"/>
      <c r="W89" s="221"/>
      <c r="X89" s="221"/>
      <c r="Y89" s="212"/>
      <c r="Z89" s="212"/>
      <c r="AA89" s="212"/>
      <c r="AB89" s="212"/>
      <c r="AC89" s="212"/>
      <c r="AD89" s="212"/>
      <c r="AE89" s="212"/>
      <c r="AF89" s="212"/>
      <c r="AG89" s="212" t="s">
        <v>200</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44"/>
      <c r="D90" s="238"/>
      <c r="E90" s="238"/>
      <c r="F90" s="238"/>
      <c r="G90" s="238"/>
      <c r="H90" s="221"/>
      <c r="I90" s="221"/>
      <c r="J90" s="221"/>
      <c r="K90" s="221"/>
      <c r="L90" s="221"/>
      <c r="M90" s="221"/>
      <c r="N90" s="221"/>
      <c r="O90" s="221"/>
      <c r="P90" s="221"/>
      <c r="Q90" s="221"/>
      <c r="R90" s="221"/>
      <c r="S90" s="221"/>
      <c r="T90" s="221"/>
      <c r="U90" s="221"/>
      <c r="V90" s="221"/>
      <c r="W90" s="221"/>
      <c r="X90" s="221"/>
      <c r="Y90" s="212"/>
      <c r="Z90" s="212"/>
      <c r="AA90" s="212"/>
      <c r="AB90" s="212"/>
      <c r="AC90" s="212"/>
      <c r="AD90" s="212"/>
      <c r="AE90" s="212"/>
      <c r="AF90" s="212"/>
      <c r="AG90" s="212" t="s">
        <v>169</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29">
        <v>11</v>
      </c>
      <c r="B91" s="230" t="s">
        <v>263</v>
      </c>
      <c r="C91" s="242" t="s">
        <v>264</v>
      </c>
      <c r="D91" s="231" t="s">
        <v>223</v>
      </c>
      <c r="E91" s="232">
        <v>0</v>
      </c>
      <c r="F91" s="233"/>
      <c r="G91" s="234">
        <f>ROUND(E91*F91,2)</f>
        <v>0</v>
      </c>
      <c r="H91" s="233"/>
      <c r="I91" s="234">
        <f>ROUND(E91*H91,2)</f>
        <v>0</v>
      </c>
      <c r="J91" s="233"/>
      <c r="K91" s="234">
        <f>ROUND(E91*J91,2)</f>
        <v>0</v>
      </c>
      <c r="L91" s="234">
        <v>21</v>
      </c>
      <c r="M91" s="234">
        <f>G91*(1+L91/100)</f>
        <v>0</v>
      </c>
      <c r="N91" s="234">
        <v>0</v>
      </c>
      <c r="O91" s="234">
        <f>ROUND(E91*N91,2)</f>
        <v>0</v>
      </c>
      <c r="P91" s="234">
        <v>0</v>
      </c>
      <c r="Q91" s="234">
        <f>ROUND(E91*P91,2)</f>
        <v>0</v>
      </c>
      <c r="R91" s="234" t="s">
        <v>262</v>
      </c>
      <c r="S91" s="234" t="s">
        <v>163</v>
      </c>
      <c r="T91" s="235" t="s">
        <v>163</v>
      </c>
      <c r="U91" s="221">
        <v>4.7370000000000001</v>
      </c>
      <c r="V91" s="221">
        <f>ROUND(E91*U91,2)</f>
        <v>0</v>
      </c>
      <c r="W91" s="221"/>
      <c r="X91" s="221" t="s">
        <v>224</v>
      </c>
      <c r="Y91" s="212"/>
      <c r="Z91" s="212"/>
      <c r="AA91" s="212"/>
      <c r="AB91" s="212"/>
      <c r="AC91" s="212"/>
      <c r="AD91" s="212"/>
      <c r="AE91" s="212"/>
      <c r="AF91" s="212"/>
      <c r="AG91" s="212" t="s">
        <v>225</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19"/>
      <c r="B92" s="220"/>
      <c r="C92" s="258" t="s">
        <v>226</v>
      </c>
      <c r="D92" s="256"/>
      <c r="E92" s="256"/>
      <c r="F92" s="256"/>
      <c r="G92" s="256"/>
      <c r="H92" s="221"/>
      <c r="I92" s="221"/>
      <c r="J92" s="221"/>
      <c r="K92" s="221"/>
      <c r="L92" s="221"/>
      <c r="M92" s="221"/>
      <c r="N92" s="221"/>
      <c r="O92" s="221"/>
      <c r="P92" s="221"/>
      <c r="Q92" s="221"/>
      <c r="R92" s="221"/>
      <c r="S92" s="221"/>
      <c r="T92" s="221"/>
      <c r="U92" s="221"/>
      <c r="V92" s="221"/>
      <c r="W92" s="221"/>
      <c r="X92" s="221"/>
      <c r="Y92" s="212"/>
      <c r="Z92" s="212"/>
      <c r="AA92" s="212"/>
      <c r="AB92" s="212"/>
      <c r="AC92" s="212"/>
      <c r="AD92" s="212"/>
      <c r="AE92" s="212"/>
      <c r="AF92" s="212"/>
      <c r="AG92" s="212" t="s">
        <v>216</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44"/>
      <c r="D93" s="238"/>
      <c r="E93" s="238"/>
      <c r="F93" s="238"/>
      <c r="G93" s="238"/>
      <c r="H93" s="221"/>
      <c r="I93" s="221"/>
      <c r="J93" s="221"/>
      <c r="K93" s="221"/>
      <c r="L93" s="221"/>
      <c r="M93" s="221"/>
      <c r="N93" s="221"/>
      <c r="O93" s="221"/>
      <c r="P93" s="221"/>
      <c r="Q93" s="221"/>
      <c r="R93" s="221"/>
      <c r="S93" s="221"/>
      <c r="T93" s="221"/>
      <c r="U93" s="221"/>
      <c r="V93" s="221"/>
      <c r="W93" s="221"/>
      <c r="X93" s="221"/>
      <c r="Y93" s="212"/>
      <c r="Z93" s="212"/>
      <c r="AA93" s="212"/>
      <c r="AB93" s="212"/>
      <c r="AC93" s="212"/>
      <c r="AD93" s="212"/>
      <c r="AE93" s="212"/>
      <c r="AF93" s="212"/>
      <c r="AG93" s="212" t="s">
        <v>169</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x14ac:dyDescent="0.2">
      <c r="A94" s="223" t="s">
        <v>158</v>
      </c>
      <c r="B94" s="224" t="s">
        <v>126</v>
      </c>
      <c r="C94" s="241" t="s">
        <v>127</v>
      </c>
      <c r="D94" s="225"/>
      <c r="E94" s="226"/>
      <c r="F94" s="227"/>
      <c r="G94" s="227">
        <f>SUMIF(AG95:AG108,"&lt;&gt;NOR",G95:G108)</f>
        <v>0</v>
      </c>
      <c r="H94" s="227"/>
      <c r="I94" s="227">
        <f>SUM(I95:I108)</f>
        <v>0</v>
      </c>
      <c r="J94" s="227"/>
      <c r="K94" s="227">
        <f>SUM(K95:K108)</f>
        <v>0</v>
      </c>
      <c r="L94" s="227"/>
      <c r="M94" s="227">
        <f>SUM(M95:M108)</f>
        <v>0</v>
      </c>
      <c r="N94" s="227"/>
      <c r="O94" s="227">
        <f>SUM(O95:O108)</f>
        <v>0</v>
      </c>
      <c r="P94" s="227"/>
      <c r="Q94" s="227">
        <f>SUM(Q95:Q108)</f>
        <v>0</v>
      </c>
      <c r="R94" s="227"/>
      <c r="S94" s="227"/>
      <c r="T94" s="228"/>
      <c r="U94" s="222"/>
      <c r="V94" s="222">
        <f>SUM(V95:V108)</f>
        <v>0.73</v>
      </c>
      <c r="W94" s="222"/>
      <c r="X94" s="222"/>
      <c r="AG94" t="s">
        <v>159</v>
      </c>
    </row>
    <row r="95" spans="1:60" outlineLevel="1" x14ac:dyDescent="0.2">
      <c r="A95" s="229">
        <v>12</v>
      </c>
      <c r="B95" s="230" t="s">
        <v>265</v>
      </c>
      <c r="C95" s="242" t="s">
        <v>266</v>
      </c>
      <c r="D95" s="231" t="s">
        <v>223</v>
      </c>
      <c r="E95" s="232">
        <v>0.10944</v>
      </c>
      <c r="F95" s="233"/>
      <c r="G95" s="234">
        <f>ROUND(E95*F95,2)</f>
        <v>0</v>
      </c>
      <c r="H95" s="233"/>
      <c r="I95" s="234">
        <f>ROUND(E95*H95,2)</f>
        <v>0</v>
      </c>
      <c r="J95" s="233"/>
      <c r="K95" s="234">
        <f>ROUND(E95*J95,2)</f>
        <v>0</v>
      </c>
      <c r="L95" s="234">
        <v>21</v>
      </c>
      <c r="M95" s="234">
        <f>G95*(1+L95/100)</f>
        <v>0</v>
      </c>
      <c r="N95" s="234">
        <v>0</v>
      </c>
      <c r="O95" s="234">
        <f>ROUND(E95*N95,2)</f>
        <v>0</v>
      </c>
      <c r="P95" s="234">
        <v>0</v>
      </c>
      <c r="Q95" s="234">
        <f>ROUND(E95*P95,2)</f>
        <v>0</v>
      </c>
      <c r="R95" s="234" t="s">
        <v>267</v>
      </c>
      <c r="S95" s="234" t="s">
        <v>163</v>
      </c>
      <c r="T95" s="235" t="s">
        <v>163</v>
      </c>
      <c r="U95" s="221">
        <v>0</v>
      </c>
      <c r="V95" s="221">
        <f>ROUND(E95*U95,2)</f>
        <v>0</v>
      </c>
      <c r="W95" s="221"/>
      <c r="X95" s="221" t="s">
        <v>197</v>
      </c>
      <c r="Y95" s="212"/>
      <c r="Z95" s="212"/>
      <c r="AA95" s="212"/>
      <c r="AB95" s="212"/>
      <c r="AC95" s="212"/>
      <c r="AD95" s="212"/>
      <c r="AE95" s="212"/>
      <c r="AF95" s="212"/>
      <c r="AG95" s="212" t="s">
        <v>198</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57" t="s">
        <v>268</v>
      </c>
      <c r="D96" s="250"/>
      <c r="E96" s="251">
        <v>0.10944</v>
      </c>
      <c r="F96" s="221"/>
      <c r="G96" s="221"/>
      <c r="H96" s="221"/>
      <c r="I96" s="221"/>
      <c r="J96" s="221"/>
      <c r="K96" s="221"/>
      <c r="L96" s="221"/>
      <c r="M96" s="221"/>
      <c r="N96" s="221"/>
      <c r="O96" s="221"/>
      <c r="P96" s="221"/>
      <c r="Q96" s="221"/>
      <c r="R96" s="221"/>
      <c r="S96" s="221"/>
      <c r="T96" s="221"/>
      <c r="U96" s="221"/>
      <c r="V96" s="221"/>
      <c r="W96" s="221"/>
      <c r="X96" s="221"/>
      <c r="Y96" s="212"/>
      <c r="Z96" s="212"/>
      <c r="AA96" s="212"/>
      <c r="AB96" s="212"/>
      <c r="AC96" s="212"/>
      <c r="AD96" s="212"/>
      <c r="AE96" s="212"/>
      <c r="AF96" s="212"/>
      <c r="AG96" s="212" t="s">
        <v>200</v>
      </c>
      <c r="AH96" s="212">
        <v>7</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44"/>
      <c r="D97" s="238"/>
      <c r="E97" s="238"/>
      <c r="F97" s="238"/>
      <c r="G97" s="238"/>
      <c r="H97" s="221"/>
      <c r="I97" s="221"/>
      <c r="J97" s="221"/>
      <c r="K97" s="221"/>
      <c r="L97" s="221"/>
      <c r="M97" s="221"/>
      <c r="N97" s="221"/>
      <c r="O97" s="221"/>
      <c r="P97" s="221"/>
      <c r="Q97" s="221"/>
      <c r="R97" s="221"/>
      <c r="S97" s="221"/>
      <c r="T97" s="221"/>
      <c r="U97" s="221"/>
      <c r="V97" s="221"/>
      <c r="W97" s="221"/>
      <c r="X97" s="221"/>
      <c r="Y97" s="212"/>
      <c r="Z97" s="212"/>
      <c r="AA97" s="212"/>
      <c r="AB97" s="212"/>
      <c r="AC97" s="212"/>
      <c r="AD97" s="212"/>
      <c r="AE97" s="212"/>
      <c r="AF97" s="212"/>
      <c r="AG97" s="212" t="s">
        <v>169</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29">
        <v>13</v>
      </c>
      <c r="B98" s="230" t="s">
        <v>269</v>
      </c>
      <c r="C98" s="242" t="s">
        <v>270</v>
      </c>
      <c r="D98" s="231" t="s">
        <v>223</v>
      </c>
      <c r="E98" s="232">
        <v>1.35792</v>
      </c>
      <c r="F98" s="233"/>
      <c r="G98" s="234">
        <f>ROUND(E98*F98,2)</f>
        <v>0</v>
      </c>
      <c r="H98" s="233"/>
      <c r="I98" s="234">
        <f>ROUND(E98*H98,2)</f>
        <v>0</v>
      </c>
      <c r="J98" s="233"/>
      <c r="K98" s="234">
        <f>ROUND(E98*J98,2)</f>
        <v>0</v>
      </c>
      <c r="L98" s="234">
        <v>21</v>
      </c>
      <c r="M98" s="234">
        <f>G98*(1+L98/100)</f>
        <v>0</v>
      </c>
      <c r="N98" s="234">
        <v>0</v>
      </c>
      <c r="O98" s="234">
        <f>ROUND(E98*N98,2)</f>
        <v>0</v>
      </c>
      <c r="P98" s="234">
        <v>0</v>
      </c>
      <c r="Q98" s="234">
        <f>ROUND(E98*P98,2)</f>
        <v>0</v>
      </c>
      <c r="R98" s="234"/>
      <c r="S98" s="234" t="s">
        <v>271</v>
      </c>
      <c r="T98" s="235" t="s">
        <v>163</v>
      </c>
      <c r="U98" s="221">
        <v>0</v>
      </c>
      <c r="V98" s="221">
        <f>ROUND(E98*U98,2)</f>
        <v>0</v>
      </c>
      <c r="W98" s="221"/>
      <c r="X98" s="221" t="s">
        <v>197</v>
      </c>
      <c r="Y98" s="212"/>
      <c r="Z98" s="212"/>
      <c r="AA98" s="212"/>
      <c r="AB98" s="212"/>
      <c r="AC98" s="212"/>
      <c r="AD98" s="212"/>
      <c r="AE98" s="212"/>
      <c r="AF98" s="212"/>
      <c r="AG98" s="212" t="s">
        <v>198</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7" t="s">
        <v>272</v>
      </c>
      <c r="D99" s="250"/>
      <c r="E99" s="251">
        <v>1.46736</v>
      </c>
      <c r="F99" s="221"/>
      <c r="G99" s="221"/>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200</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7" t="s">
        <v>273</v>
      </c>
      <c r="D100" s="250"/>
      <c r="E100" s="251">
        <v>-0.10944</v>
      </c>
      <c r="F100" s="221"/>
      <c r="G100" s="221"/>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200</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19"/>
      <c r="B101" s="220"/>
      <c r="C101" s="244"/>
      <c r="D101" s="238"/>
      <c r="E101" s="238"/>
      <c r="F101" s="238"/>
      <c r="G101" s="238"/>
      <c r="H101" s="221"/>
      <c r="I101" s="221"/>
      <c r="J101" s="221"/>
      <c r="K101" s="221"/>
      <c r="L101" s="221"/>
      <c r="M101" s="221"/>
      <c r="N101" s="221"/>
      <c r="O101" s="221"/>
      <c r="P101" s="221"/>
      <c r="Q101" s="221"/>
      <c r="R101" s="221"/>
      <c r="S101" s="221"/>
      <c r="T101" s="221"/>
      <c r="U101" s="221"/>
      <c r="V101" s="221"/>
      <c r="W101" s="221"/>
      <c r="X101" s="221"/>
      <c r="Y101" s="212"/>
      <c r="Z101" s="212"/>
      <c r="AA101" s="212"/>
      <c r="AB101" s="212"/>
      <c r="AC101" s="212"/>
      <c r="AD101" s="212"/>
      <c r="AE101" s="212"/>
      <c r="AF101" s="212"/>
      <c r="AG101" s="212" t="s">
        <v>169</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ht="22.5" outlineLevel="1" x14ac:dyDescent="0.2">
      <c r="A102" s="229">
        <v>14</v>
      </c>
      <c r="B102" s="230" t="s">
        <v>274</v>
      </c>
      <c r="C102" s="242" t="s">
        <v>275</v>
      </c>
      <c r="D102" s="231" t="s">
        <v>223</v>
      </c>
      <c r="E102" s="232">
        <v>1.46736</v>
      </c>
      <c r="F102" s="233"/>
      <c r="G102" s="234">
        <f>ROUND(E102*F102,2)</f>
        <v>0</v>
      </c>
      <c r="H102" s="233"/>
      <c r="I102" s="234">
        <f>ROUND(E102*H102,2)</f>
        <v>0</v>
      </c>
      <c r="J102" s="233"/>
      <c r="K102" s="234">
        <f>ROUND(E102*J102,2)</f>
        <v>0</v>
      </c>
      <c r="L102" s="234">
        <v>21</v>
      </c>
      <c r="M102" s="234">
        <f>G102*(1+L102/100)</f>
        <v>0</v>
      </c>
      <c r="N102" s="234">
        <v>0</v>
      </c>
      <c r="O102" s="234">
        <f>ROUND(E102*N102,2)</f>
        <v>0</v>
      </c>
      <c r="P102" s="234">
        <v>0</v>
      </c>
      <c r="Q102" s="234">
        <f>ROUND(E102*P102,2)</f>
        <v>0</v>
      </c>
      <c r="R102" s="234" t="s">
        <v>267</v>
      </c>
      <c r="S102" s="234" t="s">
        <v>163</v>
      </c>
      <c r="T102" s="235" t="s">
        <v>163</v>
      </c>
      <c r="U102" s="221">
        <v>0.49</v>
      </c>
      <c r="V102" s="221">
        <f>ROUND(E102*U102,2)</f>
        <v>0.72</v>
      </c>
      <c r="W102" s="221"/>
      <c r="X102" s="221" t="s">
        <v>276</v>
      </c>
      <c r="Y102" s="212"/>
      <c r="Z102" s="212"/>
      <c r="AA102" s="212"/>
      <c r="AB102" s="212"/>
      <c r="AC102" s="212"/>
      <c r="AD102" s="212"/>
      <c r="AE102" s="212"/>
      <c r="AF102" s="212"/>
      <c r="AG102" s="212" t="s">
        <v>277</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43" t="s">
        <v>278</v>
      </c>
      <c r="D103" s="237"/>
      <c r="E103" s="237"/>
      <c r="F103" s="237"/>
      <c r="G103" s="237"/>
      <c r="H103" s="221"/>
      <c r="I103" s="221"/>
      <c r="J103" s="221"/>
      <c r="K103" s="221"/>
      <c r="L103" s="221"/>
      <c r="M103" s="221"/>
      <c r="N103" s="221"/>
      <c r="O103" s="221"/>
      <c r="P103" s="221"/>
      <c r="Q103" s="221"/>
      <c r="R103" s="221"/>
      <c r="S103" s="221"/>
      <c r="T103" s="221"/>
      <c r="U103" s="221"/>
      <c r="V103" s="221"/>
      <c r="W103" s="221"/>
      <c r="X103" s="221"/>
      <c r="Y103" s="212"/>
      <c r="Z103" s="212"/>
      <c r="AA103" s="212"/>
      <c r="AB103" s="212"/>
      <c r="AC103" s="212"/>
      <c r="AD103" s="212"/>
      <c r="AE103" s="212"/>
      <c r="AF103" s="212"/>
      <c r="AG103" s="212" t="s">
        <v>168</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44"/>
      <c r="D104" s="238"/>
      <c r="E104" s="238"/>
      <c r="F104" s="238"/>
      <c r="G104" s="238"/>
      <c r="H104" s="221"/>
      <c r="I104" s="221"/>
      <c r="J104" s="221"/>
      <c r="K104" s="221"/>
      <c r="L104" s="221"/>
      <c r="M104" s="221"/>
      <c r="N104" s="221"/>
      <c r="O104" s="221"/>
      <c r="P104" s="221"/>
      <c r="Q104" s="221"/>
      <c r="R104" s="221"/>
      <c r="S104" s="221"/>
      <c r="T104" s="221"/>
      <c r="U104" s="221"/>
      <c r="V104" s="221"/>
      <c r="W104" s="221"/>
      <c r="X104" s="221"/>
      <c r="Y104" s="212"/>
      <c r="Z104" s="212"/>
      <c r="AA104" s="212"/>
      <c r="AB104" s="212"/>
      <c r="AC104" s="212"/>
      <c r="AD104" s="212"/>
      <c r="AE104" s="212"/>
      <c r="AF104" s="212"/>
      <c r="AG104" s="212" t="s">
        <v>169</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ht="22.5" outlineLevel="1" x14ac:dyDescent="0.2">
      <c r="A105" s="229">
        <v>15</v>
      </c>
      <c r="B105" s="230" t="s">
        <v>279</v>
      </c>
      <c r="C105" s="242" t="s">
        <v>280</v>
      </c>
      <c r="D105" s="231" t="s">
        <v>223</v>
      </c>
      <c r="E105" s="232">
        <v>14.6736</v>
      </c>
      <c r="F105" s="233"/>
      <c r="G105" s="234">
        <f>ROUND(E105*F105,2)</f>
        <v>0</v>
      </c>
      <c r="H105" s="233"/>
      <c r="I105" s="234">
        <f>ROUND(E105*H105,2)</f>
        <v>0</v>
      </c>
      <c r="J105" s="233"/>
      <c r="K105" s="234">
        <f>ROUND(E105*J105,2)</f>
        <v>0</v>
      </c>
      <c r="L105" s="234">
        <v>21</v>
      </c>
      <c r="M105" s="234">
        <f>G105*(1+L105/100)</f>
        <v>0</v>
      </c>
      <c r="N105" s="234">
        <v>0</v>
      </c>
      <c r="O105" s="234">
        <f>ROUND(E105*N105,2)</f>
        <v>0</v>
      </c>
      <c r="P105" s="234">
        <v>0</v>
      </c>
      <c r="Q105" s="234">
        <f>ROUND(E105*P105,2)</f>
        <v>0</v>
      </c>
      <c r="R105" s="234" t="s">
        <v>267</v>
      </c>
      <c r="S105" s="234" t="s">
        <v>163</v>
      </c>
      <c r="T105" s="235" t="s">
        <v>163</v>
      </c>
      <c r="U105" s="221">
        <v>0</v>
      </c>
      <c r="V105" s="221">
        <f>ROUND(E105*U105,2)</f>
        <v>0</v>
      </c>
      <c r="W105" s="221"/>
      <c r="X105" s="221" t="s">
        <v>276</v>
      </c>
      <c r="Y105" s="212"/>
      <c r="Z105" s="212"/>
      <c r="AA105" s="212"/>
      <c r="AB105" s="212"/>
      <c r="AC105" s="212"/>
      <c r="AD105" s="212"/>
      <c r="AE105" s="212"/>
      <c r="AF105" s="212"/>
      <c r="AG105" s="212" t="s">
        <v>277</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45"/>
      <c r="D106" s="239"/>
      <c r="E106" s="239"/>
      <c r="F106" s="239"/>
      <c r="G106" s="239"/>
      <c r="H106" s="221"/>
      <c r="I106" s="221"/>
      <c r="J106" s="221"/>
      <c r="K106" s="221"/>
      <c r="L106" s="221"/>
      <c r="M106" s="221"/>
      <c r="N106" s="221"/>
      <c r="O106" s="221"/>
      <c r="P106" s="221"/>
      <c r="Q106" s="221"/>
      <c r="R106" s="221"/>
      <c r="S106" s="221"/>
      <c r="T106" s="221"/>
      <c r="U106" s="221"/>
      <c r="V106" s="221"/>
      <c r="W106" s="221"/>
      <c r="X106" s="221"/>
      <c r="Y106" s="212"/>
      <c r="Z106" s="212"/>
      <c r="AA106" s="212"/>
      <c r="AB106" s="212"/>
      <c r="AC106" s="212"/>
      <c r="AD106" s="212"/>
      <c r="AE106" s="212"/>
      <c r="AF106" s="212"/>
      <c r="AG106" s="212" t="s">
        <v>169</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29">
        <v>16</v>
      </c>
      <c r="B107" s="230" t="s">
        <v>281</v>
      </c>
      <c r="C107" s="242" t="s">
        <v>282</v>
      </c>
      <c r="D107" s="231" t="s">
        <v>223</v>
      </c>
      <c r="E107" s="232">
        <v>1.46736</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c r="S107" s="234" t="s">
        <v>163</v>
      </c>
      <c r="T107" s="235" t="s">
        <v>163</v>
      </c>
      <c r="U107" s="221">
        <v>6.0000000000000001E-3</v>
      </c>
      <c r="V107" s="221">
        <f>ROUND(E107*U107,2)</f>
        <v>0.01</v>
      </c>
      <c r="W107" s="221"/>
      <c r="X107" s="221" t="s">
        <v>276</v>
      </c>
      <c r="Y107" s="212"/>
      <c r="Z107" s="212"/>
      <c r="AA107" s="212"/>
      <c r="AB107" s="212"/>
      <c r="AC107" s="212"/>
      <c r="AD107" s="212"/>
      <c r="AE107" s="212"/>
      <c r="AF107" s="212"/>
      <c r="AG107" s="212" t="s">
        <v>277</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45"/>
      <c r="D108" s="239"/>
      <c r="E108" s="239"/>
      <c r="F108" s="239"/>
      <c r="G108" s="239"/>
      <c r="H108" s="221"/>
      <c r="I108" s="221"/>
      <c r="J108" s="221"/>
      <c r="K108" s="221"/>
      <c r="L108" s="221"/>
      <c r="M108" s="221"/>
      <c r="N108" s="221"/>
      <c r="O108" s="221"/>
      <c r="P108" s="221"/>
      <c r="Q108" s="221"/>
      <c r="R108" s="221"/>
      <c r="S108" s="221"/>
      <c r="T108" s="221"/>
      <c r="U108" s="221"/>
      <c r="V108" s="221"/>
      <c r="W108" s="221"/>
      <c r="X108" s="221"/>
      <c r="Y108" s="212"/>
      <c r="Z108" s="212"/>
      <c r="AA108" s="212"/>
      <c r="AB108" s="212"/>
      <c r="AC108" s="212"/>
      <c r="AD108" s="212"/>
      <c r="AE108" s="212"/>
      <c r="AF108" s="212"/>
      <c r="AG108" s="212" t="s">
        <v>169</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x14ac:dyDescent="0.2">
      <c r="A109" s="3"/>
      <c r="B109" s="4"/>
      <c r="C109" s="246"/>
      <c r="D109" s="6"/>
      <c r="E109" s="3"/>
      <c r="F109" s="3"/>
      <c r="G109" s="3"/>
      <c r="H109" s="3"/>
      <c r="I109" s="3"/>
      <c r="J109" s="3"/>
      <c r="K109" s="3"/>
      <c r="L109" s="3"/>
      <c r="M109" s="3"/>
      <c r="N109" s="3"/>
      <c r="O109" s="3"/>
      <c r="P109" s="3"/>
      <c r="Q109" s="3"/>
      <c r="R109" s="3"/>
      <c r="S109" s="3"/>
      <c r="T109" s="3"/>
      <c r="U109" s="3"/>
      <c r="V109" s="3"/>
      <c r="W109" s="3"/>
      <c r="X109" s="3"/>
      <c r="AE109">
        <v>15</v>
      </c>
      <c r="AF109">
        <v>21</v>
      </c>
      <c r="AG109" t="s">
        <v>145</v>
      </c>
    </row>
    <row r="110" spans="1:60" x14ac:dyDescent="0.2">
      <c r="A110" s="215"/>
      <c r="B110" s="216" t="s">
        <v>29</v>
      </c>
      <c r="C110" s="247"/>
      <c r="D110" s="217"/>
      <c r="E110" s="218"/>
      <c r="F110" s="218"/>
      <c r="G110" s="240">
        <f>G8+G37+G57+G82+G94</f>
        <v>0</v>
      </c>
      <c r="H110" s="3"/>
      <c r="I110" s="3"/>
      <c r="J110" s="3"/>
      <c r="K110" s="3"/>
      <c r="L110" s="3"/>
      <c r="M110" s="3"/>
      <c r="N110" s="3"/>
      <c r="O110" s="3"/>
      <c r="P110" s="3"/>
      <c r="Q110" s="3"/>
      <c r="R110" s="3"/>
      <c r="S110" s="3"/>
      <c r="T110" s="3"/>
      <c r="U110" s="3"/>
      <c r="V110" s="3"/>
      <c r="W110" s="3"/>
      <c r="X110" s="3"/>
      <c r="AE110">
        <f>SUMIF(L7:L108,AE109,G7:G108)</f>
        <v>0</v>
      </c>
      <c r="AF110">
        <f>SUMIF(L7:L108,AF109,G7:G108)</f>
        <v>0</v>
      </c>
      <c r="AG110" t="s">
        <v>190</v>
      </c>
    </row>
    <row r="111" spans="1:60" x14ac:dyDescent="0.2">
      <c r="A111" s="249" t="s">
        <v>283</v>
      </c>
      <c r="B111" s="249"/>
      <c r="C111" s="246"/>
      <c r="D111" s="6"/>
      <c r="E111" s="3"/>
      <c r="F111" s="3"/>
      <c r="G111" s="3"/>
      <c r="H111" s="3"/>
      <c r="I111" s="3"/>
      <c r="J111" s="3"/>
      <c r="K111" s="3"/>
      <c r="L111" s="3"/>
      <c r="M111" s="3"/>
      <c r="N111" s="3"/>
      <c r="O111" s="3"/>
      <c r="P111" s="3"/>
      <c r="Q111" s="3"/>
      <c r="R111" s="3"/>
      <c r="S111" s="3"/>
      <c r="T111" s="3"/>
      <c r="U111" s="3"/>
      <c r="V111" s="3"/>
      <c r="W111" s="3"/>
      <c r="X111" s="3"/>
    </row>
    <row r="112" spans="1:60" x14ac:dyDescent="0.2">
      <c r="A112" s="3"/>
      <c r="B112" s="4" t="s">
        <v>284</v>
      </c>
      <c r="C112" s="246" t="s">
        <v>285</v>
      </c>
      <c r="D112" s="6"/>
      <c r="E112" s="3"/>
      <c r="F112" s="3"/>
      <c r="G112" s="3"/>
      <c r="H112" s="3"/>
      <c r="I112" s="3"/>
      <c r="J112" s="3"/>
      <c r="K112" s="3"/>
      <c r="L112" s="3"/>
      <c r="M112" s="3"/>
      <c r="N112" s="3"/>
      <c r="O112" s="3"/>
      <c r="P112" s="3"/>
      <c r="Q112" s="3"/>
      <c r="R112" s="3"/>
      <c r="S112" s="3"/>
      <c r="T112" s="3"/>
      <c r="U112" s="3"/>
      <c r="V112" s="3"/>
      <c r="W112" s="3"/>
      <c r="X112" s="3"/>
      <c r="AG112" t="s">
        <v>286</v>
      </c>
    </row>
    <row r="113" spans="1:33" x14ac:dyDescent="0.2">
      <c r="A113" s="3"/>
      <c r="B113" s="4" t="s">
        <v>287</v>
      </c>
      <c r="C113" s="246" t="s">
        <v>288</v>
      </c>
      <c r="D113" s="6"/>
      <c r="E113" s="3"/>
      <c r="F113" s="3"/>
      <c r="G113" s="3"/>
      <c r="H113" s="3"/>
      <c r="I113" s="3"/>
      <c r="J113" s="3"/>
      <c r="K113" s="3"/>
      <c r="L113" s="3"/>
      <c r="M113" s="3"/>
      <c r="N113" s="3"/>
      <c r="O113" s="3"/>
      <c r="P113" s="3"/>
      <c r="Q113" s="3"/>
      <c r="R113" s="3"/>
      <c r="S113" s="3"/>
      <c r="T113" s="3"/>
      <c r="U113" s="3"/>
      <c r="V113" s="3"/>
      <c r="W113" s="3"/>
      <c r="X113" s="3"/>
      <c r="AG113" t="s">
        <v>289</v>
      </c>
    </row>
    <row r="114" spans="1:33" x14ac:dyDescent="0.2">
      <c r="A114" s="3"/>
      <c r="B114" s="4"/>
      <c r="C114" s="246" t="s">
        <v>290</v>
      </c>
      <c r="D114" s="6"/>
      <c r="E114" s="3"/>
      <c r="F114" s="3"/>
      <c r="G114" s="3"/>
      <c r="H114" s="3"/>
      <c r="I114" s="3"/>
      <c r="J114" s="3"/>
      <c r="K114" s="3"/>
      <c r="L114" s="3"/>
      <c r="M114" s="3"/>
      <c r="N114" s="3"/>
      <c r="O114" s="3"/>
      <c r="P114" s="3"/>
      <c r="Q114" s="3"/>
      <c r="R114" s="3"/>
      <c r="S114" s="3"/>
      <c r="T114" s="3"/>
      <c r="U114" s="3"/>
      <c r="V114" s="3"/>
      <c r="W114" s="3"/>
      <c r="X114" s="3"/>
      <c r="AG114" t="s">
        <v>291</v>
      </c>
    </row>
    <row r="115" spans="1:33" x14ac:dyDescent="0.2">
      <c r="A115" s="3"/>
      <c r="B115" s="4"/>
      <c r="C115" s="246"/>
      <c r="D115" s="6"/>
      <c r="E115" s="3"/>
      <c r="F115" s="3"/>
      <c r="G115" s="3"/>
      <c r="H115" s="3"/>
      <c r="I115" s="3"/>
      <c r="J115" s="3"/>
      <c r="K115" s="3"/>
      <c r="L115" s="3"/>
      <c r="M115" s="3"/>
      <c r="N115" s="3"/>
      <c r="O115" s="3"/>
      <c r="P115" s="3"/>
      <c r="Q115" s="3"/>
      <c r="R115" s="3"/>
      <c r="S115" s="3"/>
      <c r="T115" s="3"/>
      <c r="U115" s="3"/>
      <c r="V115" s="3"/>
      <c r="W115" s="3"/>
      <c r="X115" s="3"/>
    </row>
    <row r="116" spans="1:33" x14ac:dyDescent="0.2">
      <c r="C116" s="248"/>
      <c r="D116" s="10"/>
      <c r="AG116" t="s">
        <v>191</v>
      </c>
    </row>
    <row r="117" spans="1:33" x14ac:dyDescent="0.2">
      <c r="D117" s="10"/>
    </row>
    <row r="118" spans="1:33" x14ac:dyDescent="0.2">
      <c r="D118" s="10"/>
    </row>
    <row r="119" spans="1:33" x14ac:dyDescent="0.2">
      <c r="D119" s="10"/>
    </row>
    <row r="120" spans="1:33" x14ac:dyDescent="0.2">
      <c r="D120" s="10"/>
    </row>
    <row r="121" spans="1:33" x14ac:dyDescent="0.2">
      <c r="D121" s="10"/>
    </row>
    <row r="122" spans="1:33" x14ac:dyDescent="0.2">
      <c r="D122" s="10"/>
    </row>
    <row r="123" spans="1:33" x14ac:dyDescent="0.2">
      <c r="D123" s="10"/>
    </row>
    <row r="124" spans="1:33" x14ac:dyDescent="0.2">
      <c r="D124" s="10"/>
    </row>
    <row r="125" spans="1:33" x14ac:dyDescent="0.2">
      <c r="D125" s="10"/>
    </row>
    <row r="126" spans="1:33" x14ac:dyDescent="0.2">
      <c r="D126" s="10"/>
    </row>
    <row r="127" spans="1:33" x14ac:dyDescent="0.2">
      <c r="D127" s="10"/>
    </row>
    <row r="128" spans="1:33"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CPK7zhVoAxC3kGeNoRqQ9g70HRf/2wUyQxbEPhJvK1p/NeSdA4352ZuOfqQLY9MGudxC+XhiKeQzvBIhkEF+A==" saltValue="4VIuyZZBvQ4CWgGAbInShg==" spinCount="100000" sheet="1"/>
  <mergeCells count="28">
    <mergeCell ref="C97:G97"/>
    <mergeCell ref="C101:G101"/>
    <mergeCell ref="C103:G103"/>
    <mergeCell ref="C104:G104"/>
    <mergeCell ref="C106:G106"/>
    <mergeCell ref="C108:G108"/>
    <mergeCell ref="C78:G78"/>
    <mergeCell ref="C80:G80"/>
    <mergeCell ref="C81:G81"/>
    <mergeCell ref="C90:G90"/>
    <mergeCell ref="C92:G92"/>
    <mergeCell ref="C93:G93"/>
    <mergeCell ref="C36:G36"/>
    <mergeCell ref="C53:G53"/>
    <mergeCell ref="C55:G55"/>
    <mergeCell ref="C56:G56"/>
    <mergeCell ref="C65:G65"/>
    <mergeCell ref="C67:G67"/>
    <mergeCell ref="A1:G1"/>
    <mergeCell ref="C2:G2"/>
    <mergeCell ref="C3:G3"/>
    <mergeCell ref="C4:G4"/>
    <mergeCell ref="A111:B111"/>
    <mergeCell ref="C16:G16"/>
    <mergeCell ref="C24:G24"/>
    <mergeCell ref="C26:G26"/>
    <mergeCell ref="C33:G33"/>
    <mergeCell ref="C35:G3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0CCDD-32D3-4609-B6B8-66E71B432442}">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192</v>
      </c>
      <c r="B1" s="197"/>
      <c r="C1" s="197"/>
      <c r="D1" s="197"/>
      <c r="E1" s="197"/>
      <c r="F1" s="197"/>
      <c r="G1" s="197"/>
      <c r="AG1" t="s">
        <v>132</v>
      </c>
    </row>
    <row r="2" spans="1:60" ht="24.95" customHeight="1" x14ac:dyDescent="0.2">
      <c r="A2" s="198" t="s">
        <v>7</v>
      </c>
      <c r="B2" s="48" t="s">
        <v>45</v>
      </c>
      <c r="C2" s="201" t="s">
        <v>46</v>
      </c>
      <c r="D2" s="199"/>
      <c r="E2" s="199"/>
      <c r="F2" s="199"/>
      <c r="G2" s="200"/>
      <c r="AG2" t="s">
        <v>133</v>
      </c>
    </row>
    <row r="3" spans="1:60" ht="24.95" customHeight="1" x14ac:dyDescent="0.2">
      <c r="A3" s="198" t="s">
        <v>8</v>
      </c>
      <c r="B3" s="48" t="s">
        <v>64</v>
      </c>
      <c r="C3" s="201" t="s">
        <v>46</v>
      </c>
      <c r="D3" s="199"/>
      <c r="E3" s="199"/>
      <c r="F3" s="199"/>
      <c r="G3" s="200"/>
      <c r="AC3" s="177" t="s">
        <v>133</v>
      </c>
      <c r="AG3" t="s">
        <v>135</v>
      </c>
    </row>
    <row r="4" spans="1:60" ht="24.95" customHeight="1" x14ac:dyDescent="0.2">
      <c r="A4" s="202" t="s">
        <v>9</v>
      </c>
      <c r="B4" s="203" t="s">
        <v>67</v>
      </c>
      <c r="C4" s="204" t="s">
        <v>68</v>
      </c>
      <c r="D4" s="205"/>
      <c r="E4" s="205"/>
      <c r="F4" s="205"/>
      <c r="G4" s="206"/>
      <c r="AG4" t="s">
        <v>136</v>
      </c>
    </row>
    <row r="5" spans="1:60" x14ac:dyDescent="0.2">
      <c r="D5" s="10"/>
    </row>
    <row r="6" spans="1:60" ht="38.25" x14ac:dyDescent="0.2">
      <c r="A6" s="208" t="s">
        <v>137</v>
      </c>
      <c r="B6" s="210" t="s">
        <v>138</v>
      </c>
      <c r="C6" s="210" t="s">
        <v>139</v>
      </c>
      <c r="D6" s="209" t="s">
        <v>140</v>
      </c>
      <c r="E6" s="208" t="s">
        <v>141</v>
      </c>
      <c r="F6" s="207" t="s">
        <v>142</v>
      </c>
      <c r="G6" s="208" t="s">
        <v>29</v>
      </c>
      <c r="H6" s="211" t="s">
        <v>30</v>
      </c>
      <c r="I6" s="211" t="s">
        <v>143</v>
      </c>
      <c r="J6" s="211" t="s">
        <v>31</v>
      </c>
      <c r="K6" s="211" t="s">
        <v>144</v>
      </c>
      <c r="L6" s="211" t="s">
        <v>145</v>
      </c>
      <c r="M6" s="211" t="s">
        <v>146</v>
      </c>
      <c r="N6" s="211" t="s">
        <v>147</v>
      </c>
      <c r="O6" s="211" t="s">
        <v>148</v>
      </c>
      <c r="P6" s="211" t="s">
        <v>149</v>
      </c>
      <c r="Q6" s="211" t="s">
        <v>150</v>
      </c>
      <c r="R6" s="211" t="s">
        <v>151</v>
      </c>
      <c r="S6" s="211" t="s">
        <v>152</v>
      </c>
      <c r="T6" s="211" t="s">
        <v>153</v>
      </c>
      <c r="U6" s="211" t="s">
        <v>154</v>
      </c>
      <c r="V6" s="211" t="s">
        <v>155</v>
      </c>
      <c r="W6" s="211" t="s">
        <v>156</v>
      </c>
      <c r="X6" s="211" t="s">
        <v>157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158</v>
      </c>
      <c r="B8" s="224" t="s">
        <v>118</v>
      </c>
      <c r="C8" s="241" t="s">
        <v>119</v>
      </c>
      <c r="D8" s="225"/>
      <c r="E8" s="226"/>
      <c r="F8" s="227"/>
      <c r="G8" s="227">
        <f>SUMIF(AG9:AG21,"&lt;&gt;NOR",G9:G21)</f>
        <v>0</v>
      </c>
      <c r="H8" s="227"/>
      <c r="I8" s="227">
        <f>SUM(I9:I21)</f>
        <v>0</v>
      </c>
      <c r="J8" s="227"/>
      <c r="K8" s="227">
        <f>SUM(K9:K21)</f>
        <v>0</v>
      </c>
      <c r="L8" s="227"/>
      <c r="M8" s="227">
        <f>SUM(M9:M21)</f>
        <v>0</v>
      </c>
      <c r="N8" s="227"/>
      <c r="O8" s="227">
        <f>SUM(O9:O21)</f>
        <v>1.3199999999999998</v>
      </c>
      <c r="P8" s="227"/>
      <c r="Q8" s="227">
        <f>SUM(Q9:Q21)</f>
        <v>0.21</v>
      </c>
      <c r="R8" s="227"/>
      <c r="S8" s="227"/>
      <c r="T8" s="228"/>
      <c r="U8" s="222"/>
      <c r="V8" s="222">
        <f>SUM(V9:V21)</f>
        <v>159.58000000000001</v>
      </c>
      <c r="W8" s="222"/>
      <c r="X8" s="222"/>
      <c r="AG8" t="s">
        <v>159</v>
      </c>
    </row>
    <row r="9" spans="1:60" ht="22.5" outlineLevel="1" x14ac:dyDescent="0.2">
      <c r="A9" s="229">
        <v>1</v>
      </c>
      <c r="B9" s="230" t="s">
        <v>193</v>
      </c>
      <c r="C9" s="242" t="s">
        <v>194</v>
      </c>
      <c r="D9" s="231" t="s">
        <v>195</v>
      </c>
      <c r="E9" s="232">
        <v>35.04</v>
      </c>
      <c r="F9" s="233"/>
      <c r="G9" s="234">
        <f>ROUND(E9*F9,2)</f>
        <v>0</v>
      </c>
      <c r="H9" s="233"/>
      <c r="I9" s="234">
        <f>ROUND(E9*H9,2)</f>
        <v>0</v>
      </c>
      <c r="J9" s="233"/>
      <c r="K9" s="234">
        <f>ROUND(E9*J9,2)</f>
        <v>0</v>
      </c>
      <c r="L9" s="234">
        <v>21</v>
      </c>
      <c r="M9" s="234">
        <f>G9*(1+L9/100)</f>
        <v>0</v>
      </c>
      <c r="N9" s="234">
        <v>0</v>
      </c>
      <c r="O9" s="234">
        <f>ROUND(E9*N9,2)</f>
        <v>0</v>
      </c>
      <c r="P9" s="234">
        <v>6.0000000000000001E-3</v>
      </c>
      <c r="Q9" s="234">
        <f>ROUND(E9*P9,2)</f>
        <v>0.21</v>
      </c>
      <c r="R9" s="234" t="s">
        <v>196</v>
      </c>
      <c r="S9" s="234" t="s">
        <v>163</v>
      </c>
      <c r="T9" s="235" t="s">
        <v>163</v>
      </c>
      <c r="U9" s="221">
        <v>7.0000000000000007E-2</v>
      </c>
      <c r="V9" s="221">
        <f>ROUND(E9*U9,2)</f>
        <v>2.4500000000000002</v>
      </c>
      <c r="W9" s="221"/>
      <c r="X9" s="221" t="s">
        <v>197</v>
      </c>
      <c r="Y9" s="212"/>
      <c r="Z9" s="212"/>
      <c r="AA9" s="212"/>
      <c r="AB9" s="212"/>
      <c r="AC9" s="212"/>
      <c r="AD9" s="212"/>
      <c r="AE9" s="212"/>
      <c r="AF9" s="212"/>
      <c r="AG9" s="212" t="s">
        <v>198</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7" t="s">
        <v>292</v>
      </c>
      <c r="D10" s="250"/>
      <c r="E10" s="251">
        <v>35.04</v>
      </c>
      <c r="F10" s="221"/>
      <c r="G10" s="221"/>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200</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44"/>
      <c r="D11" s="238"/>
      <c r="E11" s="238"/>
      <c r="F11" s="238"/>
      <c r="G11" s="238"/>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169</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1" x14ac:dyDescent="0.2">
      <c r="A12" s="229">
        <v>2</v>
      </c>
      <c r="B12" s="230" t="s">
        <v>206</v>
      </c>
      <c r="C12" s="242" t="s">
        <v>207</v>
      </c>
      <c r="D12" s="231" t="s">
        <v>195</v>
      </c>
      <c r="E12" s="232">
        <v>118.041</v>
      </c>
      <c r="F12" s="233"/>
      <c r="G12" s="234">
        <f>ROUND(E12*F12,2)</f>
        <v>0</v>
      </c>
      <c r="H12" s="233"/>
      <c r="I12" s="234">
        <f>ROUND(E12*H12,2)</f>
        <v>0</v>
      </c>
      <c r="J12" s="233"/>
      <c r="K12" s="234">
        <f>ROUND(E12*J12,2)</f>
        <v>0</v>
      </c>
      <c r="L12" s="234">
        <v>21</v>
      </c>
      <c r="M12" s="234">
        <f>G12*(1+L12/100)</f>
        <v>0</v>
      </c>
      <c r="N12" s="234">
        <v>5.3E-3</v>
      </c>
      <c r="O12" s="234">
        <f>ROUND(E12*N12,2)</f>
        <v>0.63</v>
      </c>
      <c r="P12" s="234">
        <v>0</v>
      </c>
      <c r="Q12" s="234">
        <f>ROUND(E12*P12,2)</f>
        <v>0</v>
      </c>
      <c r="R12" s="234" t="s">
        <v>196</v>
      </c>
      <c r="S12" s="234" t="s">
        <v>163</v>
      </c>
      <c r="T12" s="235" t="s">
        <v>163</v>
      </c>
      <c r="U12" s="221">
        <v>0.2</v>
      </c>
      <c r="V12" s="221">
        <f>ROUND(E12*U12,2)</f>
        <v>23.61</v>
      </c>
      <c r="W12" s="221"/>
      <c r="X12" s="221" t="s">
        <v>197</v>
      </c>
      <c r="Y12" s="212"/>
      <c r="Z12" s="212"/>
      <c r="AA12" s="212"/>
      <c r="AB12" s="212"/>
      <c r="AC12" s="212"/>
      <c r="AD12" s="212"/>
      <c r="AE12" s="212"/>
      <c r="AF12" s="212"/>
      <c r="AG12" s="212" t="s">
        <v>198</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7" t="s">
        <v>293</v>
      </c>
      <c r="D13" s="250"/>
      <c r="E13" s="251">
        <v>118.041</v>
      </c>
      <c r="F13" s="221"/>
      <c r="G13" s="221"/>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200</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44"/>
      <c r="D14" s="238"/>
      <c r="E14" s="238"/>
      <c r="F14" s="238"/>
      <c r="G14" s="238"/>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169</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ht="22.5" outlineLevel="1" x14ac:dyDescent="0.2">
      <c r="A15" s="229">
        <v>3</v>
      </c>
      <c r="B15" s="230" t="s">
        <v>212</v>
      </c>
      <c r="C15" s="242" t="s">
        <v>213</v>
      </c>
      <c r="D15" s="231" t="s">
        <v>214</v>
      </c>
      <c r="E15" s="232">
        <v>219</v>
      </c>
      <c r="F15" s="233"/>
      <c r="G15" s="234">
        <f>ROUND(E15*F15,2)</f>
        <v>0</v>
      </c>
      <c r="H15" s="233"/>
      <c r="I15" s="234">
        <f>ROUND(E15*H15,2)</f>
        <v>0</v>
      </c>
      <c r="J15" s="233"/>
      <c r="K15" s="234">
        <f>ROUND(E15*J15,2)</f>
        <v>0</v>
      </c>
      <c r="L15" s="234">
        <v>21</v>
      </c>
      <c r="M15" s="234">
        <f>G15*(1+L15/100)</f>
        <v>0</v>
      </c>
      <c r="N15" s="234">
        <v>3.16E-3</v>
      </c>
      <c r="O15" s="234">
        <f>ROUND(E15*N15,2)</f>
        <v>0.69</v>
      </c>
      <c r="P15" s="234">
        <v>0</v>
      </c>
      <c r="Q15" s="234">
        <f>ROUND(E15*P15,2)</f>
        <v>0</v>
      </c>
      <c r="R15" s="234" t="s">
        <v>196</v>
      </c>
      <c r="S15" s="234" t="s">
        <v>163</v>
      </c>
      <c r="T15" s="235" t="s">
        <v>163</v>
      </c>
      <c r="U15" s="221">
        <v>0.6</v>
      </c>
      <c r="V15" s="221">
        <f>ROUND(E15*U15,2)</f>
        <v>131.4</v>
      </c>
      <c r="W15" s="221"/>
      <c r="X15" s="221" t="s">
        <v>197</v>
      </c>
      <c r="Y15" s="212"/>
      <c r="Z15" s="212"/>
      <c r="AA15" s="212"/>
      <c r="AB15" s="212"/>
      <c r="AC15" s="212"/>
      <c r="AD15" s="212"/>
      <c r="AE15" s="212"/>
      <c r="AF15" s="212"/>
      <c r="AG15" s="212" t="s">
        <v>198</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8" t="s">
        <v>215</v>
      </c>
      <c r="D16" s="256"/>
      <c r="E16" s="256"/>
      <c r="F16" s="256"/>
      <c r="G16" s="256"/>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216</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7" t="s">
        <v>294</v>
      </c>
      <c r="D17" s="250"/>
      <c r="E17" s="251">
        <v>219</v>
      </c>
      <c r="F17" s="221"/>
      <c r="G17" s="221"/>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200</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44"/>
      <c r="D18" s="238"/>
      <c r="E18" s="238"/>
      <c r="F18" s="238"/>
      <c r="G18" s="238"/>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169</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29">
        <v>4</v>
      </c>
      <c r="B19" s="230" t="s">
        <v>295</v>
      </c>
      <c r="C19" s="242" t="s">
        <v>296</v>
      </c>
      <c r="D19" s="231" t="s">
        <v>223</v>
      </c>
      <c r="E19" s="232">
        <v>1.3176600000000001</v>
      </c>
      <c r="F19" s="233"/>
      <c r="G19" s="234">
        <f>ROUND(E19*F19,2)</f>
        <v>0</v>
      </c>
      <c r="H19" s="233"/>
      <c r="I19" s="234">
        <f>ROUND(E19*H19,2)</f>
        <v>0</v>
      </c>
      <c r="J19" s="233"/>
      <c r="K19" s="234">
        <f>ROUND(E19*J19,2)</f>
        <v>0</v>
      </c>
      <c r="L19" s="234">
        <v>21</v>
      </c>
      <c r="M19" s="234">
        <f>G19*(1+L19/100)</f>
        <v>0</v>
      </c>
      <c r="N19" s="234">
        <v>0</v>
      </c>
      <c r="O19" s="234">
        <f>ROUND(E19*N19,2)</f>
        <v>0</v>
      </c>
      <c r="P19" s="234">
        <v>0</v>
      </c>
      <c r="Q19" s="234">
        <f>ROUND(E19*P19,2)</f>
        <v>0</v>
      </c>
      <c r="R19" s="234" t="s">
        <v>196</v>
      </c>
      <c r="S19" s="234" t="s">
        <v>163</v>
      </c>
      <c r="T19" s="235" t="s">
        <v>163</v>
      </c>
      <c r="U19" s="221">
        <v>1.609</v>
      </c>
      <c r="V19" s="221">
        <f>ROUND(E19*U19,2)</f>
        <v>2.12</v>
      </c>
      <c r="W19" s="221"/>
      <c r="X19" s="221" t="s">
        <v>224</v>
      </c>
      <c r="Y19" s="212"/>
      <c r="Z19" s="212"/>
      <c r="AA19" s="212"/>
      <c r="AB19" s="212"/>
      <c r="AC19" s="212"/>
      <c r="AD19" s="212"/>
      <c r="AE19" s="212"/>
      <c r="AF19" s="212"/>
      <c r="AG19" s="212" t="s">
        <v>225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8" t="s">
        <v>226</v>
      </c>
      <c r="D20" s="256"/>
      <c r="E20" s="256"/>
      <c r="F20" s="256"/>
      <c r="G20" s="256"/>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216</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44"/>
      <c r="D21" s="238"/>
      <c r="E21" s="238"/>
      <c r="F21" s="238"/>
      <c r="G21" s="238"/>
      <c r="H21" s="221"/>
      <c r="I21" s="221"/>
      <c r="J21" s="221"/>
      <c r="K21" s="221"/>
      <c r="L21" s="221"/>
      <c r="M21" s="221"/>
      <c r="N21" s="221"/>
      <c r="O21" s="221"/>
      <c r="P21" s="221"/>
      <c r="Q21" s="221"/>
      <c r="R21" s="221"/>
      <c r="S21" s="221"/>
      <c r="T21" s="221"/>
      <c r="U21" s="221"/>
      <c r="V21" s="221"/>
      <c r="W21" s="221"/>
      <c r="X21" s="221"/>
      <c r="Y21" s="212"/>
      <c r="Z21" s="212"/>
      <c r="AA21" s="212"/>
      <c r="AB21" s="212"/>
      <c r="AC21" s="212"/>
      <c r="AD21" s="212"/>
      <c r="AE21" s="212"/>
      <c r="AF21" s="212"/>
      <c r="AG21" s="212" t="s">
        <v>169</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x14ac:dyDescent="0.2">
      <c r="A22" s="223" t="s">
        <v>158</v>
      </c>
      <c r="B22" s="224" t="s">
        <v>120</v>
      </c>
      <c r="C22" s="241" t="s">
        <v>121</v>
      </c>
      <c r="D22" s="225"/>
      <c r="E22" s="226"/>
      <c r="F22" s="227"/>
      <c r="G22" s="227">
        <f>SUMIF(AG23:AG40,"&lt;&gt;NOR",G23:G40)</f>
        <v>0</v>
      </c>
      <c r="H22" s="227"/>
      <c r="I22" s="227">
        <f>SUM(I23:I40)</f>
        <v>0</v>
      </c>
      <c r="J22" s="227"/>
      <c r="K22" s="227">
        <f>SUM(K23:K40)</f>
        <v>0</v>
      </c>
      <c r="L22" s="227"/>
      <c r="M22" s="227">
        <f>SUM(M23:M40)</f>
        <v>0</v>
      </c>
      <c r="N22" s="227"/>
      <c r="O22" s="227">
        <f>SUM(O23:O40)</f>
        <v>6.06</v>
      </c>
      <c r="P22" s="227"/>
      <c r="Q22" s="227">
        <f>SUM(Q23:Q40)</f>
        <v>0</v>
      </c>
      <c r="R22" s="227"/>
      <c r="S22" s="227"/>
      <c r="T22" s="228"/>
      <c r="U22" s="222"/>
      <c r="V22" s="222">
        <f>SUM(V23:V40)</f>
        <v>180</v>
      </c>
      <c r="W22" s="222"/>
      <c r="X22" s="222"/>
      <c r="AG22" t="s">
        <v>159</v>
      </c>
    </row>
    <row r="23" spans="1:60" outlineLevel="1" x14ac:dyDescent="0.2">
      <c r="A23" s="229">
        <v>5</v>
      </c>
      <c r="B23" s="230" t="s">
        <v>227</v>
      </c>
      <c r="C23" s="242" t="s">
        <v>228</v>
      </c>
      <c r="D23" s="231" t="s">
        <v>229</v>
      </c>
      <c r="E23" s="232">
        <v>216.53586999999999</v>
      </c>
      <c r="F23" s="233"/>
      <c r="G23" s="234">
        <f>ROUND(E23*F23,2)</f>
        <v>0</v>
      </c>
      <c r="H23" s="233"/>
      <c r="I23" s="234">
        <f>ROUND(E23*H23,2)</f>
        <v>0</v>
      </c>
      <c r="J23" s="233"/>
      <c r="K23" s="234">
        <f>ROUND(E23*J23,2)</f>
        <v>0</v>
      </c>
      <c r="L23" s="234">
        <v>21</v>
      </c>
      <c r="M23" s="234">
        <f>G23*(1+L23/100)</f>
        <v>0</v>
      </c>
      <c r="N23" s="234">
        <v>2.8000000000000001E-2</v>
      </c>
      <c r="O23" s="234">
        <f>ROUND(E23*N23,2)</f>
        <v>6.06</v>
      </c>
      <c r="P23" s="234">
        <v>0</v>
      </c>
      <c r="Q23" s="234">
        <f>ROUND(E23*P23,2)</f>
        <v>0</v>
      </c>
      <c r="R23" s="234" t="s">
        <v>230</v>
      </c>
      <c r="S23" s="234" t="s">
        <v>163</v>
      </c>
      <c r="T23" s="235" t="s">
        <v>163</v>
      </c>
      <c r="U23" s="221">
        <v>0.78</v>
      </c>
      <c r="V23" s="221">
        <f>ROUND(E23*U23,2)</f>
        <v>168.9</v>
      </c>
      <c r="W23" s="221"/>
      <c r="X23" s="221" t="s">
        <v>197</v>
      </c>
      <c r="Y23" s="212"/>
      <c r="Z23" s="212"/>
      <c r="AA23" s="212"/>
      <c r="AB23" s="212"/>
      <c r="AC23" s="212"/>
      <c r="AD23" s="212"/>
      <c r="AE23" s="212"/>
      <c r="AF23" s="212"/>
      <c r="AG23" s="212" t="s">
        <v>198</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9" t="s">
        <v>231</v>
      </c>
      <c r="D24" s="252"/>
      <c r="E24" s="253"/>
      <c r="F24" s="221"/>
      <c r="G24" s="221"/>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200</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60" t="s">
        <v>297</v>
      </c>
      <c r="D25" s="252"/>
      <c r="E25" s="253">
        <v>987.73599999999999</v>
      </c>
      <c r="F25" s="221"/>
      <c r="G25" s="221"/>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200</v>
      </c>
      <c r="AH25" s="212">
        <v>2</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60" t="s">
        <v>298</v>
      </c>
      <c r="D26" s="252"/>
      <c r="E26" s="253">
        <v>-2.2480000000000002</v>
      </c>
      <c r="F26" s="221"/>
      <c r="G26" s="221"/>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200</v>
      </c>
      <c r="AH26" s="212">
        <v>2</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
      <c r="A27" s="219"/>
      <c r="B27" s="220"/>
      <c r="C27" s="260" t="s">
        <v>299</v>
      </c>
      <c r="D27" s="252"/>
      <c r="E27" s="253">
        <v>-0.72</v>
      </c>
      <c r="F27" s="221"/>
      <c r="G27" s="221"/>
      <c r="H27" s="221"/>
      <c r="I27" s="221"/>
      <c r="J27" s="221"/>
      <c r="K27" s="221"/>
      <c r="L27" s="221"/>
      <c r="M27" s="221"/>
      <c r="N27" s="221"/>
      <c r="O27" s="221"/>
      <c r="P27" s="221"/>
      <c r="Q27" s="221"/>
      <c r="R27" s="221"/>
      <c r="S27" s="221"/>
      <c r="T27" s="221"/>
      <c r="U27" s="221"/>
      <c r="V27" s="221"/>
      <c r="W27" s="221"/>
      <c r="X27" s="221"/>
      <c r="Y27" s="212"/>
      <c r="Z27" s="212"/>
      <c r="AA27" s="212"/>
      <c r="AB27" s="212"/>
      <c r="AC27" s="212"/>
      <c r="AD27" s="212"/>
      <c r="AE27" s="212"/>
      <c r="AF27" s="212"/>
      <c r="AG27" s="212" t="s">
        <v>200</v>
      </c>
      <c r="AH27" s="212">
        <v>2</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60" t="s">
        <v>300</v>
      </c>
      <c r="D28" s="252"/>
      <c r="E28" s="253">
        <v>-0.81</v>
      </c>
      <c r="F28" s="221"/>
      <c r="G28" s="221"/>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200</v>
      </c>
      <c r="AH28" s="212">
        <v>2</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60" t="s">
        <v>301</v>
      </c>
      <c r="D29" s="252"/>
      <c r="E29" s="253">
        <v>-3.52</v>
      </c>
      <c r="F29" s="221"/>
      <c r="G29" s="221"/>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200</v>
      </c>
      <c r="AH29" s="212">
        <v>2</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60" t="s">
        <v>302</v>
      </c>
      <c r="D30" s="252"/>
      <c r="E30" s="253">
        <v>-1.35</v>
      </c>
      <c r="F30" s="221"/>
      <c r="G30" s="221"/>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200</v>
      </c>
      <c r="AH30" s="212">
        <v>2</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60" t="s">
        <v>303</v>
      </c>
      <c r="D31" s="252"/>
      <c r="E31" s="253">
        <v>-1.6819999999999999</v>
      </c>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200</v>
      </c>
      <c r="AH31" s="212">
        <v>2</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60" t="s">
        <v>304</v>
      </c>
      <c r="D32" s="252"/>
      <c r="E32" s="253">
        <v>-12.6</v>
      </c>
      <c r="F32" s="221"/>
      <c r="G32" s="221"/>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200</v>
      </c>
      <c r="AH32" s="212">
        <v>2</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60" t="s">
        <v>305</v>
      </c>
      <c r="D33" s="252"/>
      <c r="E33" s="253">
        <v>-13</v>
      </c>
      <c r="F33" s="221"/>
      <c r="G33" s="221"/>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200</v>
      </c>
      <c r="AH33" s="212">
        <v>2</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61" t="s">
        <v>234</v>
      </c>
      <c r="D34" s="254"/>
      <c r="E34" s="255">
        <v>951.80600000000004</v>
      </c>
      <c r="F34" s="221"/>
      <c r="G34" s="221"/>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200</v>
      </c>
      <c r="AH34" s="212">
        <v>3</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9" t="s">
        <v>235</v>
      </c>
      <c r="D35" s="252"/>
      <c r="E35" s="253"/>
      <c r="F35" s="221"/>
      <c r="G35" s="221"/>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200</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7" t="s">
        <v>306</v>
      </c>
      <c r="D36" s="250"/>
      <c r="E36" s="251">
        <v>216.53586999999999</v>
      </c>
      <c r="F36" s="221"/>
      <c r="G36" s="221"/>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200</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44"/>
      <c r="D37" s="238"/>
      <c r="E37" s="238"/>
      <c r="F37" s="238"/>
      <c r="G37" s="238"/>
      <c r="H37" s="221"/>
      <c r="I37" s="221"/>
      <c r="J37" s="221"/>
      <c r="K37" s="221"/>
      <c r="L37" s="221"/>
      <c r="M37" s="221"/>
      <c r="N37" s="221"/>
      <c r="O37" s="221"/>
      <c r="P37" s="221"/>
      <c r="Q37" s="221"/>
      <c r="R37" s="221"/>
      <c r="S37" s="221"/>
      <c r="T37" s="221"/>
      <c r="U37" s="221"/>
      <c r="V37" s="221"/>
      <c r="W37" s="221"/>
      <c r="X37" s="221"/>
      <c r="Y37" s="212"/>
      <c r="Z37" s="212"/>
      <c r="AA37" s="212"/>
      <c r="AB37" s="212"/>
      <c r="AC37" s="212"/>
      <c r="AD37" s="212"/>
      <c r="AE37" s="212"/>
      <c r="AF37" s="212"/>
      <c r="AG37" s="212" t="s">
        <v>169</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29">
        <v>6</v>
      </c>
      <c r="B38" s="230" t="s">
        <v>307</v>
      </c>
      <c r="C38" s="242" t="s">
        <v>308</v>
      </c>
      <c r="D38" s="231" t="s">
        <v>223</v>
      </c>
      <c r="E38" s="232">
        <v>6.0629999999999997</v>
      </c>
      <c r="F38" s="233"/>
      <c r="G38" s="234">
        <f>ROUND(E38*F38,2)</f>
        <v>0</v>
      </c>
      <c r="H38" s="233"/>
      <c r="I38" s="234">
        <f>ROUND(E38*H38,2)</f>
        <v>0</v>
      </c>
      <c r="J38" s="233"/>
      <c r="K38" s="234">
        <f>ROUND(E38*J38,2)</f>
        <v>0</v>
      </c>
      <c r="L38" s="234">
        <v>21</v>
      </c>
      <c r="M38" s="234">
        <f>G38*(1+L38/100)</f>
        <v>0</v>
      </c>
      <c r="N38" s="234">
        <v>0</v>
      </c>
      <c r="O38" s="234">
        <f>ROUND(E38*N38,2)</f>
        <v>0</v>
      </c>
      <c r="P38" s="234">
        <v>0</v>
      </c>
      <c r="Q38" s="234">
        <f>ROUND(E38*P38,2)</f>
        <v>0</v>
      </c>
      <c r="R38" s="234" t="s">
        <v>230</v>
      </c>
      <c r="S38" s="234" t="s">
        <v>163</v>
      </c>
      <c r="T38" s="235" t="s">
        <v>163</v>
      </c>
      <c r="U38" s="221">
        <v>1.831</v>
      </c>
      <c r="V38" s="221">
        <f>ROUND(E38*U38,2)</f>
        <v>11.1</v>
      </c>
      <c r="W38" s="221"/>
      <c r="X38" s="221" t="s">
        <v>224</v>
      </c>
      <c r="Y38" s="212"/>
      <c r="Z38" s="212"/>
      <c r="AA38" s="212"/>
      <c r="AB38" s="212"/>
      <c r="AC38" s="212"/>
      <c r="AD38" s="212"/>
      <c r="AE38" s="212"/>
      <c r="AF38" s="212"/>
      <c r="AG38" s="212" t="s">
        <v>225</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8" t="s">
        <v>226</v>
      </c>
      <c r="D39" s="256"/>
      <c r="E39" s="256"/>
      <c r="F39" s="256"/>
      <c r="G39" s="256"/>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216</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44"/>
      <c r="D40" s="238"/>
      <c r="E40" s="238"/>
      <c r="F40" s="238"/>
      <c r="G40" s="238"/>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169</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x14ac:dyDescent="0.2">
      <c r="A41" s="223" t="s">
        <v>158</v>
      </c>
      <c r="B41" s="224" t="s">
        <v>122</v>
      </c>
      <c r="C41" s="241" t="s">
        <v>123</v>
      </c>
      <c r="D41" s="225"/>
      <c r="E41" s="226"/>
      <c r="F41" s="227"/>
      <c r="G41" s="227">
        <f>SUMIF(AG42:AG51,"&lt;&gt;NOR",G42:G51)</f>
        <v>0</v>
      </c>
      <c r="H41" s="227"/>
      <c r="I41" s="227">
        <f>SUM(I42:I51)</f>
        <v>0</v>
      </c>
      <c r="J41" s="227"/>
      <c r="K41" s="227">
        <f>SUM(K42:K51)</f>
        <v>0</v>
      </c>
      <c r="L41" s="227"/>
      <c r="M41" s="227">
        <f>SUM(M42:M51)</f>
        <v>0</v>
      </c>
      <c r="N41" s="227"/>
      <c r="O41" s="227">
        <f>SUM(O42:O51)</f>
        <v>0.41000000000000003</v>
      </c>
      <c r="P41" s="227"/>
      <c r="Q41" s="227">
        <f>SUM(Q42:Q51)</f>
        <v>1.47</v>
      </c>
      <c r="R41" s="227"/>
      <c r="S41" s="227"/>
      <c r="T41" s="228"/>
      <c r="U41" s="222"/>
      <c r="V41" s="222">
        <f>SUM(V42:V51)</f>
        <v>52.93</v>
      </c>
      <c r="W41" s="222"/>
      <c r="X41" s="222"/>
      <c r="AG41" t="s">
        <v>159</v>
      </c>
    </row>
    <row r="42" spans="1:60" ht="22.5" outlineLevel="1" x14ac:dyDescent="0.2">
      <c r="A42" s="229">
        <v>7</v>
      </c>
      <c r="B42" s="230" t="s">
        <v>242</v>
      </c>
      <c r="C42" s="242" t="s">
        <v>243</v>
      </c>
      <c r="D42" s="231" t="s">
        <v>195</v>
      </c>
      <c r="E42" s="232">
        <v>35.04</v>
      </c>
      <c r="F42" s="233"/>
      <c r="G42" s="234">
        <f>ROUND(E42*F42,2)</f>
        <v>0</v>
      </c>
      <c r="H42" s="233"/>
      <c r="I42" s="234">
        <f>ROUND(E42*H42,2)</f>
        <v>0</v>
      </c>
      <c r="J42" s="233"/>
      <c r="K42" s="234">
        <f>ROUND(E42*J42,2)</f>
        <v>0</v>
      </c>
      <c r="L42" s="234">
        <v>21</v>
      </c>
      <c r="M42" s="234">
        <f>G42*(1+L42/100)</f>
        <v>0</v>
      </c>
      <c r="N42" s="234">
        <v>1.6000000000000001E-4</v>
      </c>
      <c r="O42" s="234">
        <f>ROUND(E42*N42,2)</f>
        <v>0.01</v>
      </c>
      <c r="P42" s="234">
        <v>4.2000000000000003E-2</v>
      </c>
      <c r="Q42" s="234">
        <f>ROUND(E42*P42,2)</f>
        <v>1.47</v>
      </c>
      <c r="R42" s="234" t="s">
        <v>244</v>
      </c>
      <c r="S42" s="234" t="s">
        <v>163</v>
      </c>
      <c r="T42" s="235" t="s">
        <v>163</v>
      </c>
      <c r="U42" s="221">
        <v>1.27</v>
      </c>
      <c r="V42" s="221">
        <f>ROUND(E42*U42,2)</f>
        <v>44.5</v>
      </c>
      <c r="W42" s="221"/>
      <c r="X42" s="221" t="s">
        <v>197</v>
      </c>
      <c r="Y42" s="212"/>
      <c r="Z42" s="212"/>
      <c r="AA42" s="212"/>
      <c r="AB42" s="212"/>
      <c r="AC42" s="212"/>
      <c r="AD42" s="212"/>
      <c r="AE42" s="212"/>
      <c r="AF42" s="212"/>
      <c r="AG42" s="212" t="s">
        <v>198</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57" t="s">
        <v>292</v>
      </c>
      <c r="D43" s="250"/>
      <c r="E43" s="251">
        <v>35.04</v>
      </c>
      <c r="F43" s="221"/>
      <c r="G43" s="221"/>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200</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44"/>
      <c r="D44" s="238"/>
      <c r="E44" s="238"/>
      <c r="F44" s="238"/>
      <c r="G44" s="238"/>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169</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22.5" outlineLevel="1" x14ac:dyDescent="0.2">
      <c r="A45" s="229">
        <v>8</v>
      </c>
      <c r="B45" s="230" t="s">
        <v>247</v>
      </c>
      <c r="C45" s="242" t="s">
        <v>248</v>
      </c>
      <c r="D45" s="231" t="s">
        <v>195</v>
      </c>
      <c r="E45" s="232">
        <v>38.543999999999997</v>
      </c>
      <c r="F45" s="233"/>
      <c r="G45" s="234">
        <f>ROUND(E45*F45,2)</f>
        <v>0</v>
      </c>
      <c r="H45" s="233"/>
      <c r="I45" s="234">
        <f>ROUND(E45*H45,2)</f>
        <v>0</v>
      </c>
      <c r="J45" s="233"/>
      <c r="K45" s="234">
        <f>ROUND(E45*J45,2)</f>
        <v>0</v>
      </c>
      <c r="L45" s="234">
        <v>21</v>
      </c>
      <c r="M45" s="234">
        <f>G45*(1+L45/100)</f>
        <v>0</v>
      </c>
      <c r="N45" s="234">
        <v>1.0449999999999999E-2</v>
      </c>
      <c r="O45" s="234">
        <f>ROUND(E45*N45,2)</f>
        <v>0.4</v>
      </c>
      <c r="P45" s="234">
        <v>0</v>
      </c>
      <c r="Q45" s="234">
        <f>ROUND(E45*P45,2)</f>
        <v>0</v>
      </c>
      <c r="R45" s="234" t="s">
        <v>249</v>
      </c>
      <c r="S45" s="234" t="s">
        <v>163</v>
      </c>
      <c r="T45" s="235" t="s">
        <v>163</v>
      </c>
      <c r="U45" s="221">
        <v>0.2</v>
      </c>
      <c r="V45" s="221">
        <f>ROUND(E45*U45,2)</f>
        <v>7.71</v>
      </c>
      <c r="W45" s="221"/>
      <c r="X45" s="221" t="s">
        <v>197</v>
      </c>
      <c r="Y45" s="212"/>
      <c r="Z45" s="212"/>
      <c r="AA45" s="212"/>
      <c r="AB45" s="212"/>
      <c r="AC45" s="212"/>
      <c r="AD45" s="212"/>
      <c r="AE45" s="212"/>
      <c r="AF45" s="212"/>
      <c r="AG45" s="212" t="s">
        <v>198</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8" t="s">
        <v>250</v>
      </c>
      <c r="D46" s="256"/>
      <c r="E46" s="256"/>
      <c r="F46" s="256"/>
      <c r="G46" s="256"/>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216</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57" t="s">
        <v>309</v>
      </c>
      <c r="D47" s="250"/>
      <c r="E47" s="251">
        <v>38.543999999999997</v>
      </c>
      <c r="F47" s="221"/>
      <c r="G47" s="221"/>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200</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44"/>
      <c r="D48" s="238"/>
      <c r="E48" s="238"/>
      <c r="F48" s="238"/>
      <c r="G48" s="238"/>
      <c r="H48" s="221"/>
      <c r="I48" s="221"/>
      <c r="J48" s="221"/>
      <c r="K48" s="221"/>
      <c r="L48" s="221"/>
      <c r="M48" s="221"/>
      <c r="N48" s="221"/>
      <c r="O48" s="221"/>
      <c r="P48" s="221"/>
      <c r="Q48" s="221"/>
      <c r="R48" s="221"/>
      <c r="S48" s="221"/>
      <c r="T48" s="221"/>
      <c r="U48" s="221"/>
      <c r="V48" s="221"/>
      <c r="W48" s="221"/>
      <c r="X48" s="221"/>
      <c r="Y48" s="212"/>
      <c r="Z48" s="212"/>
      <c r="AA48" s="212"/>
      <c r="AB48" s="212"/>
      <c r="AC48" s="212"/>
      <c r="AD48" s="212"/>
      <c r="AE48" s="212"/>
      <c r="AF48" s="212"/>
      <c r="AG48" s="212" t="s">
        <v>169</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29">
        <v>9</v>
      </c>
      <c r="B49" s="230" t="s">
        <v>258</v>
      </c>
      <c r="C49" s="242" t="s">
        <v>259</v>
      </c>
      <c r="D49" s="231" t="s">
        <v>223</v>
      </c>
      <c r="E49" s="232">
        <v>0.40838999999999998</v>
      </c>
      <c r="F49" s="233"/>
      <c r="G49" s="234">
        <f>ROUND(E49*F49,2)</f>
        <v>0</v>
      </c>
      <c r="H49" s="233"/>
      <c r="I49" s="234">
        <f>ROUND(E49*H49,2)</f>
        <v>0</v>
      </c>
      <c r="J49" s="233"/>
      <c r="K49" s="234">
        <f>ROUND(E49*J49,2)</f>
        <v>0</v>
      </c>
      <c r="L49" s="234">
        <v>21</v>
      </c>
      <c r="M49" s="234">
        <f>G49*(1+L49/100)</f>
        <v>0</v>
      </c>
      <c r="N49" s="234">
        <v>0</v>
      </c>
      <c r="O49" s="234">
        <f>ROUND(E49*N49,2)</f>
        <v>0</v>
      </c>
      <c r="P49" s="234">
        <v>0</v>
      </c>
      <c r="Q49" s="234">
        <f>ROUND(E49*P49,2)</f>
        <v>0</v>
      </c>
      <c r="R49" s="234" t="s">
        <v>244</v>
      </c>
      <c r="S49" s="234" t="s">
        <v>163</v>
      </c>
      <c r="T49" s="235" t="s">
        <v>163</v>
      </c>
      <c r="U49" s="221">
        <v>1.7509999999999999</v>
      </c>
      <c r="V49" s="221">
        <f>ROUND(E49*U49,2)</f>
        <v>0.72</v>
      </c>
      <c r="W49" s="221"/>
      <c r="X49" s="221" t="s">
        <v>224</v>
      </c>
      <c r="Y49" s="212"/>
      <c r="Z49" s="212"/>
      <c r="AA49" s="212"/>
      <c r="AB49" s="212"/>
      <c r="AC49" s="212"/>
      <c r="AD49" s="212"/>
      <c r="AE49" s="212"/>
      <c r="AF49" s="212"/>
      <c r="AG49" s="212" t="s">
        <v>225</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8" t="s">
        <v>226</v>
      </c>
      <c r="D50" s="256"/>
      <c r="E50" s="256"/>
      <c r="F50" s="256"/>
      <c r="G50" s="256"/>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216</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44"/>
      <c r="D51" s="238"/>
      <c r="E51" s="238"/>
      <c r="F51" s="238"/>
      <c r="G51" s="238"/>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169</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x14ac:dyDescent="0.2">
      <c r="A52" s="223" t="s">
        <v>158</v>
      </c>
      <c r="B52" s="224" t="s">
        <v>126</v>
      </c>
      <c r="C52" s="241" t="s">
        <v>127</v>
      </c>
      <c r="D52" s="225"/>
      <c r="E52" s="226"/>
      <c r="F52" s="227"/>
      <c r="G52" s="227">
        <f>SUMIF(AG53:AG66,"&lt;&gt;NOR",G53:G66)</f>
        <v>0</v>
      </c>
      <c r="H52" s="227"/>
      <c r="I52" s="227">
        <f>SUM(I53:I66)</f>
        <v>0</v>
      </c>
      <c r="J52" s="227"/>
      <c r="K52" s="227">
        <f>SUM(K53:K66)</f>
        <v>0</v>
      </c>
      <c r="L52" s="227"/>
      <c r="M52" s="227">
        <f>SUM(M53:M66)</f>
        <v>0</v>
      </c>
      <c r="N52" s="227"/>
      <c r="O52" s="227">
        <f>SUM(O53:O66)</f>
        <v>0</v>
      </c>
      <c r="P52" s="227"/>
      <c r="Q52" s="227">
        <f>SUM(Q53:Q66)</f>
        <v>0</v>
      </c>
      <c r="R52" s="227"/>
      <c r="S52" s="227"/>
      <c r="T52" s="228"/>
      <c r="U52" s="222"/>
      <c r="V52" s="222">
        <f>SUM(V53:V66)</f>
        <v>0.83</v>
      </c>
      <c r="W52" s="222"/>
      <c r="X52" s="222"/>
      <c r="AG52" t="s">
        <v>159</v>
      </c>
    </row>
    <row r="53" spans="1:60" outlineLevel="1" x14ac:dyDescent="0.2">
      <c r="A53" s="229">
        <v>10</v>
      </c>
      <c r="B53" s="230" t="s">
        <v>265</v>
      </c>
      <c r="C53" s="242" t="s">
        <v>266</v>
      </c>
      <c r="D53" s="231" t="s">
        <v>223</v>
      </c>
      <c r="E53" s="232">
        <v>0.21024000000000001</v>
      </c>
      <c r="F53" s="233"/>
      <c r="G53" s="234">
        <f>ROUND(E53*F53,2)</f>
        <v>0</v>
      </c>
      <c r="H53" s="233"/>
      <c r="I53" s="234">
        <f>ROUND(E53*H53,2)</f>
        <v>0</v>
      </c>
      <c r="J53" s="233"/>
      <c r="K53" s="234">
        <f>ROUND(E53*J53,2)</f>
        <v>0</v>
      </c>
      <c r="L53" s="234">
        <v>21</v>
      </c>
      <c r="M53" s="234">
        <f>G53*(1+L53/100)</f>
        <v>0</v>
      </c>
      <c r="N53" s="234">
        <v>0</v>
      </c>
      <c r="O53" s="234">
        <f>ROUND(E53*N53,2)</f>
        <v>0</v>
      </c>
      <c r="P53" s="234">
        <v>0</v>
      </c>
      <c r="Q53" s="234">
        <f>ROUND(E53*P53,2)</f>
        <v>0</v>
      </c>
      <c r="R53" s="234" t="s">
        <v>267</v>
      </c>
      <c r="S53" s="234" t="s">
        <v>163</v>
      </c>
      <c r="T53" s="235" t="s">
        <v>163</v>
      </c>
      <c r="U53" s="221">
        <v>0</v>
      </c>
      <c r="V53" s="221">
        <f>ROUND(E53*U53,2)</f>
        <v>0</v>
      </c>
      <c r="W53" s="221"/>
      <c r="X53" s="221" t="s">
        <v>197</v>
      </c>
      <c r="Y53" s="212"/>
      <c r="Z53" s="212"/>
      <c r="AA53" s="212"/>
      <c r="AB53" s="212"/>
      <c r="AC53" s="212"/>
      <c r="AD53" s="212"/>
      <c r="AE53" s="212"/>
      <c r="AF53" s="212"/>
      <c r="AG53" s="212" t="s">
        <v>198</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7" t="s">
        <v>310</v>
      </c>
      <c r="D54" s="250"/>
      <c r="E54" s="251">
        <v>0.21024000000000001</v>
      </c>
      <c r="F54" s="221"/>
      <c r="G54" s="221"/>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200</v>
      </c>
      <c r="AH54" s="212">
        <v>7</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44"/>
      <c r="D55" s="238"/>
      <c r="E55" s="238"/>
      <c r="F55" s="238"/>
      <c r="G55" s="238"/>
      <c r="H55" s="221"/>
      <c r="I55" s="221"/>
      <c r="J55" s="221"/>
      <c r="K55" s="221"/>
      <c r="L55" s="221"/>
      <c r="M55" s="221"/>
      <c r="N55" s="221"/>
      <c r="O55" s="221"/>
      <c r="P55" s="221"/>
      <c r="Q55" s="221"/>
      <c r="R55" s="221"/>
      <c r="S55" s="221"/>
      <c r="T55" s="221"/>
      <c r="U55" s="221"/>
      <c r="V55" s="221"/>
      <c r="W55" s="221"/>
      <c r="X55" s="221"/>
      <c r="Y55" s="212"/>
      <c r="Z55" s="212"/>
      <c r="AA55" s="212"/>
      <c r="AB55" s="212"/>
      <c r="AC55" s="212"/>
      <c r="AD55" s="212"/>
      <c r="AE55" s="212"/>
      <c r="AF55" s="212"/>
      <c r="AG55" s="212" t="s">
        <v>169</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29">
        <v>11</v>
      </c>
      <c r="B56" s="230" t="s">
        <v>269</v>
      </c>
      <c r="C56" s="242" t="s">
        <v>311</v>
      </c>
      <c r="D56" s="231" t="s">
        <v>223</v>
      </c>
      <c r="E56" s="232">
        <v>1.4716800000000001</v>
      </c>
      <c r="F56" s="233"/>
      <c r="G56" s="234">
        <f>ROUND(E56*F56,2)</f>
        <v>0</v>
      </c>
      <c r="H56" s="233"/>
      <c r="I56" s="234">
        <f>ROUND(E56*H56,2)</f>
        <v>0</v>
      </c>
      <c r="J56" s="233"/>
      <c r="K56" s="234">
        <f>ROUND(E56*J56,2)</f>
        <v>0</v>
      </c>
      <c r="L56" s="234">
        <v>21</v>
      </c>
      <c r="M56" s="234">
        <f>G56*(1+L56/100)</f>
        <v>0</v>
      </c>
      <c r="N56" s="234">
        <v>0</v>
      </c>
      <c r="O56" s="234">
        <f>ROUND(E56*N56,2)</f>
        <v>0</v>
      </c>
      <c r="P56" s="234">
        <v>0</v>
      </c>
      <c r="Q56" s="234">
        <f>ROUND(E56*P56,2)</f>
        <v>0</v>
      </c>
      <c r="R56" s="234"/>
      <c r="S56" s="234" t="s">
        <v>163</v>
      </c>
      <c r="T56" s="235" t="s">
        <v>163</v>
      </c>
      <c r="U56" s="221">
        <v>0</v>
      </c>
      <c r="V56" s="221">
        <f>ROUND(E56*U56,2)</f>
        <v>0</v>
      </c>
      <c r="W56" s="221"/>
      <c r="X56" s="221" t="s">
        <v>197</v>
      </c>
      <c r="Y56" s="212"/>
      <c r="Z56" s="212"/>
      <c r="AA56" s="212"/>
      <c r="AB56" s="212"/>
      <c r="AC56" s="212"/>
      <c r="AD56" s="212"/>
      <c r="AE56" s="212"/>
      <c r="AF56" s="212"/>
      <c r="AG56" s="212" t="s">
        <v>198</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7" t="s">
        <v>312</v>
      </c>
      <c r="D57" s="250"/>
      <c r="E57" s="251">
        <v>1.6819200000000001</v>
      </c>
      <c r="F57" s="221"/>
      <c r="G57" s="221"/>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200</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7" t="s">
        <v>313</v>
      </c>
      <c r="D58" s="250"/>
      <c r="E58" s="251">
        <v>-0.21024000000000001</v>
      </c>
      <c r="F58" s="221"/>
      <c r="G58" s="221"/>
      <c r="H58" s="221"/>
      <c r="I58" s="221"/>
      <c r="J58" s="221"/>
      <c r="K58" s="221"/>
      <c r="L58" s="221"/>
      <c r="M58" s="221"/>
      <c r="N58" s="221"/>
      <c r="O58" s="221"/>
      <c r="P58" s="221"/>
      <c r="Q58" s="221"/>
      <c r="R58" s="221"/>
      <c r="S58" s="221"/>
      <c r="T58" s="221"/>
      <c r="U58" s="221"/>
      <c r="V58" s="221"/>
      <c r="W58" s="221"/>
      <c r="X58" s="221"/>
      <c r="Y58" s="212"/>
      <c r="Z58" s="212"/>
      <c r="AA58" s="212"/>
      <c r="AB58" s="212"/>
      <c r="AC58" s="212"/>
      <c r="AD58" s="212"/>
      <c r="AE58" s="212"/>
      <c r="AF58" s="212"/>
      <c r="AG58" s="212" t="s">
        <v>200</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44"/>
      <c r="D59" s="238"/>
      <c r="E59" s="238"/>
      <c r="F59" s="238"/>
      <c r="G59" s="238"/>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169</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ht="22.5" outlineLevel="1" x14ac:dyDescent="0.2">
      <c r="A60" s="229">
        <v>12</v>
      </c>
      <c r="B60" s="230" t="s">
        <v>274</v>
      </c>
      <c r="C60" s="242" t="s">
        <v>275</v>
      </c>
      <c r="D60" s="231" t="s">
        <v>223</v>
      </c>
      <c r="E60" s="232">
        <v>1.6819200000000001</v>
      </c>
      <c r="F60" s="233"/>
      <c r="G60" s="234">
        <f>ROUND(E60*F60,2)</f>
        <v>0</v>
      </c>
      <c r="H60" s="233"/>
      <c r="I60" s="234">
        <f>ROUND(E60*H60,2)</f>
        <v>0</v>
      </c>
      <c r="J60" s="233"/>
      <c r="K60" s="234">
        <f>ROUND(E60*J60,2)</f>
        <v>0</v>
      </c>
      <c r="L60" s="234">
        <v>21</v>
      </c>
      <c r="M60" s="234">
        <f>G60*(1+L60/100)</f>
        <v>0</v>
      </c>
      <c r="N60" s="234">
        <v>0</v>
      </c>
      <c r="O60" s="234">
        <f>ROUND(E60*N60,2)</f>
        <v>0</v>
      </c>
      <c r="P60" s="234">
        <v>0</v>
      </c>
      <c r="Q60" s="234">
        <f>ROUND(E60*P60,2)</f>
        <v>0</v>
      </c>
      <c r="R60" s="234" t="s">
        <v>267</v>
      </c>
      <c r="S60" s="234" t="s">
        <v>163</v>
      </c>
      <c r="T60" s="235" t="s">
        <v>163</v>
      </c>
      <c r="U60" s="221">
        <v>0.49</v>
      </c>
      <c r="V60" s="221">
        <f>ROUND(E60*U60,2)</f>
        <v>0.82</v>
      </c>
      <c r="W60" s="221"/>
      <c r="X60" s="221" t="s">
        <v>276</v>
      </c>
      <c r="Y60" s="212"/>
      <c r="Z60" s="212"/>
      <c r="AA60" s="212"/>
      <c r="AB60" s="212"/>
      <c r="AC60" s="212"/>
      <c r="AD60" s="212"/>
      <c r="AE60" s="212"/>
      <c r="AF60" s="212"/>
      <c r="AG60" s="212" t="s">
        <v>277</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43" t="s">
        <v>278</v>
      </c>
      <c r="D61" s="237"/>
      <c r="E61" s="237"/>
      <c r="F61" s="237"/>
      <c r="G61" s="237"/>
      <c r="H61" s="221"/>
      <c r="I61" s="221"/>
      <c r="J61" s="221"/>
      <c r="K61" s="221"/>
      <c r="L61" s="221"/>
      <c r="M61" s="221"/>
      <c r="N61" s="221"/>
      <c r="O61" s="221"/>
      <c r="P61" s="221"/>
      <c r="Q61" s="221"/>
      <c r="R61" s="221"/>
      <c r="S61" s="221"/>
      <c r="T61" s="221"/>
      <c r="U61" s="221"/>
      <c r="V61" s="221"/>
      <c r="W61" s="221"/>
      <c r="X61" s="221"/>
      <c r="Y61" s="212"/>
      <c r="Z61" s="212"/>
      <c r="AA61" s="212"/>
      <c r="AB61" s="212"/>
      <c r="AC61" s="212"/>
      <c r="AD61" s="212"/>
      <c r="AE61" s="212"/>
      <c r="AF61" s="212"/>
      <c r="AG61" s="212" t="s">
        <v>168</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44"/>
      <c r="D62" s="238"/>
      <c r="E62" s="238"/>
      <c r="F62" s="238"/>
      <c r="G62" s="238"/>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169</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ht="22.5" outlineLevel="1" x14ac:dyDescent="0.2">
      <c r="A63" s="229">
        <v>13</v>
      </c>
      <c r="B63" s="230" t="s">
        <v>279</v>
      </c>
      <c r="C63" s="242" t="s">
        <v>280</v>
      </c>
      <c r="D63" s="231" t="s">
        <v>223</v>
      </c>
      <c r="E63" s="232">
        <v>16.819199999999999</v>
      </c>
      <c r="F63" s="233"/>
      <c r="G63" s="234">
        <f>ROUND(E63*F63,2)</f>
        <v>0</v>
      </c>
      <c r="H63" s="233"/>
      <c r="I63" s="234">
        <f>ROUND(E63*H63,2)</f>
        <v>0</v>
      </c>
      <c r="J63" s="233"/>
      <c r="K63" s="234">
        <f>ROUND(E63*J63,2)</f>
        <v>0</v>
      </c>
      <c r="L63" s="234">
        <v>21</v>
      </c>
      <c r="M63" s="234">
        <f>G63*(1+L63/100)</f>
        <v>0</v>
      </c>
      <c r="N63" s="234">
        <v>0</v>
      </c>
      <c r="O63" s="234">
        <f>ROUND(E63*N63,2)</f>
        <v>0</v>
      </c>
      <c r="P63" s="234">
        <v>0</v>
      </c>
      <c r="Q63" s="234">
        <f>ROUND(E63*P63,2)</f>
        <v>0</v>
      </c>
      <c r="R63" s="234" t="s">
        <v>267</v>
      </c>
      <c r="S63" s="234" t="s">
        <v>163</v>
      </c>
      <c r="T63" s="235" t="s">
        <v>163</v>
      </c>
      <c r="U63" s="221">
        <v>0</v>
      </c>
      <c r="V63" s="221">
        <f>ROUND(E63*U63,2)</f>
        <v>0</v>
      </c>
      <c r="W63" s="221"/>
      <c r="X63" s="221" t="s">
        <v>276</v>
      </c>
      <c r="Y63" s="212"/>
      <c r="Z63" s="212"/>
      <c r="AA63" s="212"/>
      <c r="AB63" s="212"/>
      <c r="AC63" s="212"/>
      <c r="AD63" s="212"/>
      <c r="AE63" s="212"/>
      <c r="AF63" s="212"/>
      <c r="AG63" s="212" t="s">
        <v>277</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45"/>
      <c r="D64" s="239"/>
      <c r="E64" s="239"/>
      <c r="F64" s="239"/>
      <c r="G64" s="239"/>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169</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29">
        <v>14</v>
      </c>
      <c r="B65" s="230" t="s">
        <v>281</v>
      </c>
      <c r="C65" s="242" t="s">
        <v>282</v>
      </c>
      <c r="D65" s="231" t="s">
        <v>223</v>
      </c>
      <c r="E65" s="232">
        <v>1.6819200000000001</v>
      </c>
      <c r="F65" s="233"/>
      <c r="G65" s="234">
        <f>ROUND(E65*F65,2)</f>
        <v>0</v>
      </c>
      <c r="H65" s="233"/>
      <c r="I65" s="234">
        <f>ROUND(E65*H65,2)</f>
        <v>0</v>
      </c>
      <c r="J65" s="233"/>
      <c r="K65" s="234">
        <f>ROUND(E65*J65,2)</f>
        <v>0</v>
      </c>
      <c r="L65" s="234">
        <v>21</v>
      </c>
      <c r="M65" s="234">
        <f>G65*(1+L65/100)</f>
        <v>0</v>
      </c>
      <c r="N65" s="234">
        <v>0</v>
      </c>
      <c r="O65" s="234">
        <f>ROUND(E65*N65,2)</f>
        <v>0</v>
      </c>
      <c r="P65" s="234">
        <v>0</v>
      </c>
      <c r="Q65" s="234">
        <f>ROUND(E65*P65,2)</f>
        <v>0</v>
      </c>
      <c r="R65" s="234"/>
      <c r="S65" s="234" t="s">
        <v>163</v>
      </c>
      <c r="T65" s="235" t="s">
        <v>163</v>
      </c>
      <c r="U65" s="221">
        <v>6.0000000000000001E-3</v>
      </c>
      <c r="V65" s="221">
        <f>ROUND(E65*U65,2)</f>
        <v>0.01</v>
      </c>
      <c r="W65" s="221"/>
      <c r="X65" s="221" t="s">
        <v>276</v>
      </c>
      <c r="Y65" s="212"/>
      <c r="Z65" s="212"/>
      <c r="AA65" s="212"/>
      <c r="AB65" s="212"/>
      <c r="AC65" s="212"/>
      <c r="AD65" s="212"/>
      <c r="AE65" s="212"/>
      <c r="AF65" s="212"/>
      <c r="AG65" s="212" t="s">
        <v>277</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45"/>
      <c r="D66" s="239"/>
      <c r="E66" s="239"/>
      <c r="F66" s="239"/>
      <c r="G66" s="239"/>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169</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x14ac:dyDescent="0.2">
      <c r="A67" s="3"/>
      <c r="B67" s="4"/>
      <c r="C67" s="246"/>
      <c r="D67" s="6"/>
      <c r="E67" s="3"/>
      <c r="F67" s="3"/>
      <c r="G67" s="3"/>
      <c r="H67" s="3"/>
      <c r="I67" s="3"/>
      <c r="J67" s="3"/>
      <c r="K67" s="3"/>
      <c r="L67" s="3"/>
      <c r="M67" s="3"/>
      <c r="N67" s="3"/>
      <c r="O67" s="3"/>
      <c r="P67" s="3"/>
      <c r="Q67" s="3"/>
      <c r="R67" s="3"/>
      <c r="S67" s="3"/>
      <c r="T67" s="3"/>
      <c r="U67" s="3"/>
      <c r="V67" s="3"/>
      <c r="W67" s="3"/>
      <c r="X67" s="3"/>
      <c r="AE67">
        <v>15</v>
      </c>
      <c r="AF67">
        <v>21</v>
      </c>
      <c r="AG67" t="s">
        <v>145</v>
      </c>
    </row>
    <row r="68" spans="1:60" x14ac:dyDescent="0.2">
      <c r="A68" s="215"/>
      <c r="B68" s="216" t="s">
        <v>29</v>
      </c>
      <c r="C68" s="247"/>
      <c r="D68" s="217"/>
      <c r="E68" s="218"/>
      <c r="F68" s="218"/>
      <c r="G68" s="240">
        <f>G8+G22+G41+G52</f>
        <v>0</v>
      </c>
      <c r="H68" s="3"/>
      <c r="I68" s="3"/>
      <c r="J68" s="3"/>
      <c r="K68" s="3"/>
      <c r="L68" s="3"/>
      <c r="M68" s="3"/>
      <c r="N68" s="3"/>
      <c r="O68" s="3"/>
      <c r="P68" s="3"/>
      <c r="Q68" s="3"/>
      <c r="R68" s="3"/>
      <c r="S68" s="3"/>
      <c r="T68" s="3"/>
      <c r="U68" s="3"/>
      <c r="V68" s="3"/>
      <c r="W68" s="3"/>
      <c r="X68" s="3"/>
      <c r="AE68">
        <f>SUMIF(L7:L66,AE67,G7:G66)</f>
        <v>0</v>
      </c>
      <c r="AF68">
        <f>SUMIF(L7:L66,AF67,G7:G66)</f>
        <v>0</v>
      </c>
      <c r="AG68" t="s">
        <v>190</v>
      </c>
    </row>
    <row r="69" spans="1:60" x14ac:dyDescent="0.2">
      <c r="A69" s="249" t="s">
        <v>283</v>
      </c>
      <c r="B69" s="249"/>
      <c r="C69" s="246"/>
      <c r="D69" s="6"/>
      <c r="E69" s="3"/>
      <c r="F69" s="3"/>
      <c r="G69" s="3"/>
      <c r="H69" s="3"/>
      <c r="I69" s="3"/>
      <c r="J69" s="3"/>
      <c r="K69" s="3"/>
      <c r="L69" s="3"/>
      <c r="M69" s="3"/>
      <c r="N69" s="3"/>
      <c r="O69" s="3"/>
      <c r="P69" s="3"/>
      <c r="Q69" s="3"/>
      <c r="R69" s="3"/>
      <c r="S69" s="3"/>
      <c r="T69" s="3"/>
      <c r="U69" s="3"/>
      <c r="V69" s="3"/>
      <c r="W69" s="3"/>
      <c r="X69" s="3"/>
    </row>
    <row r="70" spans="1:60" x14ac:dyDescent="0.2">
      <c r="A70" s="3"/>
      <c r="B70" s="4" t="s">
        <v>284</v>
      </c>
      <c r="C70" s="246" t="s">
        <v>285</v>
      </c>
      <c r="D70" s="6"/>
      <c r="E70" s="3"/>
      <c r="F70" s="3"/>
      <c r="G70" s="3"/>
      <c r="H70" s="3"/>
      <c r="I70" s="3"/>
      <c r="J70" s="3"/>
      <c r="K70" s="3"/>
      <c r="L70" s="3"/>
      <c r="M70" s="3"/>
      <c r="N70" s="3"/>
      <c r="O70" s="3"/>
      <c r="P70" s="3"/>
      <c r="Q70" s="3"/>
      <c r="R70" s="3"/>
      <c r="S70" s="3"/>
      <c r="T70" s="3"/>
      <c r="U70" s="3"/>
      <c r="V70" s="3"/>
      <c r="W70" s="3"/>
      <c r="X70" s="3"/>
      <c r="AG70" t="s">
        <v>286</v>
      </c>
    </row>
    <row r="71" spans="1:60" x14ac:dyDescent="0.2">
      <c r="A71" s="3"/>
      <c r="B71" s="4" t="s">
        <v>287</v>
      </c>
      <c r="C71" s="246" t="s">
        <v>288</v>
      </c>
      <c r="D71" s="6"/>
      <c r="E71" s="3"/>
      <c r="F71" s="3"/>
      <c r="G71" s="3"/>
      <c r="H71" s="3"/>
      <c r="I71" s="3"/>
      <c r="J71" s="3"/>
      <c r="K71" s="3"/>
      <c r="L71" s="3"/>
      <c r="M71" s="3"/>
      <c r="N71" s="3"/>
      <c r="O71" s="3"/>
      <c r="P71" s="3"/>
      <c r="Q71" s="3"/>
      <c r="R71" s="3"/>
      <c r="S71" s="3"/>
      <c r="T71" s="3"/>
      <c r="U71" s="3"/>
      <c r="V71" s="3"/>
      <c r="W71" s="3"/>
      <c r="X71" s="3"/>
      <c r="AG71" t="s">
        <v>289</v>
      </c>
    </row>
    <row r="72" spans="1:60" x14ac:dyDescent="0.2">
      <c r="A72" s="3"/>
      <c r="B72" s="4"/>
      <c r="C72" s="246" t="s">
        <v>290</v>
      </c>
      <c r="D72" s="6"/>
      <c r="E72" s="3"/>
      <c r="F72" s="3"/>
      <c r="G72" s="3"/>
      <c r="H72" s="3"/>
      <c r="I72" s="3"/>
      <c r="J72" s="3"/>
      <c r="K72" s="3"/>
      <c r="L72" s="3"/>
      <c r="M72" s="3"/>
      <c r="N72" s="3"/>
      <c r="O72" s="3"/>
      <c r="P72" s="3"/>
      <c r="Q72" s="3"/>
      <c r="R72" s="3"/>
      <c r="S72" s="3"/>
      <c r="T72" s="3"/>
      <c r="U72" s="3"/>
      <c r="V72" s="3"/>
      <c r="W72" s="3"/>
      <c r="X72" s="3"/>
      <c r="AG72" t="s">
        <v>291</v>
      </c>
    </row>
    <row r="73" spans="1:60" x14ac:dyDescent="0.2">
      <c r="A73" s="3"/>
      <c r="B73" s="4"/>
      <c r="C73" s="246"/>
      <c r="D73" s="6"/>
      <c r="E73" s="3"/>
      <c r="F73" s="3"/>
      <c r="G73" s="3"/>
      <c r="H73" s="3"/>
      <c r="I73" s="3"/>
      <c r="J73" s="3"/>
      <c r="K73" s="3"/>
      <c r="L73" s="3"/>
      <c r="M73" s="3"/>
      <c r="N73" s="3"/>
      <c r="O73" s="3"/>
      <c r="P73" s="3"/>
      <c r="Q73" s="3"/>
      <c r="R73" s="3"/>
      <c r="S73" s="3"/>
      <c r="T73" s="3"/>
      <c r="U73" s="3"/>
      <c r="V73" s="3"/>
      <c r="W73" s="3"/>
      <c r="X73" s="3"/>
    </row>
    <row r="74" spans="1:60" x14ac:dyDescent="0.2">
      <c r="C74" s="248"/>
      <c r="D74" s="10"/>
      <c r="AG74" t="s">
        <v>191</v>
      </c>
    </row>
    <row r="75" spans="1:60" x14ac:dyDescent="0.2">
      <c r="D75" s="10"/>
    </row>
    <row r="76" spans="1:60" x14ac:dyDescent="0.2">
      <c r="D76" s="10"/>
    </row>
    <row r="77" spans="1:60" x14ac:dyDescent="0.2">
      <c r="D77" s="10"/>
    </row>
    <row r="78" spans="1:60" x14ac:dyDescent="0.2">
      <c r="D78" s="10"/>
    </row>
    <row r="79" spans="1:60" x14ac:dyDescent="0.2">
      <c r="D79" s="10"/>
    </row>
    <row r="80" spans="1:60"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bO0fV8ZJs3n874MVTsRuwkfhGZBqe0mKmeb4VdfEuuh3raHhe0uL7196ejebLpSsQzp48K6Gnyv80VKM1wSPEw==" saltValue="qq8PgRILTCPi6wgDDVXf0w==" spinCount="100000" sheet="1"/>
  <mergeCells count="25">
    <mergeCell ref="C62:G62"/>
    <mergeCell ref="C64:G64"/>
    <mergeCell ref="C66:G66"/>
    <mergeCell ref="C48:G48"/>
    <mergeCell ref="C50:G50"/>
    <mergeCell ref="C51:G51"/>
    <mergeCell ref="C55:G55"/>
    <mergeCell ref="C59:G59"/>
    <mergeCell ref="C61:G61"/>
    <mergeCell ref="C21:G21"/>
    <mergeCell ref="C37:G37"/>
    <mergeCell ref="C39:G39"/>
    <mergeCell ref="C40:G40"/>
    <mergeCell ref="C44:G44"/>
    <mergeCell ref="C46:G46"/>
    <mergeCell ref="A1:G1"/>
    <mergeCell ref="C2:G2"/>
    <mergeCell ref="C3:G3"/>
    <mergeCell ref="C4:G4"/>
    <mergeCell ref="A69:B69"/>
    <mergeCell ref="C11:G11"/>
    <mergeCell ref="C14:G14"/>
    <mergeCell ref="C16:G16"/>
    <mergeCell ref="C18:G18"/>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ON 00 ON 00 Naklady</vt:lpstr>
      <vt:lpstr>SO 01 SO 01.1 Pol</vt:lpstr>
      <vt:lpstr>SO 01 SO 01.2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01.1 Pol'!Názvy_tisku</vt:lpstr>
      <vt:lpstr>'SO 01 SO 01.2 Pol'!Názvy_tisku</vt:lpstr>
      <vt:lpstr>oadresa</vt:lpstr>
      <vt:lpstr>Stavba!Objednatel</vt:lpstr>
      <vt:lpstr>Stavba!Objekt</vt:lpstr>
      <vt:lpstr>'ON 00 ON 00 Naklady'!Oblast_tisku</vt:lpstr>
      <vt:lpstr>'SO 01 SO 01.1 Pol'!Oblast_tisku</vt:lpstr>
      <vt:lpstr>'SO 01 SO 01.2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Kročil</dc:creator>
  <cp:lastModifiedBy>Kročil</cp:lastModifiedBy>
  <cp:lastPrinted>2019-03-19T12:27:02Z</cp:lastPrinted>
  <dcterms:created xsi:type="dcterms:W3CDTF">2009-04-08T07:15:50Z</dcterms:created>
  <dcterms:modified xsi:type="dcterms:W3CDTF">2020-03-16T13:29:00Z</dcterms:modified>
</cp:coreProperties>
</file>