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45" windowWidth="19440" windowHeight="12555" tabRatio="806" firstSheet="1" activeTab="12"/>
  </bookViews>
  <sheets>
    <sheet name="Stavba" sheetId="1" r:id="rId1"/>
    <sheet name="01 01 KL" sheetId="2" r:id="rId2"/>
    <sheet name="01 01 Rek" sheetId="3" r:id="rId3"/>
    <sheet name="01 01 Pol" sheetId="4" r:id="rId4"/>
    <sheet name="02 01 KL" sheetId="5" r:id="rId5"/>
    <sheet name="02 01 Rek" sheetId="6" r:id="rId6"/>
    <sheet name="02 01 Pol" sheetId="7" r:id="rId7"/>
    <sheet name="03 01 KL" sheetId="8" r:id="rId8"/>
    <sheet name="03 01 Rek" sheetId="9" r:id="rId9"/>
    <sheet name="03 01 Pol" sheetId="10" r:id="rId10"/>
    <sheet name="04 01 KL" sheetId="11" r:id="rId11"/>
    <sheet name="04 01 Rek" sheetId="12" r:id="rId12"/>
    <sheet name="04 01 Pol" sheetId="13" r:id="rId13"/>
  </sheets>
  <definedNames>
    <definedName name="CelkemObjekty" localSheetId="0">Stavba!$F$34</definedName>
    <definedName name="CisloStavby" localSheetId="0">Stavba!$D$5</definedName>
    <definedName name="dadresa" localSheetId="0">Stavba!$D$8</definedName>
    <definedName name="DIČ" localSheetId="0">Stavba!$K$8</definedName>
    <definedName name="dmisto" localSheetId="0">Stavba!$D$9</definedName>
    <definedName name="dpsc" localSheetId="0">Stavba!$C$9</definedName>
    <definedName name="IČO" localSheetId="0">Stavba!$K$7</definedName>
    <definedName name="NazevObjektu" localSheetId="0">Stavba!$C$29</definedName>
    <definedName name="NazevStavby" localSheetId="0">Stavba!$E$5</definedName>
    <definedName name="_xlnm.Print_Titles" localSheetId="3">'01 01 Pol'!$1:$6</definedName>
    <definedName name="_xlnm.Print_Titles" localSheetId="2">'01 01 Rek'!$1:$6</definedName>
    <definedName name="_xlnm.Print_Titles" localSheetId="6">'02 01 Pol'!$1:$6</definedName>
    <definedName name="_xlnm.Print_Titles" localSheetId="5">'02 01 Rek'!$1:$6</definedName>
    <definedName name="_xlnm.Print_Titles" localSheetId="9">'03 01 Pol'!$1:$6</definedName>
    <definedName name="_xlnm.Print_Titles" localSheetId="8">'03 01 Rek'!$1:$6</definedName>
    <definedName name="_xlnm.Print_Titles" localSheetId="12">'04 01 Pol'!$1:$6</definedName>
    <definedName name="_xlnm.Print_Titles" localSheetId="11">'04 01 Rek'!$1:$6</definedName>
    <definedName name="Objednatel" localSheetId="0">Stavba!$D$11</definedName>
    <definedName name="Objekt" localSheetId="0">Stavba!$B$29</definedName>
    <definedName name="_xlnm.Print_Area" localSheetId="1">'01 01 KL'!$A$1:$G$45</definedName>
    <definedName name="_xlnm.Print_Area" localSheetId="3">'01 01 Pol'!$A$1:$K$50</definedName>
    <definedName name="_xlnm.Print_Area" localSheetId="2">'01 01 Rek'!$A$1:$I$18</definedName>
    <definedName name="_xlnm.Print_Area" localSheetId="4">'02 01 KL'!$A$1:$G$45</definedName>
    <definedName name="_xlnm.Print_Area" localSheetId="6">'02 01 Pol'!$A$1:$K$48</definedName>
    <definedName name="_xlnm.Print_Area" localSheetId="5">'02 01 Rek'!$A$1:$I$18</definedName>
    <definedName name="_xlnm.Print_Area" localSheetId="7">'03 01 KL'!$A$1:$G$45</definedName>
    <definedName name="_xlnm.Print_Area" localSheetId="9">'03 01 Pol'!$A$1:$K$66</definedName>
    <definedName name="_xlnm.Print_Area" localSheetId="8">'03 01 Rek'!$A$1:$I$19</definedName>
    <definedName name="_xlnm.Print_Area" localSheetId="10">'04 01 KL'!$A$1:$G$45</definedName>
    <definedName name="_xlnm.Print_Area" localSheetId="12">'04 01 Pol'!$A$1:$K$11</definedName>
    <definedName name="_xlnm.Print_Area" localSheetId="11">'04 01 Rek'!$A$1:$I$14</definedName>
    <definedName name="_xlnm.Print_Area" localSheetId="0">Stavba!$B$1:$J$38</definedName>
    <definedName name="odic" localSheetId="0">Stavba!$K$12</definedName>
    <definedName name="oico" localSheetId="0">Stavba!$K$11</definedName>
    <definedName name="omisto" localSheetId="0">Stavba!$D$13</definedName>
    <definedName name="onazev" localSheetId="0">Stavba!$D$12</definedName>
    <definedName name="opsc" localSheetId="0">Stavba!$C$13</definedName>
    <definedName name="SazbaDPH1" localSheetId="0">Stavba!$D$19</definedName>
    <definedName name="SazbaDPH2" localSheetId="0">Stavba!$D$21</definedName>
    <definedName name="solver_lin" localSheetId="3" hidden="1">0</definedName>
    <definedName name="solver_lin" localSheetId="6" hidden="1">0</definedName>
    <definedName name="solver_lin" localSheetId="9" hidden="1">0</definedName>
    <definedName name="solver_lin" localSheetId="12" hidden="1">0</definedName>
    <definedName name="solver_num" localSheetId="3" hidden="1">0</definedName>
    <definedName name="solver_num" localSheetId="6" hidden="1">0</definedName>
    <definedName name="solver_num" localSheetId="9" hidden="1">0</definedName>
    <definedName name="solver_num" localSheetId="12" hidden="1">0</definedName>
    <definedName name="solver_opt" localSheetId="3" hidden="1">'01 01 Pol'!#REF!</definedName>
    <definedName name="solver_opt" localSheetId="6" hidden="1">'02 01 Pol'!#REF!</definedName>
    <definedName name="solver_opt" localSheetId="9" hidden="1">'03 01 Pol'!#REF!</definedName>
    <definedName name="solver_opt" localSheetId="12" hidden="1">'04 01 Pol'!#REF!</definedName>
    <definedName name="solver_typ" localSheetId="3" hidden="1">1</definedName>
    <definedName name="solver_typ" localSheetId="6" hidden="1">1</definedName>
    <definedName name="solver_typ" localSheetId="9" hidden="1">1</definedName>
    <definedName name="solver_typ" localSheetId="12" hidden="1">1</definedName>
    <definedName name="solver_val" localSheetId="3" hidden="1">0</definedName>
    <definedName name="solver_val" localSheetId="6" hidden="1">0</definedName>
    <definedName name="solver_val" localSheetId="9" hidden="1">0</definedName>
    <definedName name="solver_val" localSheetId="12" hidden="1">0</definedName>
    <definedName name="SoucetDilu" localSheetId="0">Stavba!#REF!</definedName>
    <definedName name="StavbaCelkem" localSheetId="0">Stavba!$H$34</definedName>
    <definedName name="Zhotovitel" localSheetId="0">Stavba!$D$7</definedName>
  </definedNames>
  <calcPr calcId="145621"/>
</workbook>
</file>

<file path=xl/calcChain.xml><?xml version="1.0" encoding="utf-8"?>
<calcChain xmlns="http://schemas.openxmlformats.org/spreadsheetml/2006/main">
  <c r="BE10" i="13" l="1"/>
  <c r="BD10" i="13"/>
  <c r="BC10" i="13"/>
  <c r="BC11" i="13" s="1"/>
  <c r="G7" i="12" s="1"/>
  <c r="G8" i="12" s="1"/>
  <c r="C18" i="11" s="1"/>
  <c r="BB10" i="13"/>
  <c r="K10" i="13"/>
  <c r="I10" i="13"/>
  <c r="G10" i="13"/>
  <c r="BA10" i="13" s="1"/>
  <c r="BE9" i="13"/>
  <c r="BD9" i="13"/>
  <c r="BD11" i="13" s="1"/>
  <c r="H7" i="12" s="1"/>
  <c r="H8" i="12" s="1"/>
  <c r="C17" i="11" s="1"/>
  <c r="BC9" i="13"/>
  <c r="BB9" i="13"/>
  <c r="BB11" i="13" s="1"/>
  <c r="F7" i="12" s="1"/>
  <c r="F8" i="12" s="1"/>
  <c r="C16" i="11" s="1"/>
  <c r="K9" i="13"/>
  <c r="I9" i="13"/>
  <c r="G9" i="13"/>
  <c r="BA9" i="13" s="1"/>
  <c r="BE8" i="13"/>
  <c r="BE11" i="13" s="1"/>
  <c r="I7" i="12" s="1"/>
  <c r="I8" i="12" s="1"/>
  <c r="C21" i="11" s="1"/>
  <c r="BD8" i="13"/>
  <c r="BC8" i="13"/>
  <c r="BB8" i="13"/>
  <c r="K8" i="13"/>
  <c r="I8" i="13"/>
  <c r="G8" i="13"/>
  <c r="BA8" i="13" s="1"/>
  <c r="B7" i="12"/>
  <c r="A7" i="12"/>
  <c r="K11" i="13"/>
  <c r="I11" i="13"/>
  <c r="G11" i="13"/>
  <c r="E4" i="13"/>
  <c r="F3" i="13"/>
  <c r="G13" i="12"/>
  <c r="I13" i="12" s="1"/>
  <c r="H14" i="12" s="1"/>
  <c r="G23" i="11" s="1"/>
  <c r="F33" i="11"/>
  <c r="C33" i="11"/>
  <c r="C31" i="11"/>
  <c r="G15" i="11"/>
  <c r="D15" i="11"/>
  <c r="G7" i="11"/>
  <c r="BE65" i="10"/>
  <c r="BD65" i="10"/>
  <c r="BC65" i="10"/>
  <c r="BB65" i="10"/>
  <c r="K65" i="10"/>
  <c r="I65" i="10"/>
  <c r="G65" i="10"/>
  <c r="BA65" i="10" s="1"/>
  <c r="BE64" i="10"/>
  <c r="BE66" i="10" s="1"/>
  <c r="I12" i="9" s="1"/>
  <c r="BD64" i="10"/>
  <c r="BC64" i="10"/>
  <c r="BC66" i="10" s="1"/>
  <c r="G12" i="9" s="1"/>
  <c r="BB64" i="10"/>
  <c r="BB66" i="10" s="1"/>
  <c r="F12" i="9" s="1"/>
  <c r="K64" i="10"/>
  <c r="I64" i="10"/>
  <c r="I66" i="10" s="1"/>
  <c r="G64" i="10"/>
  <c r="G66" i="10" s="1"/>
  <c r="B12" i="9"/>
  <c r="A12" i="9"/>
  <c r="BD66" i="10"/>
  <c r="H12" i="9" s="1"/>
  <c r="K66" i="10"/>
  <c r="BE61" i="10"/>
  <c r="BD61" i="10"/>
  <c r="BC61" i="10"/>
  <c r="BB61" i="10"/>
  <c r="BA61" i="10"/>
  <c r="K61" i="10"/>
  <c r="I61" i="10"/>
  <c r="G61" i="10"/>
  <c r="BE60" i="10"/>
  <c r="BE62" i="10" s="1"/>
  <c r="I11" i="9" s="1"/>
  <c r="BD60" i="10"/>
  <c r="BD62" i="10" s="1"/>
  <c r="H11" i="9" s="1"/>
  <c r="BC60" i="10"/>
  <c r="BC62" i="10" s="1"/>
  <c r="G11" i="9" s="1"/>
  <c r="BB60" i="10"/>
  <c r="BA60" i="10"/>
  <c r="BA62" i="10" s="1"/>
  <c r="E11" i="9" s="1"/>
  <c r="K60" i="10"/>
  <c r="I60" i="10"/>
  <c r="I62" i="10" s="1"/>
  <c r="G60" i="10"/>
  <c r="B11" i="9"/>
  <c r="A11" i="9"/>
  <c r="BB62" i="10"/>
  <c r="F11" i="9" s="1"/>
  <c r="K62" i="10"/>
  <c r="G62" i="10"/>
  <c r="BE57" i="10"/>
  <c r="BD57" i="10"/>
  <c r="BC57" i="10"/>
  <c r="BB57" i="10"/>
  <c r="K57" i="10"/>
  <c r="I57" i="10"/>
  <c r="G57" i="10"/>
  <c r="BA57" i="10" s="1"/>
  <c r="BE56" i="10"/>
  <c r="BD56" i="10"/>
  <c r="BC56" i="10"/>
  <c r="BB56" i="10"/>
  <c r="K56" i="10"/>
  <c r="I56" i="10"/>
  <c r="G56" i="10"/>
  <c r="BA56" i="10" s="1"/>
  <c r="BE55" i="10"/>
  <c r="BD55" i="10"/>
  <c r="BC55" i="10"/>
  <c r="BB55" i="10"/>
  <c r="K55" i="10"/>
  <c r="I55" i="10"/>
  <c r="G55" i="10"/>
  <c r="BA55" i="10" s="1"/>
  <c r="BE54" i="10"/>
  <c r="BD54" i="10"/>
  <c r="BC54" i="10"/>
  <c r="BB54" i="10"/>
  <c r="K54" i="10"/>
  <c r="I54" i="10"/>
  <c r="G54" i="10"/>
  <c r="BA54" i="10" s="1"/>
  <c r="BE53" i="10"/>
  <c r="BD53" i="10"/>
  <c r="BC53" i="10"/>
  <c r="BB53" i="10"/>
  <c r="K53" i="10"/>
  <c r="I53" i="10"/>
  <c r="G53" i="10"/>
  <c r="BA53" i="10" s="1"/>
  <c r="BE52" i="10"/>
  <c r="BD52" i="10"/>
  <c r="BC52" i="10"/>
  <c r="BB52" i="10"/>
  <c r="K52" i="10"/>
  <c r="I52" i="10"/>
  <c r="G52" i="10"/>
  <c r="BA52" i="10" s="1"/>
  <c r="BE51" i="10"/>
  <c r="BD51" i="10"/>
  <c r="BC51" i="10"/>
  <c r="BB51" i="10"/>
  <c r="K51" i="10"/>
  <c r="I51" i="10"/>
  <c r="G51" i="10"/>
  <c r="BA51" i="10" s="1"/>
  <c r="BE50" i="10"/>
  <c r="BD50" i="10"/>
  <c r="BC50" i="10"/>
  <c r="BB50" i="10"/>
  <c r="K50" i="10"/>
  <c r="I50" i="10"/>
  <c r="G50" i="10"/>
  <c r="BA50" i="10" s="1"/>
  <c r="BE49" i="10"/>
  <c r="BD49" i="10"/>
  <c r="BC49" i="10"/>
  <c r="BB49" i="10"/>
  <c r="K49" i="10"/>
  <c r="I49" i="10"/>
  <c r="G49" i="10"/>
  <c r="BA49" i="10" s="1"/>
  <c r="BE48" i="10"/>
  <c r="BE58" i="10" s="1"/>
  <c r="I10" i="9" s="1"/>
  <c r="BD48" i="10"/>
  <c r="BC48" i="10"/>
  <c r="BB48" i="10"/>
  <c r="K48" i="10"/>
  <c r="I48" i="10"/>
  <c r="G48" i="10"/>
  <c r="BA48" i="10" s="1"/>
  <c r="BE47" i="10"/>
  <c r="BD47" i="10"/>
  <c r="BC47" i="10"/>
  <c r="BB47" i="10"/>
  <c r="K47" i="10"/>
  <c r="I47" i="10"/>
  <c r="G47" i="10"/>
  <c r="BA47" i="10" s="1"/>
  <c r="BE46" i="10"/>
  <c r="BD46" i="10"/>
  <c r="BC46" i="10"/>
  <c r="BB46" i="10"/>
  <c r="K46" i="10"/>
  <c r="I46" i="10"/>
  <c r="I58" i="10" s="1"/>
  <c r="G46" i="10"/>
  <c r="BA46" i="10" s="1"/>
  <c r="B10" i="9"/>
  <c r="A10" i="9"/>
  <c r="BE43" i="10"/>
  <c r="BD43" i="10"/>
  <c r="BC43" i="10"/>
  <c r="BB43" i="10"/>
  <c r="BA43" i="10"/>
  <c r="K43" i="10"/>
  <c r="I43" i="10"/>
  <c r="G43" i="10"/>
  <c r="BE42" i="10"/>
  <c r="BD42" i="10"/>
  <c r="BC42" i="10"/>
  <c r="BB42" i="10"/>
  <c r="BA42" i="10"/>
  <c r="K42" i="10"/>
  <c r="I42" i="10"/>
  <c r="G42" i="10"/>
  <c r="BE41" i="10"/>
  <c r="BD41" i="10"/>
  <c r="BC41" i="10"/>
  <c r="BB41" i="10"/>
  <c r="BA41" i="10"/>
  <c r="K41" i="10"/>
  <c r="I41" i="10"/>
  <c r="G41" i="10"/>
  <c r="BE40" i="10"/>
  <c r="BD40" i="10"/>
  <c r="BC40" i="10"/>
  <c r="BB40" i="10"/>
  <c r="BA40" i="10"/>
  <c r="K40" i="10"/>
  <c r="I40" i="10"/>
  <c r="G40" i="10"/>
  <c r="BE39" i="10"/>
  <c r="BE44" i="10" s="1"/>
  <c r="I9" i="9" s="1"/>
  <c r="BD39" i="10"/>
  <c r="BD44" i="10" s="1"/>
  <c r="H9" i="9" s="1"/>
  <c r="BC39" i="10"/>
  <c r="BC44" i="10" s="1"/>
  <c r="G9" i="9" s="1"/>
  <c r="BB39" i="10"/>
  <c r="BA39" i="10"/>
  <c r="BA44" i="10" s="1"/>
  <c r="E9" i="9" s="1"/>
  <c r="K39" i="10"/>
  <c r="K44" i="10" s="1"/>
  <c r="I39" i="10"/>
  <c r="I44" i="10" s="1"/>
  <c r="G39" i="10"/>
  <c r="B9" i="9"/>
  <c r="A9" i="9"/>
  <c r="BB44" i="10"/>
  <c r="F9" i="9" s="1"/>
  <c r="G44" i="10"/>
  <c r="BE36" i="10"/>
  <c r="BD36" i="10"/>
  <c r="BC36" i="10"/>
  <c r="BB36" i="10"/>
  <c r="K36" i="10"/>
  <c r="I36" i="10"/>
  <c r="G36" i="10"/>
  <c r="BA36" i="10" s="1"/>
  <c r="BE35" i="10"/>
  <c r="BD35" i="10"/>
  <c r="BC35" i="10"/>
  <c r="BB35" i="10"/>
  <c r="K35" i="10"/>
  <c r="I35" i="10"/>
  <c r="G35" i="10"/>
  <c r="BA35" i="10" s="1"/>
  <c r="BE34" i="10"/>
  <c r="BD34" i="10"/>
  <c r="BC34" i="10"/>
  <c r="BB34" i="10"/>
  <c r="K34" i="10"/>
  <c r="I34" i="10"/>
  <c r="G34" i="10"/>
  <c r="BA34" i="10" s="1"/>
  <c r="BE33" i="10"/>
  <c r="BD33" i="10"/>
  <c r="BC33" i="10"/>
  <c r="BB33" i="10"/>
  <c r="K33" i="10"/>
  <c r="I33" i="10"/>
  <c r="G33" i="10"/>
  <c r="BA33" i="10" s="1"/>
  <c r="BE32" i="10"/>
  <c r="BD32" i="10"/>
  <c r="BC32" i="10"/>
  <c r="BB32" i="10"/>
  <c r="K32" i="10"/>
  <c r="I32" i="10"/>
  <c r="G32" i="10"/>
  <c r="BA32" i="10" s="1"/>
  <c r="BE31" i="10"/>
  <c r="BD31" i="10"/>
  <c r="BC31" i="10"/>
  <c r="BB31" i="10"/>
  <c r="K31" i="10"/>
  <c r="I31" i="10"/>
  <c r="G31" i="10"/>
  <c r="BA31" i="10" s="1"/>
  <c r="BE30" i="10"/>
  <c r="BD30" i="10"/>
  <c r="BC30" i="10"/>
  <c r="BB30" i="10"/>
  <c r="K30" i="10"/>
  <c r="I30" i="10"/>
  <c r="I37" i="10" s="1"/>
  <c r="G30" i="10"/>
  <c r="BA30" i="10" s="1"/>
  <c r="B8" i="9"/>
  <c r="A8" i="9"/>
  <c r="BE37" i="10"/>
  <c r="I8" i="9" s="1"/>
  <c r="BE27" i="10"/>
  <c r="BD27" i="10"/>
  <c r="BC27" i="10"/>
  <c r="BB27" i="10"/>
  <c r="BA27" i="10"/>
  <c r="K27" i="10"/>
  <c r="I27" i="10"/>
  <c r="G27" i="10"/>
  <c r="BE26" i="10"/>
  <c r="BD26" i="10"/>
  <c r="BC26" i="10"/>
  <c r="BB26" i="10"/>
  <c r="BA26" i="10"/>
  <c r="K26" i="10"/>
  <c r="I26" i="10"/>
  <c r="G26" i="10"/>
  <c r="BE25" i="10"/>
  <c r="BD25" i="10"/>
  <c r="BC25" i="10"/>
  <c r="BB25" i="10"/>
  <c r="BA25" i="10"/>
  <c r="K25" i="10"/>
  <c r="I25" i="10"/>
  <c r="G25" i="10"/>
  <c r="BE24" i="10"/>
  <c r="BD24" i="10"/>
  <c r="BC24" i="10"/>
  <c r="BB24" i="10"/>
  <c r="BA24" i="10"/>
  <c r="K24" i="10"/>
  <c r="I24" i="10"/>
  <c r="G24" i="10"/>
  <c r="BE23" i="10"/>
  <c r="BD23" i="10"/>
  <c r="BC23" i="10"/>
  <c r="BB23" i="10"/>
  <c r="BA23" i="10"/>
  <c r="K23" i="10"/>
  <c r="I23" i="10"/>
  <c r="G23" i="10"/>
  <c r="BE22" i="10"/>
  <c r="BD22" i="10"/>
  <c r="BC22" i="10"/>
  <c r="BB22" i="10"/>
  <c r="BA22" i="10"/>
  <c r="K22" i="10"/>
  <c r="I22" i="10"/>
  <c r="G22" i="10"/>
  <c r="BE21" i="10"/>
  <c r="BD21" i="10"/>
  <c r="BC21" i="10"/>
  <c r="BB21" i="10"/>
  <c r="BA21" i="10"/>
  <c r="K21" i="10"/>
  <c r="I21" i="10"/>
  <c r="G21" i="10"/>
  <c r="BE20" i="10"/>
  <c r="BD20" i="10"/>
  <c r="BC20" i="10"/>
  <c r="BB20" i="10"/>
  <c r="BA20" i="10"/>
  <c r="K20" i="10"/>
  <c r="I20" i="10"/>
  <c r="G20" i="10"/>
  <c r="BE19" i="10"/>
  <c r="BD19" i="10"/>
  <c r="BC19" i="10"/>
  <c r="BB19" i="10"/>
  <c r="BA19" i="10"/>
  <c r="K19" i="10"/>
  <c r="I19" i="10"/>
  <c r="G19" i="10"/>
  <c r="BE18" i="10"/>
  <c r="BD18" i="10"/>
  <c r="BC18" i="10"/>
  <c r="BB18" i="10"/>
  <c r="BA18" i="10"/>
  <c r="K18" i="10"/>
  <c r="I18" i="10"/>
  <c r="G18" i="10"/>
  <c r="BE17" i="10"/>
  <c r="BD17" i="10"/>
  <c r="BC17" i="10"/>
  <c r="BB17" i="10"/>
  <c r="BA17" i="10"/>
  <c r="K17" i="10"/>
  <c r="I17" i="10"/>
  <c r="G17" i="10"/>
  <c r="BE16" i="10"/>
  <c r="BD16" i="10"/>
  <c r="BC16" i="10"/>
  <c r="BB16" i="10"/>
  <c r="BA16" i="10"/>
  <c r="K16" i="10"/>
  <c r="I16" i="10"/>
  <c r="G16" i="10"/>
  <c r="BE15" i="10"/>
  <c r="BD15" i="10"/>
  <c r="BC15" i="10"/>
  <c r="BB15" i="10"/>
  <c r="BA15" i="10"/>
  <c r="K15" i="10"/>
  <c r="I15" i="10"/>
  <c r="G15" i="10"/>
  <c r="BE14" i="10"/>
  <c r="BD14" i="10"/>
  <c r="BC14" i="10"/>
  <c r="BB14" i="10"/>
  <c r="BA14" i="10"/>
  <c r="K14" i="10"/>
  <c r="I14" i="10"/>
  <c r="G14" i="10"/>
  <c r="BE13" i="10"/>
  <c r="BD13" i="10"/>
  <c r="BC13" i="10"/>
  <c r="BB13" i="10"/>
  <c r="BA13" i="10"/>
  <c r="K13" i="10"/>
  <c r="I13" i="10"/>
  <c r="G13" i="10"/>
  <c r="BE12" i="10"/>
  <c r="BD12" i="10"/>
  <c r="BC12" i="10"/>
  <c r="BB12" i="10"/>
  <c r="BA12" i="10"/>
  <c r="K12" i="10"/>
  <c r="I12" i="10"/>
  <c r="G12" i="10"/>
  <c r="BE11" i="10"/>
  <c r="BD11" i="10"/>
  <c r="BC11" i="10"/>
  <c r="BB11" i="10"/>
  <c r="BA11" i="10"/>
  <c r="K11" i="10"/>
  <c r="I11" i="10"/>
  <c r="G11" i="10"/>
  <c r="BE10" i="10"/>
  <c r="BD10" i="10"/>
  <c r="BC10" i="10"/>
  <c r="BB10" i="10"/>
  <c r="BA10" i="10"/>
  <c r="K10" i="10"/>
  <c r="I10" i="10"/>
  <c r="G10" i="10"/>
  <c r="BE9" i="10"/>
  <c r="BD9" i="10"/>
  <c r="BC9" i="10"/>
  <c r="BB9" i="10"/>
  <c r="BA9" i="10"/>
  <c r="K9" i="10"/>
  <c r="I9" i="10"/>
  <c r="G9" i="10"/>
  <c r="BE8" i="10"/>
  <c r="BE28" i="10" s="1"/>
  <c r="I7" i="9" s="1"/>
  <c r="BD8" i="10"/>
  <c r="BD28" i="10" s="1"/>
  <c r="H7" i="9" s="1"/>
  <c r="BC8" i="10"/>
  <c r="BC28" i="10" s="1"/>
  <c r="G7" i="9" s="1"/>
  <c r="BB8" i="10"/>
  <c r="BA8" i="10"/>
  <c r="BA28" i="10" s="1"/>
  <c r="E7" i="9" s="1"/>
  <c r="K8" i="10"/>
  <c r="K28" i="10" s="1"/>
  <c r="I8" i="10"/>
  <c r="I28" i="10" s="1"/>
  <c r="G8" i="10"/>
  <c r="B7" i="9"/>
  <c r="A7" i="9"/>
  <c r="BB28" i="10"/>
  <c r="F7" i="9" s="1"/>
  <c r="G28" i="10"/>
  <c r="E4" i="10"/>
  <c r="F3" i="10"/>
  <c r="G18" i="9"/>
  <c r="I18" i="9" s="1"/>
  <c r="H19" i="9" s="1"/>
  <c r="G23" i="8" s="1"/>
  <c r="G22" i="8" s="1"/>
  <c r="C33" i="8"/>
  <c r="F33" i="8" s="1"/>
  <c r="C31" i="8"/>
  <c r="G15" i="8"/>
  <c r="D15" i="8"/>
  <c r="G7" i="8"/>
  <c r="BE47" i="7"/>
  <c r="BD47" i="7"/>
  <c r="BC47" i="7"/>
  <c r="BB47" i="7"/>
  <c r="K47" i="7"/>
  <c r="I47" i="7"/>
  <c r="G47" i="7"/>
  <c r="BA47" i="7" s="1"/>
  <c r="BE46" i="7"/>
  <c r="BD46" i="7"/>
  <c r="BD48" i="7" s="1"/>
  <c r="H11" i="6" s="1"/>
  <c r="BC46" i="7"/>
  <c r="BB46" i="7"/>
  <c r="BB48" i="7" s="1"/>
  <c r="F11" i="6" s="1"/>
  <c r="K46" i="7"/>
  <c r="I46" i="7"/>
  <c r="I48" i="7" s="1"/>
  <c r="G46" i="7"/>
  <c r="B11" i="6"/>
  <c r="A11" i="6"/>
  <c r="BE48" i="7"/>
  <c r="I11" i="6" s="1"/>
  <c r="K48" i="7"/>
  <c r="BE43" i="7"/>
  <c r="BD43" i="7"/>
  <c r="BC43" i="7"/>
  <c r="BB43" i="7"/>
  <c r="K43" i="7"/>
  <c r="I43" i="7"/>
  <c r="G43" i="7"/>
  <c r="BA43" i="7" s="1"/>
  <c r="BE42" i="7"/>
  <c r="BE44" i="7" s="1"/>
  <c r="I10" i="6" s="1"/>
  <c r="BD42" i="7"/>
  <c r="BD44" i="7" s="1"/>
  <c r="H10" i="6" s="1"/>
  <c r="BC42" i="7"/>
  <c r="BC44" i="7" s="1"/>
  <c r="G10" i="6" s="1"/>
  <c r="BB42" i="7"/>
  <c r="BB44" i="7" s="1"/>
  <c r="F10" i="6" s="1"/>
  <c r="K42" i="7"/>
  <c r="I42" i="7"/>
  <c r="I44" i="7" s="1"/>
  <c r="G42" i="7"/>
  <c r="BA42" i="7" s="1"/>
  <c r="B10" i="6"/>
  <c r="A10" i="6"/>
  <c r="K44" i="7"/>
  <c r="BE39" i="7"/>
  <c r="BD39" i="7"/>
  <c r="BC39" i="7"/>
  <c r="BB39" i="7"/>
  <c r="K39" i="7"/>
  <c r="I39" i="7"/>
  <c r="G39" i="7"/>
  <c r="BA39" i="7" s="1"/>
  <c r="BE38" i="7"/>
  <c r="BD38" i="7"/>
  <c r="BC38" i="7"/>
  <c r="BB38" i="7"/>
  <c r="K38" i="7"/>
  <c r="I38" i="7"/>
  <c r="G38" i="7"/>
  <c r="BA38" i="7" s="1"/>
  <c r="BE37" i="7"/>
  <c r="BD37" i="7"/>
  <c r="BC37" i="7"/>
  <c r="BB37" i="7"/>
  <c r="K37" i="7"/>
  <c r="I37" i="7"/>
  <c r="G37" i="7"/>
  <c r="BA37" i="7" s="1"/>
  <c r="BE36" i="7"/>
  <c r="BD36" i="7"/>
  <c r="BC36" i="7"/>
  <c r="BB36" i="7"/>
  <c r="K36" i="7"/>
  <c r="I36" i="7"/>
  <c r="G36" i="7"/>
  <c r="BA36" i="7" s="1"/>
  <c r="BE35" i="7"/>
  <c r="BD35" i="7"/>
  <c r="BC35" i="7"/>
  <c r="BB35" i="7"/>
  <c r="K35" i="7"/>
  <c r="I35" i="7"/>
  <c r="G35" i="7"/>
  <c r="BA35" i="7" s="1"/>
  <c r="BE34" i="7"/>
  <c r="BD34" i="7"/>
  <c r="BC34" i="7"/>
  <c r="BB34" i="7"/>
  <c r="K34" i="7"/>
  <c r="I34" i="7"/>
  <c r="G34" i="7"/>
  <c r="BA34" i="7" s="1"/>
  <c r="BE33" i="7"/>
  <c r="BD33" i="7"/>
  <c r="BC33" i="7"/>
  <c r="BB33" i="7"/>
  <c r="K33" i="7"/>
  <c r="I33" i="7"/>
  <c r="G33" i="7"/>
  <c r="BA33" i="7" s="1"/>
  <c r="BE32" i="7"/>
  <c r="BD32" i="7"/>
  <c r="BC32" i="7"/>
  <c r="BB32" i="7"/>
  <c r="K32" i="7"/>
  <c r="I32" i="7"/>
  <c r="G32" i="7"/>
  <c r="BA32" i="7" s="1"/>
  <c r="BE31" i="7"/>
  <c r="BD31" i="7"/>
  <c r="BC31" i="7"/>
  <c r="BB31" i="7"/>
  <c r="K31" i="7"/>
  <c r="I31" i="7"/>
  <c r="G31" i="7"/>
  <c r="BA31" i="7" s="1"/>
  <c r="BE30" i="7"/>
  <c r="BD30" i="7"/>
  <c r="BC30" i="7"/>
  <c r="BB30" i="7"/>
  <c r="K30" i="7"/>
  <c r="I30" i="7"/>
  <c r="G30" i="7"/>
  <c r="BA30" i="7" s="1"/>
  <c r="BE29" i="7"/>
  <c r="BD29" i="7"/>
  <c r="BC29" i="7"/>
  <c r="BB29" i="7"/>
  <c r="K29" i="7"/>
  <c r="I29" i="7"/>
  <c r="G29" i="7"/>
  <c r="BA29" i="7" s="1"/>
  <c r="BE28" i="7"/>
  <c r="BD28" i="7"/>
  <c r="BD40" i="7" s="1"/>
  <c r="H9" i="6" s="1"/>
  <c r="BC28" i="7"/>
  <c r="BB28" i="7"/>
  <c r="K28" i="7"/>
  <c r="I28" i="7"/>
  <c r="I40" i="7" s="1"/>
  <c r="G28" i="7"/>
  <c r="BA28" i="7" s="1"/>
  <c r="B9" i="6"/>
  <c r="A9" i="6"/>
  <c r="BE40" i="7"/>
  <c r="I9" i="6" s="1"/>
  <c r="BE25" i="7"/>
  <c r="BD25" i="7"/>
  <c r="BC25" i="7"/>
  <c r="BB25" i="7"/>
  <c r="K25" i="7"/>
  <c r="I25" i="7"/>
  <c r="G25" i="7"/>
  <c r="BA25" i="7" s="1"/>
  <c r="BE24" i="7"/>
  <c r="BD24" i="7"/>
  <c r="BC24" i="7"/>
  <c r="BB24" i="7"/>
  <c r="K24" i="7"/>
  <c r="I24" i="7"/>
  <c r="G24" i="7"/>
  <c r="BA24" i="7" s="1"/>
  <c r="BE23" i="7"/>
  <c r="BE26" i="7" s="1"/>
  <c r="I8" i="6" s="1"/>
  <c r="BD23" i="7"/>
  <c r="BC23" i="7"/>
  <c r="BC26" i="7" s="1"/>
  <c r="G8" i="6" s="1"/>
  <c r="BB23" i="7"/>
  <c r="K23" i="7"/>
  <c r="K26" i="7" s="1"/>
  <c r="I23" i="7"/>
  <c r="I26" i="7" s="1"/>
  <c r="G23" i="7"/>
  <c r="BA23" i="7" s="1"/>
  <c r="B8" i="6"/>
  <c r="A8" i="6"/>
  <c r="BE20" i="7"/>
  <c r="BD20" i="7"/>
  <c r="BC20" i="7"/>
  <c r="BB20" i="7"/>
  <c r="K20" i="7"/>
  <c r="I20" i="7"/>
  <c r="G20" i="7"/>
  <c r="BA20" i="7" s="1"/>
  <c r="BE19" i="7"/>
  <c r="BD19" i="7"/>
  <c r="BC19" i="7"/>
  <c r="BB19" i="7"/>
  <c r="K19" i="7"/>
  <c r="I19" i="7"/>
  <c r="G19" i="7"/>
  <c r="BA19" i="7" s="1"/>
  <c r="BE18" i="7"/>
  <c r="BD18" i="7"/>
  <c r="BC18" i="7"/>
  <c r="BB18" i="7"/>
  <c r="K18" i="7"/>
  <c r="I18" i="7"/>
  <c r="G18" i="7"/>
  <c r="BA18" i="7" s="1"/>
  <c r="BE17" i="7"/>
  <c r="BD17" i="7"/>
  <c r="BC17" i="7"/>
  <c r="BB17" i="7"/>
  <c r="K17" i="7"/>
  <c r="I17" i="7"/>
  <c r="G17" i="7"/>
  <c r="BA17" i="7" s="1"/>
  <c r="BE16" i="7"/>
  <c r="BD16" i="7"/>
  <c r="BC16" i="7"/>
  <c r="BB16" i="7"/>
  <c r="K16" i="7"/>
  <c r="I16" i="7"/>
  <c r="G16" i="7"/>
  <c r="BA16" i="7" s="1"/>
  <c r="BE15" i="7"/>
  <c r="BD15" i="7"/>
  <c r="BC15" i="7"/>
  <c r="BB15" i="7"/>
  <c r="K15" i="7"/>
  <c r="I15" i="7"/>
  <c r="G15" i="7"/>
  <c r="BA15" i="7" s="1"/>
  <c r="BE14" i="7"/>
  <c r="BD14" i="7"/>
  <c r="BC14" i="7"/>
  <c r="BB14" i="7"/>
  <c r="K14" i="7"/>
  <c r="I14" i="7"/>
  <c r="G14" i="7"/>
  <c r="BA14" i="7" s="1"/>
  <c r="BE13" i="7"/>
  <c r="BD13" i="7"/>
  <c r="BC13" i="7"/>
  <c r="BB13" i="7"/>
  <c r="K13" i="7"/>
  <c r="I13" i="7"/>
  <c r="G13" i="7"/>
  <c r="BA13" i="7" s="1"/>
  <c r="BE12" i="7"/>
  <c r="BD12" i="7"/>
  <c r="BC12" i="7"/>
  <c r="BB12" i="7"/>
  <c r="K12" i="7"/>
  <c r="I12" i="7"/>
  <c r="G12" i="7"/>
  <c r="BA12" i="7" s="1"/>
  <c r="BE11" i="7"/>
  <c r="BD11" i="7"/>
  <c r="BC11" i="7"/>
  <c r="BB11" i="7"/>
  <c r="K11" i="7"/>
  <c r="I11" i="7"/>
  <c r="G11" i="7"/>
  <c r="BA11" i="7" s="1"/>
  <c r="BE10" i="7"/>
  <c r="BD10" i="7"/>
  <c r="BC10" i="7"/>
  <c r="BB10" i="7"/>
  <c r="K10" i="7"/>
  <c r="I10" i="7"/>
  <c r="G10" i="7"/>
  <c r="BA10" i="7" s="1"/>
  <c r="BE9" i="7"/>
  <c r="BD9" i="7"/>
  <c r="BC9" i="7"/>
  <c r="BC21" i="7" s="1"/>
  <c r="G7" i="6" s="1"/>
  <c r="BB9" i="7"/>
  <c r="K9" i="7"/>
  <c r="I9" i="7"/>
  <c r="G9" i="7"/>
  <c r="BA9" i="7" s="1"/>
  <c r="BE8" i="7"/>
  <c r="BD8" i="7"/>
  <c r="BC8" i="7"/>
  <c r="BB8" i="7"/>
  <c r="BB21" i="7" s="1"/>
  <c r="F7" i="6" s="1"/>
  <c r="K8" i="7"/>
  <c r="I8" i="7"/>
  <c r="G8" i="7"/>
  <c r="BA8" i="7" s="1"/>
  <c r="B7" i="6"/>
  <c r="A7" i="6"/>
  <c r="I21" i="7"/>
  <c r="E4" i="7"/>
  <c r="F3" i="7"/>
  <c r="G17" i="6"/>
  <c r="I17" i="6" s="1"/>
  <c r="H18" i="6" s="1"/>
  <c r="G23" i="5" s="1"/>
  <c r="G22" i="5" s="1"/>
  <c r="C33" i="5"/>
  <c r="F33" i="5" s="1"/>
  <c r="C31" i="5"/>
  <c r="G15" i="5"/>
  <c r="D15" i="5"/>
  <c r="G7" i="5"/>
  <c r="BE49" i="4"/>
  <c r="BD49" i="4"/>
  <c r="BD50" i="4" s="1"/>
  <c r="H11" i="3" s="1"/>
  <c r="BC49" i="4"/>
  <c r="BB49" i="4"/>
  <c r="K49" i="4"/>
  <c r="I49" i="4"/>
  <c r="G49" i="4"/>
  <c r="BA49" i="4" s="1"/>
  <c r="BE48" i="4"/>
  <c r="BE50" i="4" s="1"/>
  <c r="I11" i="3" s="1"/>
  <c r="BD48" i="4"/>
  <c r="BC48" i="4"/>
  <c r="BB48" i="4"/>
  <c r="K48" i="4"/>
  <c r="I48" i="4"/>
  <c r="G48" i="4"/>
  <c r="BA48" i="4" s="1"/>
  <c r="BA50" i="4" s="1"/>
  <c r="E11" i="3" s="1"/>
  <c r="B11" i="3"/>
  <c r="A11" i="3"/>
  <c r="BC50" i="4"/>
  <c r="G11" i="3" s="1"/>
  <c r="K50" i="4"/>
  <c r="I50" i="4"/>
  <c r="BE45" i="4"/>
  <c r="BD45" i="4"/>
  <c r="BC45" i="4"/>
  <c r="BB45" i="4"/>
  <c r="BB46" i="4" s="1"/>
  <c r="F10" i="3" s="1"/>
  <c r="K45" i="4"/>
  <c r="I45" i="4"/>
  <c r="G45" i="4"/>
  <c r="BA45" i="4" s="1"/>
  <c r="BE44" i="4"/>
  <c r="BE46" i="4" s="1"/>
  <c r="I10" i="3" s="1"/>
  <c r="BD44" i="4"/>
  <c r="BC44" i="4"/>
  <c r="BC46" i="4" s="1"/>
  <c r="G10" i="3" s="1"/>
  <c r="BB44" i="4"/>
  <c r="K44" i="4"/>
  <c r="I44" i="4"/>
  <c r="I46" i="4" s="1"/>
  <c r="G44" i="4"/>
  <c r="BA44" i="4" s="1"/>
  <c r="BA46" i="4" s="1"/>
  <c r="E10" i="3" s="1"/>
  <c r="B10" i="3"/>
  <c r="A10" i="3"/>
  <c r="K46" i="4"/>
  <c r="BE41" i="4"/>
  <c r="BD41" i="4"/>
  <c r="BC41" i="4"/>
  <c r="BB41" i="4"/>
  <c r="BA41" i="4"/>
  <c r="K41" i="4"/>
  <c r="I41" i="4"/>
  <c r="G41" i="4"/>
  <c r="BE40" i="4"/>
  <c r="BD40" i="4"/>
  <c r="BC40" i="4"/>
  <c r="BB40" i="4"/>
  <c r="BA40" i="4"/>
  <c r="K40" i="4"/>
  <c r="I40" i="4"/>
  <c r="G40" i="4"/>
  <c r="BE39" i="4"/>
  <c r="BD39" i="4"/>
  <c r="BC39" i="4"/>
  <c r="BB39" i="4"/>
  <c r="BA39" i="4"/>
  <c r="K39" i="4"/>
  <c r="I39" i="4"/>
  <c r="G39" i="4"/>
  <c r="BE38" i="4"/>
  <c r="BD38" i="4"/>
  <c r="BC38" i="4"/>
  <c r="BB38" i="4"/>
  <c r="BA38" i="4"/>
  <c r="K38" i="4"/>
  <c r="I38" i="4"/>
  <c r="G38" i="4"/>
  <c r="BE37" i="4"/>
  <c r="BD37" i="4"/>
  <c r="BC37" i="4"/>
  <c r="BB37" i="4"/>
  <c r="BA37" i="4"/>
  <c r="K37" i="4"/>
  <c r="I37" i="4"/>
  <c r="G37" i="4"/>
  <c r="BE36" i="4"/>
  <c r="BD36" i="4"/>
  <c r="BC36" i="4"/>
  <c r="BB36" i="4"/>
  <c r="BA36" i="4"/>
  <c r="K36" i="4"/>
  <c r="I36" i="4"/>
  <c r="G36" i="4"/>
  <c r="BE35" i="4"/>
  <c r="BD35" i="4"/>
  <c r="BC35" i="4"/>
  <c r="BB35" i="4"/>
  <c r="BA35" i="4"/>
  <c r="K35" i="4"/>
  <c r="I35" i="4"/>
  <c r="G35" i="4"/>
  <c r="BE34" i="4"/>
  <c r="BD34" i="4"/>
  <c r="BC34" i="4"/>
  <c r="BB34" i="4"/>
  <c r="BA34" i="4"/>
  <c r="K34" i="4"/>
  <c r="I34" i="4"/>
  <c r="G34" i="4"/>
  <c r="BE33" i="4"/>
  <c r="BD33" i="4"/>
  <c r="BC33" i="4"/>
  <c r="BB33" i="4"/>
  <c r="BA33" i="4"/>
  <c r="K33" i="4"/>
  <c r="I33" i="4"/>
  <c r="G33" i="4"/>
  <c r="BE32" i="4"/>
  <c r="BD32" i="4"/>
  <c r="BC32" i="4"/>
  <c r="BB32" i="4"/>
  <c r="BA32" i="4"/>
  <c r="K32" i="4"/>
  <c r="I32" i="4"/>
  <c r="G32" i="4"/>
  <c r="BE31" i="4"/>
  <c r="BD31" i="4"/>
  <c r="BC31" i="4"/>
  <c r="BB31" i="4"/>
  <c r="BA31" i="4"/>
  <c r="K31" i="4"/>
  <c r="I31" i="4"/>
  <c r="G31" i="4"/>
  <c r="BE30" i="4"/>
  <c r="BD30" i="4"/>
  <c r="BC30" i="4"/>
  <c r="BB30" i="4"/>
  <c r="BA30" i="4"/>
  <c r="K30" i="4"/>
  <c r="I30" i="4"/>
  <c r="G30" i="4"/>
  <c r="BE29" i="4"/>
  <c r="BD29" i="4"/>
  <c r="BC29" i="4"/>
  <c r="BB29" i="4"/>
  <c r="BA29" i="4"/>
  <c r="K29" i="4"/>
  <c r="I29" i="4"/>
  <c r="G29" i="4"/>
  <c r="BE28" i="4"/>
  <c r="BD28" i="4"/>
  <c r="BD42" i="4" s="1"/>
  <c r="H9" i="3" s="1"/>
  <c r="BC28" i="4"/>
  <c r="BB28" i="4"/>
  <c r="BA28" i="4"/>
  <c r="BA42" i="4" s="1"/>
  <c r="E9" i="3" s="1"/>
  <c r="K28" i="4"/>
  <c r="I28" i="4"/>
  <c r="I42" i="4" s="1"/>
  <c r="G28" i="4"/>
  <c r="B9" i="3"/>
  <c r="A9" i="3"/>
  <c r="BB42" i="4"/>
  <c r="F9" i="3" s="1"/>
  <c r="K42" i="4"/>
  <c r="G42" i="4"/>
  <c r="BE25" i="4"/>
  <c r="BD25" i="4"/>
  <c r="BC25" i="4"/>
  <c r="BB25" i="4"/>
  <c r="K25" i="4"/>
  <c r="I25" i="4"/>
  <c r="G25" i="4"/>
  <c r="BA25" i="4" s="1"/>
  <c r="BE24" i="4"/>
  <c r="BD24" i="4"/>
  <c r="BC24" i="4"/>
  <c r="BC26" i="4" s="1"/>
  <c r="G8" i="3" s="1"/>
  <c r="BB24" i="4"/>
  <c r="K24" i="4"/>
  <c r="I24" i="4"/>
  <c r="G24" i="4"/>
  <c r="BA24" i="4" s="1"/>
  <c r="BE23" i="4"/>
  <c r="BD23" i="4"/>
  <c r="BD26" i="4" s="1"/>
  <c r="H8" i="3" s="1"/>
  <c r="BC23" i="4"/>
  <c r="BB23" i="4"/>
  <c r="K23" i="4"/>
  <c r="K26" i="4" s="1"/>
  <c r="I23" i="4"/>
  <c r="I26" i="4" s="1"/>
  <c r="G23" i="4"/>
  <c r="BA23" i="4" s="1"/>
  <c r="B8" i="3"/>
  <c r="A8" i="3"/>
  <c r="BE20" i="4"/>
  <c r="BD20" i="4"/>
  <c r="BC20" i="4"/>
  <c r="BB20" i="4"/>
  <c r="BA20" i="4"/>
  <c r="K20" i="4"/>
  <c r="I20" i="4"/>
  <c r="G20" i="4"/>
  <c r="BE19" i="4"/>
  <c r="BD19" i="4"/>
  <c r="BC19" i="4"/>
  <c r="BB19" i="4"/>
  <c r="BA19" i="4"/>
  <c r="K19" i="4"/>
  <c r="I19" i="4"/>
  <c r="G19" i="4"/>
  <c r="BE18" i="4"/>
  <c r="BD18" i="4"/>
  <c r="BC18" i="4"/>
  <c r="BB18" i="4"/>
  <c r="BA18" i="4"/>
  <c r="K18" i="4"/>
  <c r="I18" i="4"/>
  <c r="G18" i="4"/>
  <c r="BE17" i="4"/>
  <c r="BD17" i="4"/>
  <c r="BC17" i="4"/>
  <c r="BB17" i="4"/>
  <c r="BA17" i="4"/>
  <c r="K17" i="4"/>
  <c r="I17" i="4"/>
  <c r="G17" i="4"/>
  <c r="BE16" i="4"/>
  <c r="BD16" i="4"/>
  <c r="BC16" i="4"/>
  <c r="BB16" i="4"/>
  <c r="BA16" i="4"/>
  <c r="K16" i="4"/>
  <c r="I16" i="4"/>
  <c r="G16" i="4"/>
  <c r="BE15" i="4"/>
  <c r="BD15" i="4"/>
  <c r="BC15" i="4"/>
  <c r="BB15" i="4"/>
  <c r="BA15" i="4"/>
  <c r="K15" i="4"/>
  <c r="I15" i="4"/>
  <c r="G15" i="4"/>
  <c r="BE14" i="4"/>
  <c r="BD14" i="4"/>
  <c r="BC14" i="4"/>
  <c r="BB14" i="4"/>
  <c r="BA14" i="4"/>
  <c r="K14" i="4"/>
  <c r="I14" i="4"/>
  <c r="G14" i="4"/>
  <c r="BE13" i="4"/>
  <c r="BD13" i="4"/>
  <c r="BC13" i="4"/>
  <c r="BB13" i="4"/>
  <c r="BA13" i="4"/>
  <c r="K13" i="4"/>
  <c r="I13" i="4"/>
  <c r="G13" i="4"/>
  <c r="BE12" i="4"/>
  <c r="BD12" i="4"/>
  <c r="BC12" i="4"/>
  <c r="BB12" i="4"/>
  <c r="BA12" i="4"/>
  <c r="K12" i="4"/>
  <c r="I12" i="4"/>
  <c r="G12" i="4"/>
  <c r="BE11" i="4"/>
  <c r="BD11" i="4"/>
  <c r="BC11" i="4"/>
  <c r="BB11" i="4"/>
  <c r="BA11" i="4"/>
  <c r="K11" i="4"/>
  <c r="I11" i="4"/>
  <c r="G11" i="4"/>
  <c r="BE10" i="4"/>
  <c r="BD10" i="4"/>
  <c r="BC10" i="4"/>
  <c r="BB10" i="4"/>
  <c r="BA10" i="4"/>
  <c r="K10" i="4"/>
  <c r="I10" i="4"/>
  <c r="G10" i="4"/>
  <c r="BE9" i="4"/>
  <c r="BD9" i="4"/>
  <c r="BC9" i="4"/>
  <c r="BB9" i="4"/>
  <c r="BA9" i="4"/>
  <c r="K9" i="4"/>
  <c r="I9" i="4"/>
  <c r="G9" i="4"/>
  <c r="BE8" i="4"/>
  <c r="BE21" i="4" s="1"/>
  <c r="I7" i="3" s="1"/>
  <c r="BD8" i="4"/>
  <c r="BD21" i="4" s="1"/>
  <c r="H7" i="3" s="1"/>
  <c r="BC8" i="4"/>
  <c r="BC21" i="4" s="1"/>
  <c r="G7" i="3" s="1"/>
  <c r="BB8" i="4"/>
  <c r="BB21" i="4" s="1"/>
  <c r="F7" i="3" s="1"/>
  <c r="K8" i="4"/>
  <c r="I8" i="4"/>
  <c r="I21" i="4" s="1"/>
  <c r="G8" i="4"/>
  <c r="BA8" i="4" s="1"/>
  <c r="BA21" i="4" s="1"/>
  <c r="E7" i="3" s="1"/>
  <c r="B7" i="3"/>
  <c r="A7" i="3"/>
  <c r="K21" i="4"/>
  <c r="E4" i="4"/>
  <c r="F3" i="4"/>
  <c r="G17" i="3"/>
  <c r="I17" i="3" s="1"/>
  <c r="H18" i="3" s="1"/>
  <c r="G23" i="2" s="1"/>
  <c r="C33" i="2"/>
  <c r="F33" i="2" s="1"/>
  <c r="C31" i="2"/>
  <c r="G15" i="2"/>
  <c r="D15" i="2"/>
  <c r="G7" i="2"/>
  <c r="H34" i="1"/>
  <c r="I21" i="1" s="1"/>
  <c r="I22" i="1" s="1"/>
  <c r="G34" i="1"/>
  <c r="I19" i="1" s="1"/>
  <c r="I33" i="1"/>
  <c r="F33" i="1" s="1"/>
  <c r="I32" i="1"/>
  <c r="F32" i="1" s="1"/>
  <c r="I31" i="1"/>
  <c r="F31" i="1" s="1"/>
  <c r="I30" i="1"/>
  <c r="F30" i="1" s="1"/>
  <c r="H29" i="1"/>
  <c r="G29" i="1"/>
  <c r="D22" i="1"/>
  <c r="D20" i="1"/>
  <c r="BD58" i="10" l="1"/>
  <c r="H10" i="9" s="1"/>
  <c r="BC58" i="10"/>
  <c r="G10" i="9" s="1"/>
  <c r="BD37" i="10"/>
  <c r="H8" i="9" s="1"/>
  <c r="H13" i="9" s="1"/>
  <c r="C17" i="8" s="1"/>
  <c r="BC37" i="10"/>
  <c r="G8" i="9" s="1"/>
  <c r="BB50" i="4"/>
  <c r="F11" i="3" s="1"/>
  <c r="BD46" i="4"/>
  <c r="H10" i="3" s="1"/>
  <c r="H12" i="3" s="1"/>
  <c r="C17" i="2" s="1"/>
  <c r="BC42" i="4"/>
  <c r="G9" i="3" s="1"/>
  <c r="BE42" i="4"/>
  <c r="I9" i="3" s="1"/>
  <c r="I12" i="3" s="1"/>
  <c r="C21" i="2" s="1"/>
  <c r="BE26" i="4"/>
  <c r="I8" i="3" s="1"/>
  <c r="G21" i="4"/>
  <c r="G48" i="7"/>
  <c r="BC48" i="7"/>
  <c r="G11" i="6" s="1"/>
  <c r="BA44" i="7"/>
  <c r="E10" i="6" s="1"/>
  <c r="G44" i="7"/>
  <c r="BC40" i="7"/>
  <c r="G9" i="6" s="1"/>
  <c r="G12" i="6" s="1"/>
  <c r="C18" i="5" s="1"/>
  <c r="G26" i="7"/>
  <c r="BB26" i="7"/>
  <c r="F8" i="6" s="1"/>
  <c r="BD26" i="7"/>
  <c r="H8" i="6" s="1"/>
  <c r="BA26" i="7"/>
  <c r="E8" i="6" s="1"/>
  <c r="BE21" i="7"/>
  <c r="I7" i="6" s="1"/>
  <c r="I12" i="6" s="1"/>
  <c r="C21" i="5" s="1"/>
  <c r="BA11" i="13"/>
  <c r="E7" i="12" s="1"/>
  <c r="E8" i="12" s="1"/>
  <c r="C15" i="11" s="1"/>
  <c r="C19" i="11" s="1"/>
  <c r="C22" i="11" s="1"/>
  <c r="C23" i="11" s="1"/>
  <c r="F30" i="11" s="1"/>
  <c r="G12" i="3"/>
  <c r="C18" i="2" s="1"/>
  <c r="BA26" i="4"/>
  <c r="E8" i="3" s="1"/>
  <c r="E12" i="3" s="1"/>
  <c r="C15" i="2" s="1"/>
  <c r="G50" i="4"/>
  <c r="BD21" i="7"/>
  <c r="H7" i="6" s="1"/>
  <c r="H12" i="6" s="1"/>
  <c r="C17" i="5" s="1"/>
  <c r="BB40" i="7"/>
  <c r="F9" i="6" s="1"/>
  <c r="BA46" i="7"/>
  <c r="BA48" i="7" s="1"/>
  <c r="E11" i="6" s="1"/>
  <c r="BB37" i="10"/>
  <c r="F8" i="9" s="1"/>
  <c r="BB58" i="10"/>
  <c r="F10" i="9" s="1"/>
  <c r="BA64" i="10"/>
  <c r="BA66" i="10" s="1"/>
  <c r="E12" i="9" s="1"/>
  <c r="K21" i="7"/>
  <c r="G13" i="9"/>
  <c r="C18" i="8" s="1"/>
  <c r="BA37" i="10"/>
  <c r="E8" i="9" s="1"/>
  <c r="BA58" i="10"/>
  <c r="E10" i="9" s="1"/>
  <c r="G22" i="2"/>
  <c r="BB26" i="4"/>
  <c r="F8" i="3" s="1"/>
  <c r="G46" i="4"/>
  <c r="K40" i="7"/>
  <c r="I13" i="9"/>
  <c r="C21" i="8" s="1"/>
  <c r="K37" i="10"/>
  <c r="K58" i="10"/>
  <c r="G22" i="11"/>
  <c r="G37" i="10"/>
  <c r="G58" i="10"/>
  <c r="BA21" i="7"/>
  <c r="E7" i="6" s="1"/>
  <c r="BA40" i="7"/>
  <c r="E9" i="6" s="1"/>
  <c r="G21" i="7"/>
  <c r="G40" i="7"/>
  <c r="I20" i="1"/>
  <c r="I23" i="1" s="1"/>
  <c r="I34" i="1"/>
  <c r="F34" i="1"/>
  <c r="G26" i="4"/>
  <c r="E13" i="9" l="1"/>
  <c r="C15" i="8" s="1"/>
  <c r="F13" i="9"/>
  <c r="C16" i="8" s="1"/>
  <c r="F12" i="3"/>
  <c r="C16" i="2" s="1"/>
  <c r="C19" i="2" s="1"/>
  <c r="C22" i="2" s="1"/>
  <c r="C23" i="2" s="1"/>
  <c r="F30" i="2" s="1"/>
  <c r="F31" i="2" s="1"/>
  <c r="F12" i="6"/>
  <c r="C16" i="5" s="1"/>
  <c r="E12" i="6"/>
  <c r="C15" i="5" s="1"/>
  <c r="C19" i="5" s="1"/>
  <c r="C22" i="5" s="1"/>
  <c r="C23" i="5" s="1"/>
  <c r="F30" i="5" s="1"/>
  <c r="F31" i="5" s="1"/>
  <c r="F34" i="5" s="1"/>
  <c r="F31" i="11"/>
  <c r="F34" i="11" s="1"/>
  <c r="J34" i="1"/>
  <c r="J32" i="1"/>
  <c r="J30" i="1"/>
  <c r="J33" i="1"/>
  <c r="J31" i="1"/>
  <c r="C19" i="8" l="1"/>
  <c r="C22" i="8" s="1"/>
  <c r="C23" i="8" s="1"/>
  <c r="F30" i="8" s="1"/>
  <c r="F31" i="8" s="1"/>
  <c r="F34" i="2"/>
  <c r="F34" i="8" l="1"/>
</calcChain>
</file>

<file path=xl/sharedStrings.xml><?xml version="1.0" encoding="utf-8"?>
<sst xmlns="http://schemas.openxmlformats.org/spreadsheetml/2006/main" count="911" uniqueCount="267">
  <si>
    <t>Položkový rozpočet stavby</t>
  </si>
  <si>
    <t xml:space="preserve">Datum: </t>
  </si>
  <si>
    <t xml:space="preserve"> </t>
  </si>
  <si>
    <t>Stavba :</t>
  </si>
  <si>
    <t xml:space="preserve">Objednatel : </t>
  </si>
  <si>
    <t>IČO :</t>
  </si>
  <si>
    <t>DIČ :</t>
  </si>
  <si>
    <t xml:space="preserve">Zhotovitel : </t>
  </si>
  <si>
    <t>Za zhotovitele :</t>
  </si>
  <si>
    <t>Za objednatele :</t>
  </si>
  <si>
    <t>_______________</t>
  </si>
  <si>
    <t>Rozpočtové náklady</t>
  </si>
  <si>
    <t>Základ pro DPH</t>
  </si>
  <si>
    <t>%</t>
  </si>
  <si>
    <t xml:space="preserve">DPH </t>
  </si>
  <si>
    <t>Cena celkem za stavbu</t>
  </si>
  <si>
    <t>Rekapitulace stavebních objektů a provozních souborů</t>
  </si>
  <si>
    <t>Číslo a název objektu / provozního souboru</t>
  </si>
  <si>
    <t>Cena celkem</t>
  </si>
  <si>
    <t>DPH celkem</t>
  </si>
  <si>
    <t>Celkem za stavbu</t>
  </si>
  <si>
    <t>HSV</t>
  </si>
  <si>
    <t>PSV</t>
  </si>
  <si>
    <t>Dodávka</t>
  </si>
  <si>
    <t>Montáž</t>
  </si>
  <si>
    <t>HZS</t>
  </si>
  <si>
    <t>POLOŽKOVÝ ROZPOČET</t>
  </si>
  <si>
    <t>Rozpočet</t>
  </si>
  <si>
    <t xml:space="preserve">JKSO </t>
  </si>
  <si>
    <t>Objekt</t>
  </si>
  <si>
    <t xml:space="preserve">SKP </t>
  </si>
  <si>
    <t>Měrná jednotka</t>
  </si>
  <si>
    <t>Stavba</t>
  </si>
  <si>
    <t>Počet jednotek</t>
  </si>
  <si>
    <t>Náklady na m.j.</t>
  </si>
  <si>
    <t>Projektant</t>
  </si>
  <si>
    <t>Typ rozpočtu</t>
  </si>
  <si>
    <t>Zpracovatel projektu</t>
  </si>
  <si>
    <t>Objednatel</t>
  </si>
  <si>
    <t>Dodavatel</t>
  </si>
  <si>
    <t xml:space="preserve">Zakázkové číslo </t>
  </si>
  <si>
    <t>Rozpočtoval</t>
  </si>
  <si>
    <t>Počet listů</t>
  </si>
  <si>
    <t>ROZPOČTOVÉ NÁKLADY</t>
  </si>
  <si>
    <t>Základní rozpočtové náklady</t>
  </si>
  <si>
    <t>Ostatní rozpočtové náklady</t>
  </si>
  <si>
    <t>HSV celkem</t>
  </si>
  <si>
    <t>Z</t>
  </si>
  <si>
    <t>PSV celkem</t>
  </si>
  <si>
    <t>R</t>
  </si>
  <si>
    <t>M práce celkem</t>
  </si>
  <si>
    <t>N</t>
  </si>
  <si>
    <t>M dodávky celkem</t>
  </si>
  <si>
    <t>ZRN celkem</t>
  </si>
  <si>
    <t>ZRN+HZS</t>
  </si>
  <si>
    <t>Ostatní náklady neuvedené</t>
  </si>
  <si>
    <t>ZRN+ost.náklady+HZS</t>
  </si>
  <si>
    <t>Ostatní náklady celkem</t>
  </si>
  <si>
    <t>Vypracoval</t>
  </si>
  <si>
    <t>Za zhotovitele</t>
  </si>
  <si>
    <t>Za objednatele</t>
  </si>
  <si>
    <t>Jméno :</t>
  </si>
  <si>
    <t>Datum :</t>
  </si>
  <si>
    <t>Podpis :</t>
  </si>
  <si>
    <t>Podpis:</t>
  </si>
  <si>
    <t xml:space="preserve">%  </t>
  </si>
  <si>
    <t>DPH</t>
  </si>
  <si>
    <t xml:space="preserve">% </t>
  </si>
  <si>
    <t>CENA ZA OBJEKT CELKEM</t>
  </si>
  <si>
    <t>Poznámka :</t>
  </si>
  <si>
    <t>Rozpočet :</t>
  </si>
  <si>
    <t>Objekt :</t>
  </si>
  <si>
    <t>REKAPITULACE  STAVEBNÍCH  DÍLŮ</t>
  </si>
  <si>
    <t>Stavební díl</t>
  </si>
  <si>
    <t>CELKEM  OBJEKT</t>
  </si>
  <si>
    <t>VEDLEJŠÍ ROZPOČTOVÉ  NÁKLADY</t>
  </si>
  <si>
    <t>Název VRN</t>
  </si>
  <si>
    <t>Kč</t>
  </si>
  <si>
    <t>Základna</t>
  </si>
  <si>
    <t>CELKEM VRN</t>
  </si>
  <si>
    <t xml:space="preserve">Položkový rozpočet </t>
  </si>
  <si>
    <t>Rozpočet: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</si>
  <si>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</si>
  <si>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</si>
  <si>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</si>
  <si>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</si>
  <si>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</si>
  <si>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</si>
  <si>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</si>
  <si>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Jednotková hmotnost</t>
  </si>
  <si>
    <t>Celková hmotnost</t>
  </si>
  <si>
    <t>Jednotková dem.hmot.</t>
  </si>
  <si>
    <t>Celková dem.hmot.</t>
  </si>
  <si>
    <t>Díl:</t>
  </si>
  <si>
    <t>1</t>
  </si>
  <si>
    <t>Zemní práce</t>
  </si>
  <si>
    <t>Celkem za</t>
  </si>
  <si>
    <t>MK Oborná lokalita 1, 4 a 5</t>
  </si>
  <si>
    <t>01</t>
  </si>
  <si>
    <t>Lokalita 1</t>
  </si>
  <si>
    <t>01 Lokalita 1</t>
  </si>
  <si>
    <t>MK lokalita 1</t>
  </si>
  <si>
    <t>1 Zemní práce</t>
  </si>
  <si>
    <t>113107181</t>
  </si>
  <si>
    <t>Odstranění podkladu pl přes 50 do 200 m2 živičných tl 50 mm</t>
  </si>
  <si>
    <t>M2</t>
  </si>
  <si>
    <t>113154233</t>
  </si>
  <si>
    <t>Frézování živičného krytu tl 50 mm pruh š 2 m pl do 1000 m2 bez překážek v trase</t>
  </si>
  <si>
    <t>132201101</t>
  </si>
  <si>
    <t>Hloubení rýh š do 600 mm v hornině tř. 3 objemu do 100 m3</t>
  </si>
  <si>
    <t>M3</t>
  </si>
  <si>
    <t>132201109</t>
  </si>
  <si>
    <t>Příplatek za lepivost k hloubení rýh š do 600 mm v hornině tř. 3</t>
  </si>
  <si>
    <t>132301101</t>
  </si>
  <si>
    <t>Hloubení rýh š do 600 mm v hornině tř. 4 objemu do 100 m3</t>
  </si>
  <si>
    <t>132301109</t>
  </si>
  <si>
    <t>Příplatek za lepivost k hloubení rýh š do 600 mm v hornině tř. 4</t>
  </si>
  <si>
    <t>162701105R1</t>
  </si>
  <si>
    <t>Vodorovné přemístění do 17000 m výkopku/sypaniny z horniny tř. 1 až 4</t>
  </si>
  <si>
    <t>171201201</t>
  </si>
  <si>
    <t xml:space="preserve">Uložení sypaniny na skládky </t>
  </si>
  <si>
    <t>171201211</t>
  </si>
  <si>
    <t>Poplatek za uložení odpadu ze sypaniny na skládce (skládkovné)</t>
  </si>
  <si>
    <t>T</t>
  </si>
  <si>
    <t>181102302</t>
  </si>
  <si>
    <t xml:space="preserve">Úprava pláně v zářezech se zhutněním </t>
  </si>
  <si>
    <t>181411121</t>
  </si>
  <si>
    <t>Založení lučního trávníku výsevem plochy do 1000 m2 v rovině a ve svahu do 1:5</t>
  </si>
  <si>
    <t>182201101</t>
  </si>
  <si>
    <t xml:space="preserve">Svahování násypů </t>
  </si>
  <si>
    <t>M0057210000</t>
  </si>
  <si>
    <t xml:space="preserve">osivo jetelotráva intenzivní víceletá 25 kg bal </t>
  </si>
  <si>
    <t>KG</t>
  </si>
  <si>
    <t>5</t>
  </si>
  <si>
    <t>Komunikace</t>
  </si>
  <si>
    <t>5 Komunikace</t>
  </si>
  <si>
    <t>564851111</t>
  </si>
  <si>
    <t xml:space="preserve">Podklad ze štěrkodrtě ŠD tl 150 mm </t>
  </si>
  <si>
    <t>573231111</t>
  </si>
  <si>
    <t>Postřik živičný spojovací ze silniční emulze v množství do 0,7 kg/m2</t>
  </si>
  <si>
    <t>577144111</t>
  </si>
  <si>
    <t>Asfaltový beton vrstva obrusná ACO 11 (ABS) tř. I tl 50 mm š do 3 m z nemodifikovaného asfaltu</t>
  </si>
  <si>
    <t>9</t>
  </si>
  <si>
    <t>Ostatní konstrukce</t>
  </si>
  <si>
    <t>9 Ostatní konstrukce</t>
  </si>
  <si>
    <t>916111122</t>
  </si>
  <si>
    <t>Osazení obruby z drobných kostek bez boční opěry do lože z betonu prostého</t>
  </si>
  <si>
    <t>M</t>
  </si>
  <si>
    <t>916111123</t>
  </si>
  <si>
    <t>Osazení obruby z drobných kostek s boční opěrou do lože z betonu prostého</t>
  </si>
  <si>
    <t>916131213</t>
  </si>
  <si>
    <t>Osazení silničního obrubníku betonového stojatého s boční opěrou do lože z betonu prostého</t>
  </si>
  <si>
    <t>916991121</t>
  </si>
  <si>
    <t>Lože pod obrubníky, krajníky nebo obruby z dlažebních kostek z betonu prostého</t>
  </si>
  <si>
    <t>919112114-1</t>
  </si>
  <si>
    <t xml:space="preserve">Řezání dilatačních spar včetně přelití zálivkou </t>
  </si>
  <si>
    <t>919735112</t>
  </si>
  <si>
    <t xml:space="preserve">Řezání stávajícího živičného krytu hl do 100 mm </t>
  </si>
  <si>
    <t>935113111R1</t>
  </si>
  <si>
    <t xml:space="preserve">Osazení svodnice </t>
  </si>
  <si>
    <t>938908411</t>
  </si>
  <si>
    <t xml:space="preserve">Čištění vozovek splachováním vodou </t>
  </si>
  <si>
    <t>938909311</t>
  </si>
  <si>
    <t>Čištění vozovek metením strojně podkladu nebo krytu betonového nebo živičného</t>
  </si>
  <si>
    <t>M553813010</t>
  </si>
  <si>
    <t>svodnice vody určené do komunikací pro zabudování do cesty typ 120 šířka žlabu 120 mm</t>
  </si>
  <si>
    <t>M5838012000</t>
  </si>
  <si>
    <t xml:space="preserve">kostka dlažební drobná, žula velikost 8/10 cm </t>
  </si>
  <si>
    <t>M592174600</t>
  </si>
  <si>
    <t xml:space="preserve">obrubník betonový chodníkový ABO 2-15 100x15x25 cm </t>
  </si>
  <si>
    <t>KUS</t>
  </si>
  <si>
    <t>M592175100</t>
  </si>
  <si>
    <t xml:space="preserve">obrubník betonový silniční nájezdový 100x15x15 cm </t>
  </si>
  <si>
    <t>M592175110</t>
  </si>
  <si>
    <t>obrubník betonový silniční přechodový levý,pravý 100x15x15/25 cm</t>
  </si>
  <si>
    <t>99</t>
  </si>
  <si>
    <t>Přesun hmot</t>
  </si>
  <si>
    <t>99 Přesun hmot</t>
  </si>
  <si>
    <t>998223011</t>
  </si>
  <si>
    <t>Přesun hmot pro pozemní komunikace s krytem dlážděným</t>
  </si>
  <si>
    <t>998225111</t>
  </si>
  <si>
    <t>Přesun hmot pro pozemní komunikace s krytem z kamene, monolitickým betonovým nebo živičným</t>
  </si>
  <si>
    <t>D96</t>
  </si>
  <si>
    <t>Přesun suti</t>
  </si>
  <si>
    <t>D96 Přesun suti</t>
  </si>
  <si>
    <t>997006512R1</t>
  </si>
  <si>
    <t>Vodorovné doprava suti s naložením a složením na skládku do 17 km</t>
  </si>
  <si>
    <t>997221855</t>
  </si>
  <si>
    <t>Poplatek za uložení odpadu z kameniva na skládce (skládkovné)</t>
  </si>
  <si>
    <t>02</t>
  </si>
  <si>
    <t>Lokalita 4</t>
  </si>
  <si>
    <t>02 Lokalita 4</t>
  </si>
  <si>
    <t>MK lokalita 4</t>
  </si>
  <si>
    <t>03</t>
  </si>
  <si>
    <t>Lokalita 5</t>
  </si>
  <si>
    <t>03 Lokalita 5</t>
  </si>
  <si>
    <t>MK lokalita 5</t>
  </si>
  <si>
    <t>113107242</t>
  </si>
  <si>
    <t>Odstranění podkladu pl přes 200 m2 živičných tl 100 mm</t>
  </si>
  <si>
    <t>122202201</t>
  </si>
  <si>
    <t>Odkopávky a prokopávky nezapažené pro silnice objemu do 100 m3 v hornině tř. 3</t>
  </si>
  <si>
    <t>122202209</t>
  </si>
  <si>
    <t>Příplatek k odkopávkám a prokopávkám pro silnice v hornině tř. 3 za lepivost</t>
  </si>
  <si>
    <t>122302201</t>
  </si>
  <si>
    <t>Odkopávky a prokopávky nezapažené pro silnice objemu do 100 m3 v hornině tř. 4</t>
  </si>
  <si>
    <t>122302209</t>
  </si>
  <si>
    <t>Příplatek k odkopávkám a prokopávkám pro silnice v hornině tř. 4 za lepivost</t>
  </si>
  <si>
    <t>132201201</t>
  </si>
  <si>
    <t>Hloubení rýh š do 2000 mm v hornině tř. 3 objemu do 100 m3</t>
  </si>
  <si>
    <t>132201209</t>
  </si>
  <si>
    <t>Příplatek za lepivost k hloubení rýh š do 2000 mm v hornině tř. 3</t>
  </si>
  <si>
    <t>132301201</t>
  </si>
  <si>
    <t>Hloubení rýh š do 2000 mm v hornině tř. 4 objemu do 100 m3</t>
  </si>
  <si>
    <t>132301209</t>
  </si>
  <si>
    <t>Příplatek za lepivost k hloubení rýh š do 2000 mm v hornině tř. 4</t>
  </si>
  <si>
    <t>175101101</t>
  </si>
  <si>
    <t>Obsypání potrubí bez prohození sypaniny z hornin tř. 1 až 4 uloženým do 3 m od kraje výkopu</t>
  </si>
  <si>
    <t>M5834415600</t>
  </si>
  <si>
    <t xml:space="preserve">Kamenivo štěrkodrť 0-32 </t>
  </si>
  <si>
    <t>3</t>
  </si>
  <si>
    <t>Svislé konstrukce</t>
  </si>
  <si>
    <t>3 Svislé konstrukce</t>
  </si>
  <si>
    <t>317321119</t>
  </si>
  <si>
    <t xml:space="preserve">Mostní římsy ze ŽB C 35/45 </t>
  </si>
  <si>
    <t>317353121</t>
  </si>
  <si>
    <t xml:space="preserve">Bednění mostních říms všech tvarů - zřízení </t>
  </si>
  <si>
    <t>317353221</t>
  </si>
  <si>
    <t xml:space="preserve">Bednění mostních říms všech tvarů - odstranění </t>
  </si>
  <si>
    <t>317361411</t>
  </si>
  <si>
    <t>Výztuž mostních říms ze svařovaných sítí do 6 kg/m2</t>
  </si>
  <si>
    <t>348171111</t>
  </si>
  <si>
    <t>Osazení mostního ocelového zábradlí nesnímatelného do betonu říms přímo</t>
  </si>
  <si>
    <t>348R1</t>
  </si>
  <si>
    <t xml:space="preserve">Dodávka zábradlí u vtokové jímky </t>
  </si>
  <si>
    <t>380361011</t>
  </si>
  <si>
    <t>Výztuž kompletních konstrukcí ČOV, nádrží nebo vodojemů ze svařovaných sítí KARI</t>
  </si>
  <si>
    <t>573111111R1</t>
  </si>
  <si>
    <t xml:space="preserve">Postřik živičný infiltrační </t>
  </si>
  <si>
    <t>577165112</t>
  </si>
  <si>
    <t>Asfaltový beton vrstva ložní ACL 16 (ABH) tl 70 mm š do 3 m z nemodifikovaného asfaltu</t>
  </si>
  <si>
    <t>919413111</t>
  </si>
  <si>
    <t>Vtoková jímka z betonu prostého propustku z trub do DN 800</t>
  </si>
  <si>
    <t>919441211</t>
  </si>
  <si>
    <t>Čelo propustku z lomového kamene pro propustek z trub DN 300 až 500</t>
  </si>
  <si>
    <t>919551012</t>
  </si>
  <si>
    <t xml:space="preserve">Zřízení propustků z trub plastových DN 400 </t>
  </si>
  <si>
    <t>935112211</t>
  </si>
  <si>
    <t>Osazení příkopového žlabu do betonu tl 100 mm z betonových tvárnic š 800 mm</t>
  </si>
  <si>
    <t>M5524251161</t>
  </si>
  <si>
    <t xml:space="preserve">Vtoková mříž 600 x 600 mm </t>
  </si>
  <si>
    <t>M562411110</t>
  </si>
  <si>
    <t xml:space="preserve">trouba Pecor Optima 8 kPA d = 400 mm </t>
  </si>
  <si>
    <t>M592275140</t>
  </si>
  <si>
    <t xml:space="preserve">žlabovka betonová TBM 1/65-33 33x63x15 cm </t>
  </si>
  <si>
    <t>04</t>
  </si>
  <si>
    <t>Vedlejší rozpočtové náklady</t>
  </si>
  <si>
    <t>04 Vedlejší rozpočtové náklady</t>
  </si>
  <si>
    <t>Ostatní náklady</t>
  </si>
  <si>
    <t>ON</t>
  </si>
  <si>
    <t>ON Ostatní náklady</t>
  </si>
  <si>
    <t>ON01</t>
  </si>
  <si>
    <t xml:space="preserve">Vytyčení inženýrských sítí </t>
  </si>
  <si>
    <t>KČ</t>
  </si>
  <si>
    <t>ON02</t>
  </si>
  <si>
    <t xml:space="preserve">Přechodné dopravní značení </t>
  </si>
  <si>
    <t>ON03</t>
  </si>
  <si>
    <t xml:space="preserve">Zařízení staveniště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</si>
</sst>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%"/>
    <numFmt numFmtId="165" formatCode="0.0"/>
    <numFmt numFmtId="166" formatCode="dd/mm/yy"/>
    <numFmt numFmtId="167" formatCode="#,##0\ &quot;Kč&quot;"/>
    <numFmt numFmtId="168" formatCode="0.00000"/>
  </numFmts>
  <fonts count="17" x14ac:knownFonts="1">
    <font>
      <sz val="10"/>
      <name val="Arial CE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</font>
    <font>
      <b/>
      <u/>
      <sz val="12"/>
      <name val="Arial"/>
      <family val="2"/>
      <charset val="238"/>
    </font>
    <font>
      <b/>
      <u/>
      <sz val="10"/>
      <name val="Arial"/>
      <family val="2"/>
      <charset val="238"/>
    </font>
    <font>
      <u/>
      <sz val="10"/>
      <name val="Arial"/>
      <family val="2"/>
      <charset val="238"/>
    </font>
    <font>
      <sz val="10"/>
      <color indexed="9"/>
      <name val="Arial"/>
      <family val="2"/>
      <charset val="238"/>
    </font>
    <font>
      <b/>
      <i/>
      <sz val="10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303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3" fillId="0" borderId="0" xfId="0" applyFont="1" applyAlignment="1">
      <alignment horizontal="right"/>
    </xf>
    <xf numFmtId="14" fontId="3" fillId="0" borderId="0" xfId="0" applyNumberFormat="1" applyFont="1" applyAlignment="1">
      <alignment horizontal="left"/>
    </xf>
    <xf numFmtId="0" fontId="4" fillId="0" borderId="0" xfId="0" applyFont="1" applyAlignment="1">
      <alignment horizontal="right"/>
    </xf>
    <xf numFmtId="49" fontId="1" fillId="0" borderId="0" xfId="0" applyNumberFormat="1" applyFont="1"/>
    <xf numFmtId="0" fontId="5" fillId="0" borderId="0" xfId="0" applyFont="1" applyAlignment="1">
      <alignment horizontal="right"/>
    </xf>
    <xf numFmtId="49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/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4" fillId="2" borderId="1" xfId="0" applyFont="1" applyFill="1" applyBorder="1" applyAlignment="1">
      <alignment horizontal="right" wrapText="1"/>
    </xf>
    <xf numFmtId="0" fontId="1" fillId="2" borderId="2" xfId="0" applyFont="1" applyFill="1" applyBorder="1" applyAlignment="1"/>
    <xf numFmtId="0" fontId="4" fillId="2" borderId="2" xfId="0" applyFont="1" applyFill="1" applyBorder="1" applyAlignment="1">
      <alignment horizontal="right" wrapText="1"/>
    </xf>
    <xf numFmtId="0" fontId="4" fillId="2" borderId="3" xfId="0" applyFont="1" applyFill="1" applyBorder="1" applyAlignment="1">
      <alignment horizontal="right" vertical="center"/>
    </xf>
    <xf numFmtId="0" fontId="4" fillId="3" borderId="0" xfId="0" applyFont="1" applyFill="1" applyBorder="1" applyAlignment="1">
      <alignment horizontal="right" wrapText="1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" fontId="1" fillId="0" borderId="0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4" fontId="1" fillId="0" borderId="6" xfId="0" applyNumberFormat="1" applyFont="1" applyBorder="1" applyAlignment="1">
      <alignment horizontal="right" vertical="center"/>
    </xf>
    <xf numFmtId="4" fontId="1" fillId="0" borderId="7" xfId="0" applyNumberFormat="1" applyFont="1" applyBorder="1" applyAlignment="1">
      <alignment horizontal="right" vertical="center"/>
    </xf>
    <xf numFmtId="4" fontId="1" fillId="3" borderId="0" xfId="0" applyNumberFormat="1" applyFont="1" applyFill="1" applyBorder="1" applyAlignment="1">
      <alignment vertical="center"/>
    </xf>
    <xf numFmtId="4" fontId="1" fillId="0" borderId="4" xfId="0" applyNumberFormat="1" applyFont="1" applyBorder="1" applyAlignment="1">
      <alignment horizontal="right" vertical="center"/>
    </xf>
    <xf numFmtId="4" fontId="1" fillId="0" borderId="0" xfId="0" applyNumberFormat="1" applyFont="1" applyBorder="1" applyAlignment="1">
      <alignment horizontal="right" vertical="center"/>
    </xf>
    <xf numFmtId="4" fontId="1" fillId="0" borderId="9" xfId="0" applyNumberFormat="1" applyFont="1" applyBorder="1" applyAlignment="1">
      <alignment horizontal="right" vertical="center"/>
    </xf>
    <xf numFmtId="4" fontId="1" fillId="0" borderId="10" xfId="0" applyNumberFormat="1" applyFont="1" applyBorder="1" applyAlignment="1">
      <alignment horizontal="right" vertical="center"/>
    </xf>
    <xf numFmtId="0" fontId="6" fillId="4" borderId="1" xfId="0" applyFont="1" applyFill="1" applyBorder="1" applyAlignment="1">
      <alignment vertical="center"/>
    </xf>
    <xf numFmtId="0" fontId="7" fillId="4" borderId="2" xfId="0" applyFont="1" applyFill="1" applyBorder="1" applyAlignment="1">
      <alignment vertical="center"/>
    </xf>
    <xf numFmtId="0" fontId="1" fillId="4" borderId="2" xfId="0" applyFont="1" applyFill="1" applyBorder="1" applyAlignment="1">
      <alignment vertical="center"/>
    </xf>
    <xf numFmtId="4" fontId="6" fillId="4" borderId="12" xfId="0" applyNumberFormat="1" applyFont="1" applyFill="1" applyBorder="1" applyAlignment="1">
      <alignment horizontal="right" vertical="center"/>
    </xf>
    <xf numFmtId="4" fontId="6" fillId="4" borderId="13" xfId="0" applyNumberFormat="1" applyFont="1" applyFill="1" applyBorder="1" applyAlignment="1">
      <alignment horizontal="right" vertical="center"/>
    </xf>
    <xf numFmtId="4" fontId="7" fillId="3" borderId="0" xfId="0" applyNumberFormat="1" applyFont="1" applyFill="1" applyBorder="1" applyAlignment="1">
      <alignment vertical="center"/>
    </xf>
    <xf numFmtId="0" fontId="2" fillId="0" borderId="0" xfId="0" applyFont="1" applyAlignment="1">
      <alignment horizontal="center"/>
    </xf>
    <xf numFmtId="4" fontId="1" fillId="0" borderId="0" xfId="0" applyNumberFormat="1" applyFont="1"/>
    <xf numFmtId="0" fontId="4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7" xfId="0" applyFont="1" applyBorder="1"/>
    <xf numFmtId="164" fontId="3" fillId="0" borderId="8" xfId="0" applyNumberFormat="1" applyFont="1" applyBorder="1"/>
    <xf numFmtId="3" fontId="4" fillId="0" borderId="16" xfId="0" applyNumberFormat="1" applyFont="1" applyBorder="1" applyAlignment="1">
      <alignment horizontal="right"/>
    </xf>
    <xf numFmtId="3" fontId="3" fillId="0" borderId="8" xfId="0" applyNumberFormat="1" applyFont="1" applyBorder="1" applyAlignment="1">
      <alignment horizontal="right"/>
    </xf>
    <xf numFmtId="3" fontId="3" fillId="0" borderId="16" xfId="0" applyNumberFormat="1" applyFont="1" applyBorder="1" applyAlignment="1">
      <alignment horizontal="right"/>
    </xf>
    <xf numFmtId="165" fontId="1" fillId="0" borderId="17" xfId="0" applyNumberFormat="1" applyFont="1" applyBorder="1"/>
    <xf numFmtId="49" fontId="3" fillId="0" borderId="4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Border="1"/>
    <xf numFmtId="164" fontId="3" fillId="0" borderId="5" xfId="0" applyNumberFormat="1" applyFont="1" applyBorder="1"/>
    <xf numFmtId="3" fontId="4" fillId="0" borderId="17" xfId="0" applyNumberFormat="1" applyFont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3" fontId="3" fillId="0" borderId="17" xfId="0" applyNumberFormat="1" applyFont="1" applyBorder="1" applyAlignment="1">
      <alignment horizontal="right"/>
    </xf>
    <xf numFmtId="0" fontId="4" fillId="4" borderId="1" xfId="0" applyFont="1" applyFill="1" applyBorder="1" applyAlignment="1">
      <alignment vertical="center"/>
    </xf>
    <xf numFmtId="49" fontId="4" fillId="4" borderId="2" xfId="0" applyNumberFormat="1" applyFont="1" applyFill="1" applyBorder="1" applyAlignment="1">
      <alignment horizontal="left" vertical="center"/>
    </xf>
    <xf numFmtId="0" fontId="4" fillId="4" borderId="2" xfId="0" applyFont="1" applyFill="1" applyBorder="1" applyAlignment="1">
      <alignment vertical="center"/>
    </xf>
    <xf numFmtId="164" fontId="3" fillId="4" borderId="3" xfId="0" applyNumberFormat="1" applyFont="1" applyFill="1" applyBorder="1"/>
    <xf numFmtId="3" fontId="4" fillId="4" borderId="15" xfId="0" applyNumberFormat="1" applyFont="1" applyFill="1" applyBorder="1" applyAlignment="1">
      <alignment horizontal="right" vertical="center"/>
    </xf>
    <xf numFmtId="165" fontId="4" fillId="4" borderId="15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top" wrapText="1"/>
    </xf>
    <xf numFmtId="0" fontId="2" fillId="0" borderId="10" xfId="0" applyFont="1" applyBorder="1" applyAlignment="1">
      <alignment horizontal="centerContinuous" vertical="top"/>
    </xf>
    <xf numFmtId="0" fontId="1" fillId="0" borderId="10" xfId="0" applyFont="1" applyBorder="1" applyAlignment="1">
      <alignment horizontal="centerContinuous"/>
    </xf>
    <xf numFmtId="0" fontId="7" fillId="2" borderId="22" xfId="0" applyFont="1" applyFill="1" applyBorder="1" applyAlignment="1">
      <alignment horizontal="left"/>
    </xf>
    <xf numFmtId="0" fontId="3" fillId="2" borderId="23" xfId="0" applyFont="1" applyFill="1" applyBorder="1" applyAlignment="1">
      <alignment horizontal="centerContinuous"/>
    </xf>
    <xf numFmtId="49" fontId="4" fillId="2" borderId="24" xfId="0" applyNumberFormat="1" applyFont="1" applyFill="1" applyBorder="1" applyAlignment="1">
      <alignment horizontal="left"/>
    </xf>
    <xf numFmtId="49" fontId="3" fillId="2" borderId="23" xfId="0" applyNumberFormat="1" applyFont="1" applyFill="1" applyBorder="1" applyAlignment="1">
      <alignment horizontal="centerContinuous"/>
    </xf>
    <xf numFmtId="0" fontId="3" fillId="0" borderId="19" xfId="0" applyFont="1" applyBorder="1"/>
    <xf numFmtId="49" fontId="3" fillId="0" borderId="25" xfId="0" applyNumberFormat="1" applyFont="1" applyBorder="1" applyAlignment="1">
      <alignment horizontal="left"/>
    </xf>
    <xf numFmtId="0" fontId="1" fillId="0" borderId="26" xfId="0" applyFont="1" applyBorder="1"/>
    <xf numFmtId="0" fontId="3" fillId="0" borderId="3" xfId="0" applyFont="1" applyBorder="1"/>
    <xf numFmtId="49" fontId="3" fillId="0" borderId="2" xfId="0" applyNumberFormat="1" applyFont="1" applyBorder="1"/>
    <xf numFmtId="49" fontId="3" fillId="0" borderId="3" xfId="0" applyNumberFormat="1" applyFont="1" applyBorder="1"/>
    <xf numFmtId="0" fontId="3" fillId="0" borderId="15" xfId="0" applyFont="1" applyBorder="1"/>
    <xf numFmtId="0" fontId="3" fillId="0" borderId="27" xfId="0" applyFont="1" applyBorder="1" applyAlignment="1">
      <alignment horizontal="left"/>
    </xf>
    <xf numFmtId="0" fontId="7" fillId="0" borderId="26" xfId="0" applyFont="1" applyBorder="1"/>
    <xf numFmtId="49" fontId="3" fillId="0" borderId="27" xfId="0" applyNumberFormat="1" applyFont="1" applyBorder="1" applyAlignment="1">
      <alignment horizontal="left"/>
    </xf>
    <xf numFmtId="49" fontId="7" fillId="2" borderId="26" xfId="0" applyNumberFormat="1" applyFont="1" applyFill="1" applyBorder="1"/>
    <xf numFmtId="49" fontId="1" fillId="2" borderId="3" xfId="0" applyNumberFormat="1" applyFont="1" applyFill="1" applyBorder="1"/>
    <xf numFmtId="49" fontId="7" fillId="2" borderId="2" xfId="0" applyNumberFormat="1" applyFont="1" applyFill="1" applyBorder="1"/>
    <xf numFmtId="49" fontId="1" fillId="2" borderId="2" xfId="0" applyNumberFormat="1" applyFont="1" applyFill="1" applyBorder="1"/>
    <xf numFmtId="0" fontId="3" fillId="0" borderId="15" xfId="0" applyFont="1" applyFill="1" applyBorder="1"/>
    <xf numFmtId="3" fontId="3" fillId="0" borderId="27" xfId="0" applyNumberFormat="1" applyFont="1" applyBorder="1" applyAlignment="1">
      <alignment horizontal="left"/>
    </xf>
    <xf numFmtId="0" fontId="1" fillId="0" borderId="0" xfId="0" applyFont="1" applyFill="1"/>
    <xf numFmtId="49" fontId="7" fillId="2" borderId="28" xfId="0" applyNumberFormat="1" applyFont="1" applyFill="1" applyBorder="1"/>
    <xf numFmtId="49" fontId="1" fillId="2" borderId="5" xfId="0" applyNumberFormat="1" applyFont="1" applyFill="1" applyBorder="1"/>
    <xf numFmtId="49" fontId="7" fillId="2" borderId="0" xfId="0" applyNumberFormat="1" applyFont="1" applyFill="1" applyBorder="1"/>
    <xf numFmtId="49" fontId="1" fillId="2" borderId="0" xfId="0" applyNumberFormat="1" applyFont="1" applyFill="1" applyBorder="1"/>
    <xf numFmtId="49" fontId="3" fillId="0" borderId="15" xfId="0" applyNumberFormat="1" applyFont="1" applyBorder="1" applyAlignment="1">
      <alignment horizontal="left"/>
    </xf>
    <xf numFmtId="0" fontId="3" fillId="0" borderId="29" xfId="0" applyFont="1" applyBorder="1"/>
    <xf numFmtId="0" fontId="3" fillId="0" borderId="15" xfId="0" applyNumberFormat="1" applyFont="1" applyBorder="1"/>
    <xf numFmtId="0" fontId="3" fillId="0" borderId="30" xfId="0" applyNumberFormat="1" applyFont="1" applyBorder="1" applyAlignment="1">
      <alignment horizontal="left"/>
    </xf>
    <xf numFmtId="0" fontId="1" fillId="0" borderId="0" xfId="0" applyNumberFormat="1" applyFont="1" applyBorder="1"/>
    <xf numFmtId="0" fontId="1" fillId="0" borderId="0" xfId="0" applyNumberFormat="1" applyFont="1"/>
    <xf numFmtId="0" fontId="3" fillId="0" borderId="30" xfId="0" applyFont="1" applyBorder="1" applyAlignment="1">
      <alignment horizontal="left"/>
    </xf>
    <xf numFmtId="0" fontId="1" fillId="0" borderId="0" xfId="0" applyFont="1" applyBorder="1"/>
    <xf numFmtId="0" fontId="3" fillId="0" borderId="15" xfId="0" applyFont="1" applyFill="1" applyBorder="1" applyAlignment="1"/>
    <xf numFmtId="0" fontId="3" fillId="0" borderId="30" xfId="0" applyFont="1" applyFill="1" applyBorder="1" applyAlignment="1"/>
    <xf numFmtId="0" fontId="1" fillId="0" borderId="0" xfId="0" applyFont="1" applyFill="1" applyBorder="1" applyAlignment="1"/>
    <xf numFmtId="0" fontId="3" fillId="0" borderId="15" xfId="0" applyFont="1" applyBorder="1" applyAlignment="1"/>
    <xf numFmtId="0" fontId="3" fillId="0" borderId="30" xfId="0" applyFont="1" applyBorder="1" applyAlignment="1"/>
    <xf numFmtId="3" fontId="1" fillId="0" borderId="0" xfId="0" applyNumberFormat="1" applyFont="1"/>
    <xf numFmtId="0" fontId="3" fillId="0" borderId="26" xfId="0" applyFont="1" applyBorder="1"/>
    <xf numFmtId="0" fontId="3" fillId="0" borderId="19" xfId="0" applyFont="1" applyBorder="1" applyAlignment="1">
      <alignment horizontal="left"/>
    </xf>
    <xf numFmtId="0" fontId="3" fillId="0" borderId="31" xfId="0" applyFont="1" applyBorder="1" applyAlignment="1">
      <alignment horizontal="left"/>
    </xf>
    <xf numFmtId="0" fontId="2" fillId="0" borderId="32" xfId="0" applyFont="1" applyBorder="1" applyAlignment="1">
      <alignment horizontal="centerContinuous" vertical="center"/>
    </xf>
    <xf numFmtId="0" fontId="6" fillId="0" borderId="33" xfId="0" applyFont="1" applyBorder="1" applyAlignment="1">
      <alignment horizontal="centerContinuous" vertical="center"/>
    </xf>
    <xf numFmtId="0" fontId="1" fillId="0" borderId="33" xfId="0" applyFont="1" applyBorder="1" applyAlignment="1">
      <alignment horizontal="centerContinuous" vertical="center"/>
    </xf>
    <xf numFmtId="0" fontId="1" fillId="0" borderId="34" xfId="0" applyFont="1" applyBorder="1" applyAlignment="1">
      <alignment horizontal="centerContinuous" vertical="center"/>
    </xf>
    <xf numFmtId="0" fontId="7" fillId="2" borderId="12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left"/>
    </xf>
    <xf numFmtId="0" fontId="1" fillId="2" borderId="35" xfId="0" applyFont="1" applyFill="1" applyBorder="1" applyAlignment="1">
      <alignment horizontal="centerContinuous"/>
    </xf>
    <xf numFmtId="0" fontId="7" fillId="2" borderId="13" xfId="0" applyFont="1" applyFill="1" applyBorder="1" applyAlignment="1">
      <alignment horizontal="centerContinuous"/>
    </xf>
    <xf numFmtId="0" fontId="1" fillId="2" borderId="13" xfId="0" applyFont="1" applyFill="1" applyBorder="1" applyAlignment="1">
      <alignment horizontal="centerContinuous"/>
    </xf>
    <xf numFmtId="0" fontId="1" fillId="0" borderId="36" xfId="0" applyFont="1" applyBorder="1"/>
    <xf numFmtId="0" fontId="1" fillId="0" borderId="21" xfId="0" applyFont="1" applyBorder="1"/>
    <xf numFmtId="3" fontId="1" fillId="0" borderId="25" xfId="0" applyNumberFormat="1" applyFont="1" applyBorder="1"/>
    <xf numFmtId="0" fontId="1" fillId="0" borderId="22" xfId="0" applyFont="1" applyBorder="1"/>
    <xf numFmtId="3" fontId="1" fillId="0" borderId="24" xfId="0" applyNumberFormat="1" applyFont="1" applyBorder="1"/>
    <xf numFmtId="0" fontId="1" fillId="0" borderId="23" xfId="0" applyFont="1" applyBorder="1"/>
    <xf numFmtId="3" fontId="1" fillId="0" borderId="2" xfId="0" applyNumberFormat="1" applyFont="1" applyBorder="1"/>
    <xf numFmtId="0" fontId="1" fillId="0" borderId="3" xfId="0" applyFont="1" applyBorder="1"/>
    <xf numFmtId="0" fontId="1" fillId="0" borderId="37" xfId="0" applyFont="1" applyBorder="1"/>
    <xf numFmtId="0" fontId="1" fillId="0" borderId="21" xfId="0" applyFont="1" applyBorder="1" applyAlignment="1">
      <alignment shrinkToFit="1"/>
    </xf>
    <xf numFmtId="0" fontId="1" fillId="0" borderId="38" xfId="0" applyFont="1" applyBorder="1"/>
    <xf numFmtId="0" fontId="1" fillId="0" borderId="28" xfId="0" applyFont="1" applyBorder="1"/>
    <xf numFmtId="3" fontId="1" fillId="0" borderId="41" xfId="0" applyNumberFormat="1" applyFont="1" applyBorder="1"/>
    <xf numFmtId="0" fontId="1" fillId="0" borderId="39" xfId="0" applyFont="1" applyBorder="1"/>
    <xf numFmtId="3" fontId="1" fillId="0" borderId="42" xfId="0" applyNumberFormat="1" applyFont="1" applyBorder="1"/>
    <xf numFmtId="0" fontId="1" fillId="0" borderId="40" xfId="0" applyFont="1" applyBorder="1"/>
    <xf numFmtId="0" fontId="7" fillId="2" borderId="22" xfId="0" applyFont="1" applyFill="1" applyBorder="1"/>
    <xf numFmtId="0" fontId="7" fillId="2" borderId="24" xfId="0" applyFont="1" applyFill="1" applyBorder="1"/>
    <xf numFmtId="0" fontId="7" fillId="2" borderId="23" xfId="0" applyFont="1" applyFill="1" applyBorder="1"/>
    <xf numFmtId="0" fontId="7" fillId="2" borderId="43" xfId="0" applyFont="1" applyFill="1" applyBorder="1"/>
    <xf numFmtId="0" fontId="7" fillId="2" borderId="44" xfId="0" applyFont="1" applyFill="1" applyBorder="1"/>
    <xf numFmtId="0" fontId="1" fillId="0" borderId="5" xfId="0" applyFont="1" applyBorder="1"/>
    <xf numFmtId="0" fontId="1" fillId="0" borderId="4" xfId="0" applyFont="1" applyBorder="1"/>
    <xf numFmtId="0" fontId="1" fillId="0" borderId="45" xfId="0" applyFont="1" applyBorder="1"/>
    <xf numFmtId="0" fontId="1" fillId="0" borderId="0" xfId="0" applyFont="1" applyBorder="1" applyAlignment="1">
      <alignment horizontal="right"/>
    </xf>
    <xf numFmtId="166" fontId="1" fillId="0" borderId="0" xfId="0" applyNumberFormat="1" applyFont="1" applyBorder="1"/>
    <xf numFmtId="0" fontId="1" fillId="0" borderId="0" xfId="0" applyFont="1" applyFill="1" applyBorder="1"/>
    <xf numFmtId="0" fontId="1" fillId="0" borderId="18" xfId="0" applyFont="1" applyBorder="1"/>
    <xf numFmtId="0" fontId="1" fillId="0" borderId="20" xfId="0" applyFont="1" applyBorder="1"/>
    <xf numFmtId="0" fontId="1" fillId="0" borderId="46" xfId="0" applyFont="1" applyBorder="1"/>
    <xf numFmtId="0" fontId="1" fillId="0" borderId="7" xfId="0" applyFont="1" applyBorder="1"/>
    <xf numFmtId="165" fontId="1" fillId="0" borderId="8" xfId="0" applyNumberFormat="1" applyFont="1" applyBorder="1" applyAlignment="1">
      <alignment horizontal="right"/>
    </xf>
    <xf numFmtId="0" fontId="1" fillId="0" borderId="8" xfId="0" applyFont="1" applyBorder="1"/>
    <xf numFmtId="0" fontId="1" fillId="0" borderId="2" xfId="0" applyFont="1" applyBorder="1"/>
    <xf numFmtId="165" fontId="1" fillId="0" borderId="3" xfId="0" applyNumberFormat="1" applyFont="1" applyBorder="1" applyAlignment="1">
      <alignment horizontal="right"/>
    </xf>
    <xf numFmtId="0" fontId="6" fillId="2" borderId="39" xfId="0" applyFont="1" applyFill="1" applyBorder="1"/>
    <xf numFmtId="0" fontId="6" fillId="2" borderId="42" xfId="0" applyFont="1" applyFill="1" applyBorder="1"/>
    <xf numFmtId="0" fontId="6" fillId="2" borderId="40" xfId="0" applyFont="1" applyFill="1" applyBorder="1"/>
    <xf numFmtId="0" fontId="6" fillId="0" borderId="0" xfId="0" applyFont="1"/>
    <xf numFmtId="0" fontId="1" fillId="0" borderId="0" xfId="0" applyFont="1" applyAlignment="1">
      <alignment vertical="justify"/>
    </xf>
    <xf numFmtId="49" fontId="7" fillId="0" borderId="51" xfId="1" applyNumberFormat="1" applyFont="1" applyBorder="1"/>
    <xf numFmtId="49" fontId="1" fillId="0" borderId="51" xfId="1" applyNumberFormat="1" applyFont="1" applyBorder="1"/>
    <xf numFmtId="49" fontId="1" fillId="0" borderId="51" xfId="1" applyNumberFormat="1" applyFont="1" applyBorder="1" applyAlignment="1">
      <alignment horizontal="right"/>
    </xf>
    <xf numFmtId="0" fontId="1" fillId="0" borderId="52" xfId="1" applyFont="1" applyBorder="1"/>
    <xf numFmtId="49" fontId="1" fillId="0" borderId="51" xfId="0" applyNumberFormat="1" applyFont="1" applyBorder="1" applyAlignment="1">
      <alignment horizontal="left"/>
    </xf>
    <xf numFmtId="0" fontId="1" fillId="0" borderId="53" xfId="0" applyNumberFormat="1" applyFont="1" applyBorder="1"/>
    <xf numFmtId="49" fontId="7" fillId="0" borderId="56" xfId="1" applyNumberFormat="1" applyFont="1" applyBorder="1"/>
    <xf numFmtId="49" fontId="1" fillId="0" borderId="56" xfId="1" applyNumberFormat="1" applyFont="1" applyBorder="1"/>
    <xf numFmtId="49" fontId="1" fillId="0" borderId="56" xfId="1" applyNumberFormat="1" applyFont="1" applyBorder="1" applyAlignment="1">
      <alignment horizontal="right"/>
    </xf>
    <xf numFmtId="49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Font="1" applyBorder="1" applyAlignment="1">
      <alignment horizontal="centerContinuous"/>
    </xf>
    <xf numFmtId="49" fontId="7" fillId="2" borderId="12" xfId="0" applyNumberFormat="1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7" fillId="2" borderId="59" xfId="0" applyFont="1" applyFill="1" applyBorder="1" applyAlignment="1">
      <alignment horizontal="center"/>
    </xf>
    <xf numFmtId="0" fontId="7" fillId="2" borderId="60" xfId="0" applyFont="1" applyFill="1" applyBorder="1" applyAlignment="1">
      <alignment horizontal="center"/>
    </xf>
    <xf numFmtId="3" fontId="1" fillId="0" borderId="45" xfId="0" applyNumberFormat="1" applyFont="1" applyBorder="1"/>
    <xf numFmtId="0" fontId="7" fillId="2" borderId="12" xfId="0" applyFont="1" applyFill="1" applyBorder="1"/>
    <xf numFmtId="0" fontId="7" fillId="2" borderId="13" xfId="0" applyFont="1" applyFill="1" applyBorder="1"/>
    <xf numFmtId="3" fontId="7" fillId="2" borderId="35" xfId="0" applyNumberFormat="1" applyFont="1" applyFill="1" applyBorder="1"/>
    <xf numFmtId="3" fontId="7" fillId="2" borderId="14" xfId="0" applyNumberFormat="1" applyFont="1" applyFill="1" applyBorder="1"/>
    <xf numFmtId="3" fontId="7" fillId="2" borderId="59" xfId="0" applyNumberFormat="1" applyFont="1" applyFill="1" applyBorder="1"/>
    <xf numFmtId="3" fontId="7" fillId="2" borderId="60" xfId="0" applyNumberFormat="1" applyFont="1" applyFill="1" applyBorder="1"/>
    <xf numFmtId="3" fontId="2" fillId="0" borderId="0" xfId="0" applyNumberFormat="1" applyFont="1" applyAlignment="1">
      <alignment horizontal="centerContinuous"/>
    </xf>
    <xf numFmtId="0" fontId="1" fillId="2" borderId="44" xfId="0" applyFont="1" applyFill="1" applyBorder="1"/>
    <xf numFmtId="0" fontId="7" fillId="2" borderId="62" xfId="0" applyFont="1" applyFill="1" applyBorder="1" applyAlignment="1">
      <alignment horizontal="right"/>
    </xf>
    <xf numFmtId="0" fontId="7" fillId="2" borderId="24" xfId="0" applyFont="1" applyFill="1" applyBorder="1" applyAlignment="1">
      <alignment horizontal="right"/>
    </xf>
    <xf numFmtId="0" fontId="7" fillId="2" borderId="23" xfId="0" applyFont="1" applyFill="1" applyBorder="1" applyAlignment="1">
      <alignment horizontal="center"/>
    </xf>
    <xf numFmtId="4" fontId="4" fillId="2" borderId="24" xfId="0" applyNumberFormat="1" applyFont="1" applyFill="1" applyBorder="1" applyAlignment="1">
      <alignment horizontal="right"/>
    </xf>
    <xf numFmtId="4" fontId="4" fillId="2" borderId="44" xfId="0" applyNumberFormat="1" applyFont="1" applyFill="1" applyBorder="1" applyAlignment="1">
      <alignment horizontal="right"/>
    </xf>
    <xf numFmtId="0" fontId="1" fillId="0" borderId="31" xfId="0" applyFont="1" applyBorder="1"/>
    <xf numFmtId="3" fontId="1" fillId="0" borderId="37" xfId="0" applyNumberFormat="1" applyFont="1" applyBorder="1" applyAlignment="1">
      <alignment horizontal="right"/>
    </xf>
    <xf numFmtId="165" fontId="1" fillId="0" borderId="15" xfId="0" applyNumberFormat="1" applyFont="1" applyBorder="1" applyAlignment="1">
      <alignment horizontal="right"/>
    </xf>
    <xf numFmtId="3" fontId="1" fillId="0" borderId="18" xfId="0" applyNumberFormat="1" applyFont="1" applyBorder="1" applyAlignment="1">
      <alignment horizontal="right"/>
    </xf>
    <xf numFmtId="4" fontId="1" fillId="0" borderId="21" xfId="0" applyNumberFormat="1" applyFont="1" applyBorder="1" applyAlignment="1">
      <alignment horizontal="right"/>
    </xf>
    <xf numFmtId="3" fontId="1" fillId="0" borderId="31" xfId="0" applyNumberFormat="1" applyFont="1" applyBorder="1" applyAlignment="1">
      <alignment horizontal="right"/>
    </xf>
    <xf numFmtId="0" fontId="1" fillId="2" borderId="39" xfId="0" applyFont="1" applyFill="1" applyBorder="1"/>
    <xf numFmtId="0" fontId="7" fillId="2" borderId="42" xfId="0" applyFont="1" applyFill="1" applyBorder="1"/>
    <xf numFmtId="0" fontId="1" fillId="2" borderId="42" xfId="0" applyFont="1" applyFill="1" applyBorder="1"/>
    <xf numFmtId="4" fontId="1" fillId="2" borderId="48" xfId="0" applyNumberFormat="1" applyFont="1" applyFill="1" applyBorder="1"/>
    <xf numFmtId="4" fontId="1" fillId="2" borderId="39" xfId="0" applyNumberFormat="1" applyFont="1" applyFill="1" applyBorder="1"/>
    <xf numFmtId="4" fontId="1" fillId="2" borderId="42" xfId="0" applyNumberFormat="1" applyFont="1" applyFill="1" applyBorder="1"/>
    <xf numFmtId="3" fontId="3" fillId="0" borderId="0" xfId="0" applyNumberFormat="1" applyFont="1"/>
    <xf numFmtId="4" fontId="3" fillId="0" borderId="0" xfId="0" applyNumberFormat="1" applyFont="1"/>
    <xf numFmtId="0" fontId="1" fillId="0" borderId="0" xfId="1" applyFont="1"/>
    <xf numFmtId="0" fontId="11" fillId="0" borderId="0" xfId="1" applyFont="1" applyAlignment="1">
      <alignment horizontal="centerContinuous"/>
    </xf>
    <xf numFmtId="0" fontId="12" fillId="0" borderId="0" xfId="1" applyFont="1" applyAlignment="1">
      <alignment horizontal="centerContinuous"/>
    </xf>
    <xf numFmtId="0" fontId="12" fillId="0" borderId="0" xfId="1" applyFont="1" applyAlignment="1">
      <alignment horizontal="right"/>
    </xf>
    <xf numFmtId="0" fontId="1" fillId="0" borderId="51" xfId="1" applyFont="1" applyBorder="1"/>
    <xf numFmtId="0" fontId="3" fillId="0" borderId="52" xfId="1" applyFont="1" applyBorder="1" applyAlignment="1">
      <alignment horizontal="right"/>
    </xf>
    <xf numFmtId="49" fontId="1" fillId="0" borderId="51" xfId="1" applyNumberFormat="1" applyFont="1" applyBorder="1" applyAlignment="1">
      <alignment horizontal="left"/>
    </xf>
    <xf numFmtId="0" fontId="1" fillId="0" borderId="53" xfId="1" applyFont="1" applyBorder="1"/>
    <xf numFmtId="0" fontId="1" fillId="0" borderId="56" xfId="1" applyFont="1" applyBorder="1"/>
    <xf numFmtId="0" fontId="3" fillId="0" borderId="0" xfId="1" applyFont="1"/>
    <xf numFmtId="0" fontId="1" fillId="0" borderId="0" xfId="1" applyFont="1" applyAlignment="1">
      <alignment horizontal="right"/>
    </xf>
    <xf numFmtId="0" fontId="1" fillId="0" borderId="0" xfId="1" applyFont="1" applyAlignment="1"/>
    <xf numFmtId="49" fontId="3" fillId="2" borderId="15" xfId="1" applyNumberFormat="1" applyFont="1" applyFill="1" applyBorder="1"/>
    <xf numFmtId="0" fontId="3" fillId="2" borderId="3" xfId="1" applyFont="1" applyFill="1" applyBorder="1" applyAlignment="1">
      <alignment horizontal="center"/>
    </xf>
    <xf numFmtId="0" fontId="3" fillId="2" borderId="3" xfId="1" applyNumberFormat="1" applyFont="1" applyFill="1" applyBorder="1" applyAlignment="1">
      <alignment horizontal="center"/>
    </xf>
    <xf numFmtId="0" fontId="3" fillId="2" borderId="15" xfId="1" applyFont="1" applyFill="1" applyBorder="1" applyAlignment="1">
      <alignment horizontal="center"/>
    </xf>
    <xf numFmtId="0" fontId="3" fillId="2" borderId="15" xfId="1" applyFont="1" applyFill="1" applyBorder="1" applyAlignment="1">
      <alignment horizontal="center" wrapText="1"/>
    </xf>
    <xf numFmtId="0" fontId="7" fillId="0" borderId="17" xfId="1" applyFont="1" applyBorder="1" applyAlignment="1">
      <alignment horizontal="center"/>
    </xf>
    <xf numFmtId="49" fontId="7" fillId="0" borderId="17" xfId="1" applyNumberFormat="1" applyFont="1" applyBorder="1" applyAlignment="1">
      <alignment horizontal="left"/>
    </xf>
    <xf numFmtId="0" fontId="7" fillId="0" borderId="1" xfId="1" applyFont="1" applyBorder="1"/>
    <xf numFmtId="0" fontId="1" fillId="0" borderId="2" xfId="1" applyFont="1" applyBorder="1" applyAlignment="1">
      <alignment horizontal="center"/>
    </xf>
    <xf numFmtId="0" fontId="1" fillId="0" borderId="2" xfId="1" applyNumberFormat="1" applyFont="1" applyBorder="1" applyAlignment="1">
      <alignment horizontal="right"/>
    </xf>
    <xf numFmtId="0" fontId="1" fillId="0" borderId="3" xfId="1" applyNumberFormat="1" applyFont="1" applyBorder="1"/>
    <xf numFmtId="0" fontId="1" fillId="0" borderId="6" xfId="1" applyNumberFormat="1" applyFont="1" applyFill="1" applyBorder="1"/>
    <xf numFmtId="0" fontId="1" fillId="0" borderId="8" xfId="1" applyNumberFormat="1" applyFont="1" applyFill="1" applyBorder="1"/>
    <xf numFmtId="0" fontId="1" fillId="0" borderId="6" xfId="1" applyFont="1" applyFill="1" applyBorder="1"/>
    <xf numFmtId="0" fontId="1" fillId="0" borderId="8" xfId="1" applyFont="1" applyFill="1" applyBorder="1"/>
    <xf numFmtId="0" fontId="13" fillId="0" borderId="0" xfId="1" applyFont="1"/>
    <xf numFmtId="0" fontId="8" fillId="0" borderId="16" xfId="1" applyFont="1" applyBorder="1" applyAlignment="1">
      <alignment horizontal="center" vertical="top"/>
    </xf>
    <xf numFmtId="49" fontId="8" fillId="0" borderId="16" xfId="1" applyNumberFormat="1" applyFont="1" applyBorder="1" applyAlignment="1">
      <alignment horizontal="left" vertical="top"/>
    </xf>
    <xf numFmtId="0" fontId="8" fillId="0" borderId="16" xfId="1" applyFont="1" applyBorder="1" applyAlignment="1">
      <alignment vertical="top" wrapText="1"/>
    </xf>
    <xf numFmtId="49" fontId="8" fillId="0" borderId="16" xfId="1" applyNumberFormat="1" applyFont="1" applyBorder="1" applyAlignment="1">
      <alignment horizontal="center" shrinkToFit="1"/>
    </xf>
    <xf numFmtId="4" fontId="8" fillId="0" borderId="16" xfId="1" applyNumberFormat="1" applyFont="1" applyBorder="1" applyAlignment="1">
      <alignment horizontal="right"/>
    </xf>
    <xf numFmtId="4" fontId="8" fillId="0" borderId="16" xfId="1" applyNumberFormat="1" applyFont="1" applyBorder="1"/>
    <xf numFmtId="168" fontId="8" fillId="0" borderId="16" xfId="1" applyNumberFormat="1" applyFont="1" applyBorder="1"/>
    <xf numFmtId="4" fontId="8" fillId="0" borderId="8" xfId="1" applyNumberFormat="1" applyFont="1" applyBorder="1"/>
    <xf numFmtId="0" fontId="1" fillId="0" borderId="0" xfId="1" applyFont="1" applyBorder="1"/>
    <xf numFmtId="0" fontId="1" fillId="2" borderId="15" xfId="1" applyFont="1" applyFill="1" applyBorder="1" applyAlignment="1">
      <alignment horizontal="center"/>
    </xf>
    <xf numFmtId="49" fontId="14" fillId="2" borderId="15" xfId="1" applyNumberFormat="1" applyFont="1" applyFill="1" applyBorder="1" applyAlignment="1">
      <alignment horizontal="left"/>
    </xf>
    <xf numFmtId="0" fontId="14" fillId="2" borderId="1" xfId="1" applyFont="1" applyFill="1" applyBorder="1"/>
    <xf numFmtId="0" fontId="1" fillId="2" borderId="2" xfId="1" applyFont="1" applyFill="1" applyBorder="1" applyAlignment="1">
      <alignment horizontal="center"/>
    </xf>
    <xf numFmtId="4" fontId="1" fillId="2" borderId="2" xfId="1" applyNumberFormat="1" applyFont="1" applyFill="1" applyBorder="1" applyAlignment="1">
      <alignment horizontal="right"/>
    </xf>
    <xf numFmtId="4" fontId="1" fillId="2" borderId="3" xfId="1" applyNumberFormat="1" applyFont="1" applyFill="1" applyBorder="1" applyAlignment="1">
      <alignment horizontal="right"/>
    </xf>
    <xf numFmtId="4" fontId="7" fillId="2" borderId="15" xfId="1" applyNumberFormat="1" applyFont="1" applyFill="1" applyBorder="1"/>
    <xf numFmtId="0" fontId="1" fillId="2" borderId="2" xfId="1" applyFont="1" applyFill="1" applyBorder="1"/>
    <xf numFmtId="4" fontId="7" fillId="2" borderId="3" xfId="1" applyNumberFormat="1" applyFont="1" applyFill="1" applyBorder="1"/>
    <xf numFmtId="3" fontId="1" fillId="0" borderId="0" xfId="1" applyNumberFormat="1" applyFont="1"/>
    <xf numFmtId="0" fontId="15" fillId="0" borderId="0" xfId="1" applyFont="1" applyAlignment="1"/>
    <xf numFmtId="0" fontId="16" fillId="0" borderId="0" xfId="1" applyFont="1" applyBorder="1"/>
    <xf numFmtId="3" fontId="16" fillId="0" borderId="0" xfId="1" applyNumberFormat="1" applyFont="1" applyBorder="1" applyAlignment="1">
      <alignment horizontal="right"/>
    </xf>
    <xf numFmtId="4" fontId="16" fillId="0" borderId="0" xfId="1" applyNumberFormat="1" applyFont="1" applyBorder="1"/>
    <xf numFmtId="0" fontId="15" fillId="0" borderId="0" xfId="1" applyFont="1" applyBorder="1" applyAlignment="1"/>
    <xf numFmtId="0" fontId="1" fillId="0" borderId="0" xfId="1" applyFont="1" applyBorder="1" applyAlignment="1">
      <alignment horizontal="right"/>
    </xf>
    <xf numFmtId="49" fontId="3" fillId="0" borderId="28" xfId="0" applyNumberFormat="1" applyFont="1" applyBorder="1"/>
    <xf numFmtId="3" fontId="1" fillId="0" borderId="5" xfId="0" applyNumberFormat="1" applyFont="1" applyBorder="1"/>
    <xf numFmtId="3" fontId="1" fillId="0" borderId="17" xfId="0" applyNumberFormat="1" applyFont="1" applyBorder="1"/>
    <xf numFmtId="3" fontId="1" fillId="0" borderId="61" xfId="0" applyNumberFormat="1" applyFont="1" applyBorder="1"/>
    <xf numFmtId="4" fontId="1" fillId="0" borderId="7" xfId="0" applyNumberFormat="1" applyFont="1" applyBorder="1" applyAlignment="1">
      <alignment horizontal="right" vertical="center"/>
    </xf>
    <xf numFmtId="4" fontId="1" fillId="0" borderId="8" xfId="0" applyNumberFormat="1" applyFont="1" applyBorder="1" applyAlignment="1">
      <alignment horizontal="right" vertical="center"/>
    </xf>
    <xf numFmtId="4" fontId="1" fillId="0" borderId="0" xfId="0" applyNumberFormat="1" applyFont="1" applyBorder="1" applyAlignment="1">
      <alignment horizontal="right" vertical="center"/>
    </xf>
    <xf numFmtId="4" fontId="1" fillId="0" borderId="5" xfId="0" applyNumberFormat="1" applyFont="1" applyBorder="1" applyAlignment="1">
      <alignment horizontal="right" vertical="center"/>
    </xf>
    <xf numFmtId="4" fontId="1" fillId="0" borderId="10" xfId="0" applyNumberFormat="1" applyFont="1" applyBorder="1" applyAlignment="1">
      <alignment horizontal="right" vertical="center"/>
    </xf>
    <xf numFmtId="4" fontId="1" fillId="0" borderId="11" xfId="0" applyNumberFormat="1" applyFont="1" applyBorder="1" applyAlignment="1">
      <alignment horizontal="right" vertical="center"/>
    </xf>
    <xf numFmtId="3" fontId="6" fillId="5" borderId="13" xfId="0" applyNumberFormat="1" applyFont="1" applyFill="1" applyBorder="1" applyAlignment="1">
      <alignment horizontal="right" vertical="center"/>
    </xf>
    <xf numFmtId="3" fontId="6" fillId="5" borderId="14" xfId="0" applyNumberFormat="1" applyFont="1" applyFill="1" applyBorder="1" applyAlignment="1">
      <alignment horizontal="right" vertical="center"/>
    </xf>
    <xf numFmtId="0" fontId="1" fillId="0" borderId="39" xfId="0" applyFont="1" applyBorder="1" applyAlignment="1">
      <alignment horizontal="center" shrinkToFit="1"/>
    </xf>
    <xf numFmtId="0" fontId="1" fillId="0" borderId="40" xfId="0" applyFont="1" applyBorder="1" applyAlignment="1">
      <alignment horizontal="center" shrinkToFit="1"/>
    </xf>
    <xf numFmtId="0" fontId="3" fillId="0" borderId="15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5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167" fontId="1" fillId="0" borderId="1" xfId="0" applyNumberFormat="1" applyFont="1" applyBorder="1" applyAlignment="1">
      <alignment horizontal="right" indent="2"/>
    </xf>
    <xf numFmtId="167" fontId="1" fillId="0" borderId="30" xfId="0" applyNumberFormat="1" applyFont="1" applyBorder="1" applyAlignment="1">
      <alignment horizontal="right" indent="2"/>
    </xf>
    <xf numFmtId="167" fontId="6" fillId="2" borderId="47" xfId="0" applyNumberFormat="1" applyFont="1" applyFill="1" applyBorder="1" applyAlignment="1">
      <alignment horizontal="right" indent="2"/>
    </xf>
    <xf numFmtId="167" fontId="6" fillId="2" borderId="48" xfId="0" applyNumberFormat="1" applyFont="1" applyFill="1" applyBorder="1" applyAlignment="1">
      <alignment horizontal="right" indent="2"/>
    </xf>
    <xf numFmtId="0" fontId="8" fillId="0" borderId="0" xfId="0" applyFont="1" applyAlignment="1">
      <alignment horizontal="left" vertical="top" wrapText="1"/>
    </xf>
    <xf numFmtId="0" fontId="1" fillId="0" borderId="49" xfId="1" applyFont="1" applyBorder="1" applyAlignment="1">
      <alignment horizontal="center"/>
    </xf>
    <xf numFmtId="0" fontId="1" fillId="0" borderId="50" xfId="1" applyFont="1" applyBorder="1" applyAlignment="1">
      <alignment horizontal="center"/>
    </xf>
    <xf numFmtId="0" fontId="1" fillId="0" borderId="54" xfId="1" applyFont="1" applyBorder="1" applyAlignment="1">
      <alignment horizontal="center"/>
    </xf>
    <xf numFmtId="0" fontId="1" fillId="0" borderId="55" xfId="1" applyFont="1" applyBorder="1" applyAlignment="1">
      <alignment horizontal="center"/>
    </xf>
    <xf numFmtId="0" fontId="1" fillId="0" borderId="57" xfId="1" applyFont="1" applyBorder="1" applyAlignment="1">
      <alignment horizontal="left"/>
    </xf>
    <xf numFmtId="0" fontId="1" fillId="0" borderId="56" xfId="1" applyFont="1" applyBorder="1" applyAlignment="1">
      <alignment horizontal="left"/>
    </xf>
    <xf numFmtId="0" fontId="1" fillId="0" borderId="58" xfId="1" applyFont="1" applyBorder="1" applyAlignment="1">
      <alignment horizontal="left"/>
    </xf>
    <xf numFmtId="3" fontId="7" fillId="2" borderId="42" xfId="0" applyNumberFormat="1" applyFont="1" applyFill="1" applyBorder="1" applyAlignment="1">
      <alignment horizontal="right"/>
    </xf>
    <xf numFmtId="3" fontId="7" fillId="2" borderId="48" xfId="0" applyNumberFormat="1" applyFont="1" applyFill="1" applyBorder="1" applyAlignment="1">
      <alignment horizontal="right"/>
    </xf>
    <xf numFmtId="0" fontId="10" fillId="0" borderId="0" xfId="1" applyFont="1" applyAlignment="1">
      <alignment horizontal="center"/>
    </xf>
    <xf numFmtId="49" fontId="1" fillId="0" borderId="54" xfId="1" applyNumberFormat="1" applyFont="1" applyBorder="1" applyAlignment="1">
      <alignment horizontal="center"/>
    </xf>
    <xf numFmtId="0" fontId="1" fillId="0" borderId="57" xfId="1" applyFont="1" applyBorder="1" applyAlignment="1">
      <alignment horizontal="center" shrinkToFit="1"/>
    </xf>
    <xf numFmtId="0" fontId="1" fillId="0" borderId="56" xfId="1" applyFont="1" applyBorder="1" applyAlignment="1">
      <alignment horizontal="center" shrinkToFit="1"/>
    </xf>
    <xf numFmtId="0" fontId="1" fillId="0" borderId="58" xfId="1" applyFont="1" applyBorder="1" applyAlignment="1">
      <alignment horizontal="center" shrinkToFit="1"/>
    </xf>
  </cellXfs>
  <cellStyles count="2">
    <cellStyle name="Normální" xfId="0" builtinId="0"/>
    <cellStyle name="normální_POL.XL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112">
    <pageSetUpPr fitToPage="1"/>
  </sheetPr>
  <dimension ref="A1:O38"/>
  <sheetViews>
    <sheetView showGridLines="0" topLeftCell="B1" zoomScaleNormal="100" zoomScaleSheetLayoutView="75" workbookViewId="0">
      <selection activeCell="H33" sqref="H33"/>
    </sheetView>
  </sheetViews>
  <sheetFormatPr defaultRowHeight="12.75" x14ac:dyDescent="0.2"/>
  <cols>
    <col min="1" max="1" width="0.5703125" style="1" hidden="1" customWidth="1"/>
    <col min="2" max="2" width="7.140625" style="1" customWidth="1"/>
    <col min="3" max="3" width="9.140625" style="1"/>
    <col min="4" max="4" width="19.7109375" style="1" customWidth="1"/>
    <col min="5" max="5" width="6.85546875" style="1" customWidth="1"/>
    <col min="6" max="6" width="13.140625" style="1" customWidth="1"/>
    <col min="7" max="7" width="12.42578125" style="2" customWidth="1"/>
    <col min="8" max="8" width="13.5703125" style="1" customWidth="1"/>
    <col min="9" max="9" width="11.42578125" style="2" customWidth="1"/>
    <col min="10" max="10" width="7" style="2" customWidth="1"/>
    <col min="11" max="15" width="10.7109375" style="1" customWidth="1"/>
    <col min="16" max="16384" width="9.140625" style="1"/>
  </cols>
  <sheetData>
    <row r="1" spans="2:15" ht="12" customHeight="1" x14ac:dyDescent="0.2"/>
    <row r="2" spans="2:15" ht="17.25" customHeight="1" x14ac:dyDescent="0.25">
      <c r="B2" s="3"/>
      <c r="C2" s="4" t="s">
        <v>0</v>
      </c>
      <c r="E2" s="5"/>
      <c r="F2" s="4"/>
      <c r="G2" s="6"/>
      <c r="H2" s="7" t="s">
        <v>1</v>
      </c>
      <c r="I2" s="8"/>
      <c r="K2" s="3"/>
    </row>
    <row r="3" spans="2:15" ht="6" customHeight="1" x14ac:dyDescent="0.2">
      <c r="C3" s="9"/>
      <c r="D3" s="10" t="s">
        <v>2</v>
      </c>
    </row>
    <row r="4" spans="2:15" ht="4.5" customHeight="1" x14ac:dyDescent="0.2"/>
    <row r="5" spans="2:15" ht="13.5" customHeight="1" x14ac:dyDescent="0.25">
      <c r="C5" s="11" t="s">
        <v>3</v>
      </c>
      <c r="D5" s="12"/>
      <c r="E5" s="13" t="s">
        <v>97</v>
      </c>
      <c r="F5" s="14"/>
      <c r="G5" s="15"/>
      <c r="H5" s="14"/>
      <c r="I5" s="15"/>
      <c r="O5" s="8"/>
    </row>
    <row r="7" spans="2:15" x14ac:dyDescent="0.2">
      <c r="C7" s="16" t="s">
        <v>4</v>
      </c>
      <c r="D7" s="17"/>
      <c r="H7" s="18" t="s">
        <v>5</v>
      </c>
      <c r="J7" s="17"/>
      <c r="K7" s="17"/>
    </row>
    <row r="8" spans="2:15" x14ac:dyDescent="0.2">
      <c r="D8" s="17"/>
      <c r="H8" s="18" t="s">
        <v>6</v>
      </c>
      <c r="J8" s="17"/>
      <c r="K8" s="17"/>
    </row>
    <row r="9" spans="2:15" x14ac:dyDescent="0.2">
      <c r="C9" s="18"/>
      <c r="D9" s="17"/>
      <c r="H9" s="18"/>
      <c r="J9" s="17"/>
    </row>
    <row r="10" spans="2:15" x14ac:dyDescent="0.2">
      <c r="H10" s="18"/>
      <c r="J10" s="17"/>
    </row>
    <row r="11" spans="2:15" x14ac:dyDescent="0.2">
      <c r="C11" s="16" t="s">
        <v>7</v>
      </c>
      <c r="D11" s="17"/>
      <c r="H11" s="18" t="s">
        <v>5</v>
      </c>
      <c r="J11" s="17"/>
      <c r="K11" s="17"/>
    </row>
    <row r="12" spans="2:15" x14ac:dyDescent="0.2">
      <c r="D12" s="17"/>
      <c r="H12" s="18" t="s">
        <v>6</v>
      </c>
      <c r="J12" s="17"/>
      <c r="K12" s="17"/>
    </row>
    <row r="13" spans="2:15" ht="12" customHeight="1" x14ac:dyDescent="0.2">
      <c r="C13" s="18"/>
      <c r="D13" s="17"/>
      <c r="J13" s="18"/>
    </row>
    <row r="14" spans="2:15" ht="24.75" customHeight="1" x14ac:dyDescent="0.2">
      <c r="C14" s="19" t="s">
        <v>8</v>
      </c>
      <c r="H14" s="19" t="s">
        <v>9</v>
      </c>
      <c r="J14" s="18"/>
    </row>
    <row r="15" spans="2:15" ht="12.75" customHeight="1" x14ac:dyDescent="0.2">
      <c r="J15" s="18"/>
    </row>
    <row r="16" spans="2:15" ht="28.5" customHeight="1" x14ac:dyDescent="0.2">
      <c r="C16" s="19" t="s">
        <v>10</v>
      </c>
      <c r="H16" s="19" t="s">
        <v>10</v>
      </c>
    </row>
    <row r="17" spans="2:12" ht="25.5" customHeight="1" x14ac:dyDescent="0.2"/>
    <row r="18" spans="2:12" ht="13.5" customHeight="1" x14ac:dyDescent="0.2">
      <c r="B18" s="20"/>
      <c r="C18" s="21"/>
      <c r="D18" s="21"/>
      <c r="E18" s="22"/>
      <c r="F18" s="23"/>
      <c r="G18" s="24"/>
      <c r="H18" s="25"/>
      <c r="I18" s="24"/>
      <c r="J18" s="26" t="s">
        <v>11</v>
      </c>
      <c r="K18" s="27"/>
    </row>
    <row r="19" spans="2:12" ht="15" customHeight="1" x14ac:dyDescent="0.2">
      <c r="B19" s="28" t="s">
        <v>12</v>
      </c>
      <c r="C19" s="29"/>
      <c r="D19" s="30">
        <v>15</v>
      </c>
      <c r="E19" s="31" t="s">
        <v>13</v>
      </c>
      <c r="F19" s="32"/>
      <c r="G19" s="33"/>
      <c r="H19" s="33"/>
      <c r="I19" s="270">
        <f>ROUND(G34,0)</f>
        <v>0</v>
      </c>
      <c r="J19" s="271"/>
      <c r="K19" s="34"/>
    </row>
    <row r="20" spans="2:12" x14ac:dyDescent="0.2">
      <c r="B20" s="28" t="s">
        <v>14</v>
      </c>
      <c r="C20" s="29"/>
      <c r="D20" s="30">
        <f>SazbaDPH1</f>
        <v>15</v>
      </c>
      <c r="E20" s="31" t="s">
        <v>13</v>
      </c>
      <c r="F20" s="35"/>
      <c r="G20" s="36"/>
      <c r="H20" s="36"/>
      <c r="I20" s="272">
        <f>ROUND(I19*D20/100,0)</f>
        <v>0</v>
      </c>
      <c r="J20" s="273"/>
      <c r="K20" s="34"/>
    </row>
    <row r="21" spans="2:12" x14ac:dyDescent="0.2">
      <c r="B21" s="28" t="s">
        <v>12</v>
      </c>
      <c r="C21" s="29"/>
      <c r="D21" s="30">
        <v>21</v>
      </c>
      <c r="E21" s="31" t="s">
        <v>13</v>
      </c>
      <c r="F21" s="35"/>
      <c r="G21" s="36"/>
      <c r="H21" s="36"/>
      <c r="I21" s="272">
        <f>ROUND(H34,0)</f>
        <v>0</v>
      </c>
      <c r="J21" s="273"/>
      <c r="K21" s="34"/>
    </row>
    <row r="22" spans="2:12" ht="13.5" thickBot="1" x14ac:dyDescent="0.25">
      <c r="B22" s="28" t="s">
        <v>14</v>
      </c>
      <c r="C22" s="29"/>
      <c r="D22" s="30">
        <f>SazbaDPH2</f>
        <v>21</v>
      </c>
      <c r="E22" s="31" t="s">
        <v>13</v>
      </c>
      <c r="F22" s="37"/>
      <c r="G22" s="38"/>
      <c r="H22" s="38"/>
      <c r="I22" s="274">
        <f>ROUND(I21*D21/100,0)</f>
        <v>0</v>
      </c>
      <c r="J22" s="275"/>
      <c r="K22" s="34"/>
    </row>
    <row r="23" spans="2:12" ht="16.5" thickBot="1" x14ac:dyDescent="0.25">
      <c r="B23" s="39" t="s">
        <v>15</v>
      </c>
      <c r="C23" s="40"/>
      <c r="D23" s="40"/>
      <c r="E23" s="41"/>
      <c r="F23" s="42"/>
      <c r="G23" s="43"/>
      <c r="H23" s="43"/>
      <c r="I23" s="276">
        <f>SUM(I19:I22)</f>
        <v>0</v>
      </c>
      <c r="J23" s="277"/>
      <c r="K23" s="44"/>
    </row>
    <row r="26" spans="2:12" ht="1.5" customHeight="1" x14ac:dyDescent="0.2"/>
    <row r="27" spans="2:12" ht="15.75" customHeight="1" x14ac:dyDescent="0.25">
      <c r="B27" s="13" t="s">
        <v>16</v>
      </c>
      <c r="C27" s="45"/>
      <c r="D27" s="45"/>
      <c r="E27" s="45"/>
      <c r="F27" s="45"/>
      <c r="G27" s="45"/>
      <c r="H27" s="45"/>
      <c r="I27" s="45"/>
      <c r="J27" s="45"/>
      <c r="K27" s="45"/>
      <c r="L27" s="46"/>
    </row>
    <row r="28" spans="2:12" ht="5.25" customHeight="1" x14ac:dyDescent="0.2">
      <c r="L28" s="46"/>
    </row>
    <row r="29" spans="2:12" ht="24" customHeight="1" x14ac:dyDescent="0.2">
      <c r="B29" s="47" t="s">
        <v>17</v>
      </c>
      <c r="C29" s="48"/>
      <c r="D29" s="48"/>
      <c r="E29" s="49"/>
      <c r="F29" s="50" t="s">
        <v>18</v>
      </c>
      <c r="G29" s="51" t="str">
        <f>CONCATENATE("Základ DPH ",SazbaDPH1," %")</f>
        <v>Základ DPH 15 %</v>
      </c>
      <c r="H29" s="50" t="str">
        <f>CONCATENATE("Základ DPH ",SazbaDPH2," %")</f>
        <v>Základ DPH 21 %</v>
      </c>
      <c r="I29" s="50" t="s">
        <v>19</v>
      </c>
      <c r="J29" s="50" t="s">
        <v>13</v>
      </c>
    </row>
    <row r="30" spans="2:12" x14ac:dyDescent="0.2">
      <c r="B30" s="52" t="s">
        <v>98</v>
      </c>
      <c r="C30" s="53" t="s">
        <v>99</v>
      </c>
      <c r="D30" s="54"/>
      <c r="E30" s="55"/>
      <c r="F30" s="56">
        <f>G30+H30+I30</f>
        <v>0</v>
      </c>
      <c r="G30" s="57">
        <v>0</v>
      </c>
      <c r="H30" s="58"/>
      <c r="I30" s="58">
        <f t="shared" ref="I30:I33" si="0">(G30*SazbaDPH1)/100+(H30*SazbaDPH2)/100</f>
        <v>0</v>
      </c>
      <c r="J30" s="59" t="str">
        <f t="shared" ref="J30:J33" si="1">IF(CelkemObjekty=0,"",F30/CelkemObjekty*100)</f>
        <v/>
      </c>
    </row>
    <row r="31" spans="2:12" x14ac:dyDescent="0.2">
      <c r="B31" s="60" t="s">
        <v>189</v>
      </c>
      <c r="C31" s="61" t="s">
        <v>190</v>
      </c>
      <c r="D31" s="62"/>
      <c r="E31" s="63"/>
      <c r="F31" s="64">
        <f t="shared" ref="F31:F33" si="2">G31+H31+I31</f>
        <v>0</v>
      </c>
      <c r="G31" s="65">
        <v>0</v>
      </c>
      <c r="H31" s="66"/>
      <c r="I31" s="66">
        <f t="shared" si="0"/>
        <v>0</v>
      </c>
      <c r="J31" s="59" t="str">
        <f t="shared" si="1"/>
        <v/>
      </c>
    </row>
    <row r="32" spans="2:12" x14ac:dyDescent="0.2">
      <c r="B32" s="60" t="s">
        <v>193</v>
      </c>
      <c r="C32" s="61" t="s">
        <v>194</v>
      </c>
      <c r="D32" s="62"/>
      <c r="E32" s="63"/>
      <c r="F32" s="64">
        <f t="shared" si="2"/>
        <v>0</v>
      </c>
      <c r="G32" s="65">
        <v>0</v>
      </c>
      <c r="H32" s="66"/>
      <c r="I32" s="66">
        <f t="shared" si="0"/>
        <v>0</v>
      </c>
      <c r="J32" s="59" t="str">
        <f t="shared" si="1"/>
        <v/>
      </c>
    </row>
    <row r="33" spans="2:11" x14ac:dyDescent="0.2">
      <c r="B33" s="60" t="s">
        <v>254</v>
      </c>
      <c r="C33" s="61" t="s">
        <v>255</v>
      </c>
      <c r="D33" s="62"/>
      <c r="E33" s="63"/>
      <c r="F33" s="64">
        <f t="shared" si="2"/>
        <v>0</v>
      </c>
      <c r="G33" s="65">
        <v>0</v>
      </c>
      <c r="H33" s="66"/>
      <c r="I33" s="66">
        <f t="shared" si="0"/>
        <v>0</v>
      </c>
      <c r="J33" s="59" t="str">
        <f t="shared" si="1"/>
        <v/>
      </c>
    </row>
    <row r="34" spans="2:11" ht="17.25" customHeight="1" x14ac:dyDescent="0.2">
      <c r="B34" s="67" t="s">
        <v>20</v>
      </c>
      <c r="C34" s="68"/>
      <c r="D34" s="69"/>
      <c r="E34" s="70"/>
      <c r="F34" s="71">
        <f>SUM(F30:F33)</f>
        <v>0</v>
      </c>
      <c r="G34" s="71">
        <f>SUM(G30:G33)</f>
        <v>0</v>
      </c>
      <c r="H34" s="71">
        <f>SUM(H30:H33)</f>
        <v>0</v>
      </c>
      <c r="I34" s="71">
        <f>SUM(I30:I33)</f>
        <v>0</v>
      </c>
      <c r="J34" s="72" t="str">
        <f t="shared" ref="J34" si="3">IF(CelkemObjekty=0,"",F34/CelkemObjekty*100)</f>
        <v/>
      </c>
    </row>
    <row r="35" spans="2:11" x14ac:dyDescent="0.2">
      <c r="B35" s="73"/>
      <c r="C35" s="73"/>
      <c r="D35" s="73"/>
      <c r="E35" s="73"/>
      <c r="F35" s="73"/>
      <c r="G35" s="73"/>
      <c r="H35" s="73"/>
      <c r="I35" s="73"/>
      <c r="J35" s="73"/>
      <c r="K35" s="73"/>
    </row>
    <row r="36" spans="2:11" ht="9.75" customHeight="1" x14ac:dyDescent="0.2">
      <c r="B36" s="73"/>
      <c r="C36" s="73"/>
      <c r="D36" s="73"/>
      <c r="E36" s="73"/>
      <c r="F36" s="73"/>
      <c r="G36" s="73"/>
      <c r="H36" s="73"/>
      <c r="I36" s="73"/>
      <c r="J36" s="73"/>
      <c r="K36" s="73"/>
    </row>
    <row r="37" spans="2:11" ht="7.5" customHeight="1" x14ac:dyDescent="0.2">
      <c r="B37" s="73"/>
      <c r="C37" s="73"/>
      <c r="D37" s="73"/>
      <c r="E37" s="73"/>
      <c r="F37" s="73"/>
      <c r="G37" s="73"/>
      <c r="H37" s="73"/>
      <c r="I37" s="73"/>
      <c r="J37" s="73"/>
      <c r="K37" s="73"/>
    </row>
    <row r="38" spans="2:11" x14ac:dyDescent="0.2">
      <c r="I38" s="1"/>
      <c r="J38" s="1"/>
    </row>
  </sheetData>
  <sortState ref="B831:K837">
    <sortCondition ref="B831"/>
  </sortState>
  <mergeCells count="5">
    <mergeCell ref="I19:J19"/>
    <mergeCell ref="I20:J20"/>
    <mergeCell ref="I21:J21"/>
    <mergeCell ref="I22:J22"/>
    <mergeCell ref="I23:J23"/>
  </mergeCells>
  <pageMargins left="0.39370078740157483" right="0.19685039370078741" top="0.39370078740157483" bottom="0.39370078740157483" header="0" footer="0.19685039370078741"/>
  <pageSetup paperSize="9" scale="99" fitToHeight="9999" orientation="portrait" horizontalDpi="300" verticalDpi="300" r:id="rId1"/>
  <headerFooter alignWithMargins="0">
    <oddFooter>&amp;L&amp;9Zpracováno programem &amp;"Arial CE,Tučné"BUILDpower,  © RTS, a.s.&amp;R&amp;9Stránka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CB139"/>
  <sheetViews>
    <sheetView showGridLines="0" showZeros="0" zoomScaleNormal="100" zoomScaleSheetLayoutView="100" workbookViewId="0">
      <selection activeCell="F66" sqref="F66"/>
    </sheetView>
  </sheetViews>
  <sheetFormatPr defaultRowHeight="12.75" x14ac:dyDescent="0.2"/>
  <cols>
    <col min="1" max="1" width="4.42578125" style="213" customWidth="1"/>
    <col min="2" max="2" width="11.5703125" style="213" customWidth="1"/>
    <col min="3" max="3" width="40.42578125" style="213" customWidth="1"/>
    <col min="4" max="4" width="5.5703125" style="213" customWidth="1"/>
    <col min="5" max="5" width="8.5703125" style="223" customWidth="1"/>
    <col min="6" max="6" width="9.85546875" style="213" customWidth="1"/>
    <col min="7" max="7" width="13.85546875" style="213" customWidth="1"/>
    <col min="8" max="8" width="11.7109375" style="213" hidden="1" customWidth="1"/>
    <col min="9" max="9" width="11.5703125" style="213" hidden="1" customWidth="1"/>
    <col min="10" max="10" width="11" style="213" hidden="1" customWidth="1"/>
    <col min="11" max="11" width="10.42578125" style="213" hidden="1" customWidth="1"/>
    <col min="12" max="12" width="75.42578125" style="213" customWidth="1"/>
    <col min="13" max="13" width="45.28515625" style="213" customWidth="1"/>
    <col min="14" max="16384" width="9.140625" style="213"/>
  </cols>
  <sheetData>
    <row r="1" spans="1:80" ht="15.75" x14ac:dyDescent="0.25">
      <c r="A1" s="298" t="s">
        <v>80</v>
      </c>
      <c r="B1" s="298"/>
      <c r="C1" s="298"/>
      <c r="D1" s="298"/>
      <c r="E1" s="298"/>
      <c r="F1" s="298"/>
      <c r="G1" s="298"/>
    </row>
    <row r="2" spans="1:80" ht="14.25" customHeight="1" thickBot="1" x14ac:dyDescent="0.25">
      <c r="B2" s="214"/>
      <c r="C2" s="215"/>
      <c r="D2" s="215"/>
      <c r="E2" s="216"/>
      <c r="F2" s="215"/>
      <c r="G2" s="215"/>
    </row>
    <row r="3" spans="1:80" ht="13.5" thickTop="1" x14ac:dyDescent="0.2">
      <c r="A3" s="289" t="s">
        <v>3</v>
      </c>
      <c r="B3" s="290"/>
      <c r="C3" s="167" t="s">
        <v>97</v>
      </c>
      <c r="D3" s="217"/>
      <c r="E3" s="218" t="s">
        <v>81</v>
      </c>
      <c r="F3" s="219" t="str">
        <f>'03 01 Rek'!H1</f>
        <v>01</v>
      </c>
      <c r="G3" s="220"/>
    </row>
    <row r="4" spans="1:80" ht="13.5" thickBot="1" x14ac:dyDescent="0.25">
      <c r="A4" s="299" t="s">
        <v>71</v>
      </c>
      <c r="B4" s="292"/>
      <c r="C4" s="173" t="s">
        <v>195</v>
      </c>
      <c r="D4" s="221"/>
      <c r="E4" s="300" t="str">
        <f>'03 01 Rek'!G2</f>
        <v>MK lokalita 5</v>
      </c>
      <c r="F4" s="301"/>
      <c r="G4" s="302"/>
    </row>
    <row r="5" spans="1:80" ht="13.5" thickTop="1" x14ac:dyDescent="0.2">
      <c r="A5" s="222"/>
      <c r="G5" s="224"/>
    </row>
    <row r="6" spans="1:80" ht="27" customHeight="1" x14ac:dyDescent="0.2">
      <c r="A6" s="225" t="s">
        <v>82</v>
      </c>
      <c r="B6" s="226" t="s">
        <v>83</v>
      </c>
      <c r="C6" s="226" t="s">
        <v>84</v>
      </c>
      <c r="D6" s="226" t="s">
        <v>85</v>
      </c>
      <c r="E6" s="227" t="s">
        <v>86</v>
      </c>
      <c r="F6" s="226" t="s">
        <v>87</v>
      </c>
      <c r="G6" s="228" t="s">
        <v>88</v>
      </c>
      <c r="H6" s="229" t="s">
        <v>89</v>
      </c>
      <c r="I6" s="229" t="s">
        <v>90</v>
      </c>
      <c r="J6" s="229" t="s">
        <v>91</v>
      </c>
      <c r="K6" s="229" t="s">
        <v>92</v>
      </c>
    </row>
    <row r="7" spans="1:80" x14ac:dyDescent="0.2">
      <c r="A7" s="230" t="s">
        <v>93</v>
      </c>
      <c r="B7" s="231" t="s">
        <v>94</v>
      </c>
      <c r="C7" s="232" t="s">
        <v>95</v>
      </c>
      <c r="D7" s="233"/>
      <c r="E7" s="234"/>
      <c r="F7" s="234"/>
      <c r="G7" s="235"/>
      <c r="H7" s="236"/>
      <c r="I7" s="237"/>
      <c r="J7" s="238"/>
      <c r="K7" s="239"/>
      <c r="O7" s="240">
        <v>1</v>
      </c>
    </row>
    <row r="8" spans="1:80" ht="22.5" x14ac:dyDescent="0.2">
      <c r="A8" s="241">
        <v>1</v>
      </c>
      <c r="B8" s="242" t="s">
        <v>197</v>
      </c>
      <c r="C8" s="243" t="s">
        <v>198</v>
      </c>
      <c r="D8" s="244" t="s">
        <v>105</v>
      </c>
      <c r="E8" s="245">
        <v>260.68</v>
      </c>
      <c r="F8" s="245">
        <v>0</v>
      </c>
      <c r="G8" s="246">
        <f t="shared" ref="G8:G27" si="0">E8*F8</f>
        <v>0</v>
      </c>
      <c r="H8" s="247">
        <v>0</v>
      </c>
      <c r="I8" s="248">
        <f t="shared" ref="I8:I27" si="1">E8*H8</f>
        <v>0</v>
      </c>
      <c r="J8" s="247">
        <v>0</v>
      </c>
      <c r="K8" s="248">
        <f t="shared" ref="K8:K27" si="2">E8*J8</f>
        <v>0</v>
      </c>
      <c r="O8" s="240">
        <v>2</v>
      </c>
      <c r="AA8" s="213">
        <v>1</v>
      </c>
      <c r="AB8" s="213">
        <v>1</v>
      </c>
      <c r="AC8" s="213">
        <v>1</v>
      </c>
      <c r="AZ8" s="213">
        <v>1</v>
      </c>
      <c r="BA8" s="213">
        <f t="shared" ref="BA8:BA27" si="3">IF(AZ8=1,G8,0)</f>
        <v>0</v>
      </c>
      <c r="BB8" s="213">
        <f t="shared" ref="BB8:BB27" si="4">IF(AZ8=2,G8,0)</f>
        <v>0</v>
      </c>
      <c r="BC8" s="213">
        <f t="shared" ref="BC8:BC27" si="5">IF(AZ8=3,G8,0)</f>
        <v>0</v>
      </c>
      <c r="BD8" s="213">
        <f t="shared" ref="BD8:BD27" si="6">IF(AZ8=4,G8,0)</f>
        <v>0</v>
      </c>
      <c r="BE8" s="213">
        <f t="shared" ref="BE8:BE27" si="7">IF(AZ8=5,G8,0)</f>
        <v>0</v>
      </c>
      <c r="CA8" s="240">
        <v>1</v>
      </c>
      <c r="CB8" s="240">
        <v>1</v>
      </c>
    </row>
    <row r="9" spans="1:80" ht="22.5" x14ac:dyDescent="0.2">
      <c r="A9" s="241">
        <v>2</v>
      </c>
      <c r="B9" s="242" t="s">
        <v>106</v>
      </c>
      <c r="C9" s="243" t="s">
        <v>107</v>
      </c>
      <c r="D9" s="244" t="s">
        <v>105</v>
      </c>
      <c r="E9" s="245">
        <v>114</v>
      </c>
      <c r="F9" s="245">
        <v>0</v>
      </c>
      <c r="G9" s="246">
        <f t="shared" si="0"/>
        <v>0</v>
      </c>
      <c r="H9" s="247">
        <v>0</v>
      </c>
      <c r="I9" s="248">
        <f t="shared" si="1"/>
        <v>0</v>
      </c>
      <c r="J9" s="247">
        <v>0</v>
      </c>
      <c r="K9" s="248">
        <f t="shared" si="2"/>
        <v>0</v>
      </c>
      <c r="O9" s="240">
        <v>2</v>
      </c>
      <c r="AA9" s="213">
        <v>1</v>
      </c>
      <c r="AB9" s="213">
        <v>1</v>
      </c>
      <c r="AC9" s="213">
        <v>1</v>
      </c>
      <c r="AZ9" s="213">
        <v>1</v>
      </c>
      <c r="BA9" s="213">
        <f t="shared" si="3"/>
        <v>0</v>
      </c>
      <c r="BB9" s="213">
        <f t="shared" si="4"/>
        <v>0</v>
      </c>
      <c r="BC9" s="213">
        <f t="shared" si="5"/>
        <v>0</v>
      </c>
      <c r="BD9" s="213">
        <f t="shared" si="6"/>
        <v>0</v>
      </c>
      <c r="BE9" s="213">
        <f t="shared" si="7"/>
        <v>0</v>
      </c>
      <c r="CA9" s="240">
        <v>1</v>
      </c>
      <c r="CB9" s="240">
        <v>1</v>
      </c>
    </row>
    <row r="10" spans="1:80" ht="22.5" x14ac:dyDescent="0.2">
      <c r="A10" s="241">
        <v>3</v>
      </c>
      <c r="B10" s="242" t="s">
        <v>199</v>
      </c>
      <c r="C10" s="243" t="s">
        <v>200</v>
      </c>
      <c r="D10" s="244" t="s">
        <v>110</v>
      </c>
      <c r="E10" s="245">
        <v>63.1066</v>
      </c>
      <c r="F10" s="245">
        <v>0</v>
      </c>
      <c r="G10" s="246">
        <f t="shared" si="0"/>
        <v>0</v>
      </c>
      <c r="H10" s="247">
        <v>0</v>
      </c>
      <c r="I10" s="248">
        <f t="shared" si="1"/>
        <v>0</v>
      </c>
      <c r="J10" s="247">
        <v>0</v>
      </c>
      <c r="K10" s="248">
        <f t="shared" si="2"/>
        <v>0</v>
      </c>
      <c r="O10" s="240">
        <v>2</v>
      </c>
      <c r="AA10" s="213">
        <v>1</v>
      </c>
      <c r="AB10" s="213">
        <v>1</v>
      </c>
      <c r="AC10" s="213">
        <v>1</v>
      </c>
      <c r="AZ10" s="213">
        <v>1</v>
      </c>
      <c r="BA10" s="213">
        <f t="shared" si="3"/>
        <v>0</v>
      </c>
      <c r="BB10" s="213">
        <f t="shared" si="4"/>
        <v>0</v>
      </c>
      <c r="BC10" s="213">
        <f t="shared" si="5"/>
        <v>0</v>
      </c>
      <c r="BD10" s="213">
        <f t="shared" si="6"/>
        <v>0</v>
      </c>
      <c r="BE10" s="213">
        <f t="shared" si="7"/>
        <v>0</v>
      </c>
      <c r="CA10" s="240">
        <v>1</v>
      </c>
      <c r="CB10" s="240">
        <v>1</v>
      </c>
    </row>
    <row r="11" spans="1:80" ht="22.5" x14ac:dyDescent="0.2">
      <c r="A11" s="241">
        <v>4</v>
      </c>
      <c r="B11" s="242" t="s">
        <v>201</v>
      </c>
      <c r="C11" s="243" t="s">
        <v>202</v>
      </c>
      <c r="D11" s="244" t="s">
        <v>110</v>
      </c>
      <c r="E11" s="245">
        <v>63.1066</v>
      </c>
      <c r="F11" s="245">
        <v>0</v>
      </c>
      <c r="G11" s="246">
        <f t="shared" si="0"/>
        <v>0</v>
      </c>
      <c r="H11" s="247">
        <v>0</v>
      </c>
      <c r="I11" s="248">
        <f t="shared" si="1"/>
        <v>0</v>
      </c>
      <c r="J11" s="247">
        <v>0</v>
      </c>
      <c r="K11" s="248">
        <f t="shared" si="2"/>
        <v>0</v>
      </c>
      <c r="O11" s="240">
        <v>2</v>
      </c>
      <c r="AA11" s="213">
        <v>1</v>
      </c>
      <c r="AB11" s="213">
        <v>1</v>
      </c>
      <c r="AC11" s="213">
        <v>1</v>
      </c>
      <c r="AZ11" s="213">
        <v>1</v>
      </c>
      <c r="BA11" s="213">
        <f t="shared" si="3"/>
        <v>0</v>
      </c>
      <c r="BB11" s="213">
        <f t="shared" si="4"/>
        <v>0</v>
      </c>
      <c r="BC11" s="213">
        <f t="shared" si="5"/>
        <v>0</v>
      </c>
      <c r="BD11" s="213">
        <f t="shared" si="6"/>
        <v>0</v>
      </c>
      <c r="BE11" s="213">
        <f t="shared" si="7"/>
        <v>0</v>
      </c>
      <c r="CA11" s="240">
        <v>1</v>
      </c>
      <c r="CB11" s="240">
        <v>1</v>
      </c>
    </row>
    <row r="12" spans="1:80" ht="22.5" x14ac:dyDescent="0.2">
      <c r="A12" s="241">
        <v>5</v>
      </c>
      <c r="B12" s="242" t="s">
        <v>203</v>
      </c>
      <c r="C12" s="243" t="s">
        <v>204</v>
      </c>
      <c r="D12" s="244" t="s">
        <v>110</v>
      </c>
      <c r="E12" s="245">
        <v>42.070999999999998</v>
      </c>
      <c r="F12" s="245">
        <v>0</v>
      </c>
      <c r="G12" s="246">
        <f t="shared" si="0"/>
        <v>0</v>
      </c>
      <c r="H12" s="247">
        <v>0</v>
      </c>
      <c r="I12" s="248">
        <f t="shared" si="1"/>
        <v>0</v>
      </c>
      <c r="J12" s="247">
        <v>0</v>
      </c>
      <c r="K12" s="248">
        <f t="shared" si="2"/>
        <v>0</v>
      </c>
      <c r="O12" s="240">
        <v>2</v>
      </c>
      <c r="AA12" s="213">
        <v>1</v>
      </c>
      <c r="AB12" s="213">
        <v>1</v>
      </c>
      <c r="AC12" s="213">
        <v>1</v>
      </c>
      <c r="AZ12" s="213">
        <v>1</v>
      </c>
      <c r="BA12" s="213">
        <f t="shared" si="3"/>
        <v>0</v>
      </c>
      <c r="BB12" s="213">
        <f t="shared" si="4"/>
        <v>0</v>
      </c>
      <c r="BC12" s="213">
        <f t="shared" si="5"/>
        <v>0</v>
      </c>
      <c r="BD12" s="213">
        <f t="shared" si="6"/>
        <v>0</v>
      </c>
      <c r="BE12" s="213">
        <f t="shared" si="7"/>
        <v>0</v>
      </c>
      <c r="CA12" s="240">
        <v>1</v>
      </c>
      <c r="CB12" s="240">
        <v>1</v>
      </c>
    </row>
    <row r="13" spans="1:80" ht="22.5" x14ac:dyDescent="0.2">
      <c r="A13" s="241">
        <v>6</v>
      </c>
      <c r="B13" s="242" t="s">
        <v>205</v>
      </c>
      <c r="C13" s="243" t="s">
        <v>206</v>
      </c>
      <c r="D13" s="244" t="s">
        <v>110</v>
      </c>
      <c r="E13" s="245">
        <v>42.070999999999998</v>
      </c>
      <c r="F13" s="245">
        <v>0</v>
      </c>
      <c r="G13" s="246">
        <f t="shared" si="0"/>
        <v>0</v>
      </c>
      <c r="H13" s="247">
        <v>0</v>
      </c>
      <c r="I13" s="248">
        <f t="shared" si="1"/>
        <v>0</v>
      </c>
      <c r="J13" s="247">
        <v>0</v>
      </c>
      <c r="K13" s="248">
        <f t="shared" si="2"/>
        <v>0</v>
      </c>
      <c r="O13" s="240">
        <v>2</v>
      </c>
      <c r="AA13" s="213">
        <v>1</v>
      </c>
      <c r="AB13" s="213">
        <v>1</v>
      </c>
      <c r="AC13" s="213">
        <v>1</v>
      </c>
      <c r="AZ13" s="213">
        <v>1</v>
      </c>
      <c r="BA13" s="213">
        <f t="shared" si="3"/>
        <v>0</v>
      </c>
      <c r="BB13" s="213">
        <f t="shared" si="4"/>
        <v>0</v>
      </c>
      <c r="BC13" s="213">
        <f t="shared" si="5"/>
        <v>0</v>
      </c>
      <c r="BD13" s="213">
        <f t="shared" si="6"/>
        <v>0</v>
      </c>
      <c r="BE13" s="213">
        <f t="shared" si="7"/>
        <v>0</v>
      </c>
      <c r="CA13" s="240">
        <v>1</v>
      </c>
      <c r="CB13" s="240">
        <v>1</v>
      </c>
    </row>
    <row r="14" spans="1:80" ht="22.5" x14ac:dyDescent="0.2">
      <c r="A14" s="241">
        <v>7</v>
      </c>
      <c r="B14" s="242" t="s">
        <v>108</v>
      </c>
      <c r="C14" s="243" t="s">
        <v>109</v>
      </c>
      <c r="D14" s="244" t="s">
        <v>110</v>
      </c>
      <c r="E14" s="245">
        <v>6.2640000000000002</v>
      </c>
      <c r="F14" s="245">
        <v>0</v>
      </c>
      <c r="G14" s="246">
        <f t="shared" si="0"/>
        <v>0</v>
      </c>
      <c r="H14" s="247">
        <v>0</v>
      </c>
      <c r="I14" s="248">
        <f t="shared" si="1"/>
        <v>0</v>
      </c>
      <c r="J14" s="247">
        <v>0</v>
      </c>
      <c r="K14" s="248">
        <f t="shared" si="2"/>
        <v>0</v>
      </c>
      <c r="O14" s="240">
        <v>2</v>
      </c>
      <c r="AA14" s="213">
        <v>1</v>
      </c>
      <c r="AB14" s="213">
        <v>1</v>
      </c>
      <c r="AC14" s="213">
        <v>1</v>
      </c>
      <c r="AZ14" s="213">
        <v>1</v>
      </c>
      <c r="BA14" s="213">
        <f t="shared" si="3"/>
        <v>0</v>
      </c>
      <c r="BB14" s="213">
        <f t="shared" si="4"/>
        <v>0</v>
      </c>
      <c r="BC14" s="213">
        <f t="shared" si="5"/>
        <v>0</v>
      </c>
      <c r="BD14" s="213">
        <f t="shared" si="6"/>
        <v>0</v>
      </c>
      <c r="BE14" s="213">
        <f t="shared" si="7"/>
        <v>0</v>
      </c>
      <c r="CA14" s="240">
        <v>1</v>
      </c>
      <c r="CB14" s="240">
        <v>1</v>
      </c>
    </row>
    <row r="15" spans="1:80" ht="22.5" x14ac:dyDescent="0.2">
      <c r="A15" s="241">
        <v>8</v>
      </c>
      <c r="B15" s="242" t="s">
        <v>111</v>
      </c>
      <c r="C15" s="243" t="s">
        <v>112</v>
      </c>
      <c r="D15" s="244" t="s">
        <v>110</v>
      </c>
      <c r="E15" s="245">
        <v>6.2640000000000002</v>
      </c>
      <c r="F15" s="245">
        <v>0</v>
      </c>
      <c r="G15" s="246">
        <f t="shared" si="0"/>
        <v>0</v>
      </c>
      <c r="H15" s="247">
        <v>0</v>
      </c>
      <c r="I15" s="248">
        <f t="shared" si="1"/>
        <v>0</v>
      </c>
      <c r="J15" s="247">
        <v>0</v>
      </c>
      <c r="K15" s="248">
        <f t="shared" si="2"/>
        <v>0</v>
      </c>
      <c r="O15" s="240">
        <v>2</v>
      </c>
      <c r="AA15" s="213">
        <v>1</v>
      </c>
      <c r="AB15" s="213">
        <v>1</v>
      </c>
      <c r="AC15" s="213">
        <v>1</v>
      </c>
      <c r="AZ15" s="213">
        <v>1</v>
      </c>
      <c r="BA15" s="213">
        <f t="shared" si="3"/>
        <v>0</v>
      </c>
      <c r="BB15" s="213">
        <f t="shared" si="4"/>
        <v>0</v>
      </c>
      <c r="BC15" s="213">
        <f t="shared" si="5"/>
        <v>0</v>
      </c>
      <c r="BD15" s="213">
        <f t="shared" si="6"/>
        <v>0</v>
      </c>
      <c r="BE15" s="213">
        <f t="shared" si="7"/>
        <v>0</v>
      </c>
      <c r="CA15" s="240">
        <v>1</v>
      </c>
      <c r="CB15" s="240">
        <v>1</v>
      </c>
    </row>
    <row r="16" spans="1:80" ht="22.5" x14ac:dyDescent="0.2">
      <c r="A16" s="241">
        <v>9</v>
      </c>
      <c r="B16" s="242" t="s">
        <v>207</v>
      </c>
      <c r="C16" s="243" t="s">
        <v>208</v>
      </c>
      <c r="D16" s="244" t="s">
        <v>110</v>
      </c>
      <c r="E16" s="245">
        <v>10.08</v>
      </c>
      <c r="F16" s="245">
        <v>0</v>
      </c>
      <c r="G16" s="246">
        <f t="shared" si="0"/>
        <v>0</v>
      </c>
      <c r="H16" s="247">
        <v>0</v>
      </c>
      <c r="I16" s="248">
        <f t="shared" si="1"/>
        <v>0</v>
      </c>
      <c r="J16" s="247">
        <v>0</v>
      </c>
      <c r="K16" s="248">
        <f t="shared" si="2"/>
        <v>0</v>
      </c>
      <c r="O16" s="240">
        <v>2</v>
      </c>
      <c r="AA16" s="213">
        <v>1</v>
      </c>
      <c r="AB16" s="213">
        <v>1</v>
      </c>
      <c r="AC16" s="213">
        <v>1</v>
      </c>
      <c r="AZ16" s="213">
        <v>1</v>
      </c>
      <c r="BA16" s="213">
        <f t="shared" si="3"/>
        <v>0</v>
      </c>
      <c r="BB16" s="213">
        <f t="shared" si="4"/>
        <v>0</v>
      </c>
      <c r="BC16" s="213">
        <f t="shared" si="5"/>
        <v>0</v>
      </c>
      <c r="BD16" s="213">
        <f t="shared" si="6"/>
        <v>0</v>
      </c>
      <c r="BE16" s="213">
        <f t="shared" si="7"/>
        <v>0</v>
      </c>
      <c r="CA16" s="240">
        <v>1</v>
      </c>
      <c r="CB16" s="240">
        <v>1</v>
      </c>
    </row>
    <row r="17" spans="1:80" ht="22.5" x14ac:dyDescent="0.2">
      <c r="A17" s="241">
        <v>10</v>
      </c>
      <c r="B17" s="242" t="s">
        <v>209</v>
      </c>
      <c r="C17" s="243" t="s">
        <v>210</v>
      </c>
      <c r="D17" s="244" t="s">
        <v>110</v>
      </c>
      <c r="E17" s="245">
        <v>10.08</v>
      </c>
      <c r="F17" s="245">
        <v>0</v>
      </c>
      <c r="G17" s="246">
        <f t="shared" si="0"/>
        <v>0</v>
      </c>
      <c r="H17" s="247">
        <v>0</v>
      </c>
      <c r="I17" s="248">
        <f t="shared" si="1"/>
        <v>0</v>
      </c>
      <c r="J17" s="247">
        <v>0</v>
      </c>
      <c r="K17" s="248">
        <f t="shared" si="2"/>
        <v>0</v>
      </c>
      <c r="O17" s="240">
        <v>2</v>
      </c>
      <c r="AA17" s="213">
        <v>1</v>
      </c>
      <c r="AB17" s="213">
        <v>1</v>
      </c>
      <c r="AC17" s="213">
        <v>1</v>
      </c>
      <c r="AZ17" s="213">
        <v>1</v>
      </c>
      <c r="BA17" s="213">
        <f t="shared" si="3"/>
        <v>0</v>
      </c>
      <c r="BB17" s="213">
        <f t="shared" si="4"/>
        <v>0</v>
      </c>
      <c r="BC17" s="213">
        <f t="shared" si="5"/>
        <v>0</v>
      </c>
      <c r="BD17" s="213">
        <f t="shared" si="6"/>
        <v>0</v>
      </c>
      <c r="BE17" s="213">
        <f t="shared" si="7"/>
        <v>0</v>
      </c>
      <c r="CA17" s="240">
        <v>1</v>
      </c>
      <c r="CB17" s="240">
        <v>1</v>
      </c>
    </row>
    <row r="18" spans="1:80" ht="22.5" x14ac:dyDescent="0.2">
      <c r="A18" s="241">
        <v>11</v>
      </c>
      <c r="B18" s="242" t="s">
        <v>113</v>
      </c>
      <c r="C18" s="243" t="s">
        <v>114</v>
      </c>
      <c r="D18" s="244" t="s">
        <v>110</v>
      </c>
      <c r="E18" s="245">
        <v>4.1760000000000002</v>
      </c>
      <c r="F18" s="245">
        <v>0</v>
      </c>
      <c r="G18" s="246">
        <f t="shared" si="0"/>
        <v>0</v>
      </c>
      <c r="H18" s="247">
        <v>0</v>
      </c>
      <c r="I18" s="248">
        <f t="shared" si="1"/>
        <v>0</v>
      </c>
      <c r="J18" s="247">
        <v>0</v>
      </c>
      <c r="K18" s="248">
        <f t="shared" si="2"/>
        <v>0</v>
      </c>
      <c r="O18" s="240">
        <v>2</v>
      </c>
      <c r="AA18" s="213">
        <v>1</v>
      </c>
      <c r="AB18" s="213">
        <v>1</v>
      </c>
      <c r="AC18" s="213">
        <v>1</v>
      </c>
      <c r="AZ18" s="213">
        <v>1</v>
      </c>
      <c r="BA18" s="213">
        <f t="shared" si="3"/>
        <v>0</v>
      </c>
      <c r="BB18" s="213">
        <f t="shared" si="4"/>
        <v>0</v>
      </c>
      <c r="BC18" s="213">
        <f t="shared" si="5"/>
        <v>0</v>
      </c>
      <c r="BD18" s="213">
        <f t="shared" si="6"/>
        <v>0</v>
      </c>
      <c r="BE18" s="213">
        <f t="shared" si="7"/>
        <v>0</v>
      </c>
      <c r="CA18" s="240">
        <v>1</v>
      </c>
      <c r="CB18" s="240">
        <v>1</v>
      </c>
    </row>
    <row r="19" spans="1:80" ht="22.5" x14ac:dyDescent="0.2">
      <c r="A19" s="241">
        <v>12</v>
      </c>
      <c r="B19" s="242" t="s">
        <v>115</v>
      </c>
      <c r="C19" s="243" t="s">
        <v>116</v>
      </c>
      <c r="D19" s="244" t="s">
        <v>110</v>
      </c>
      <c r="E19" s="245">
        <v>4.1760000000000002</v>
      </c>
      <c r="F19" s="245">
        <v>0</v>
      </c>
      <c r="G19" s="246">
        <f t="shared" si="0"/>
        <v>0</v>
      </c>
      <c r="H19" s="247">
        <v>0</v>
      </c>
      <c r="I19" s="248">
        <f t="shared" si="1"/>
        <v>0</v>
      </c>
      <c r="J19" s="247">
        <v>0</v>
      </c>
      <c r="K19" s="248">
        <f t="shared" si="2"/>
        <v>0</v>
      </c>
      <c r="O19" s="240">
        <v>2</v>
      </c>
      <c r="AA19" s="213">
        <v>1</v>
      </c>
      <c r="AB19" s="213">
        <v>1</v>
      </c>
      <c r="AC19" s="213">
        <v>1</v>
      </c>
      <c r="AZ19" s="213">
        <v>1</v>
      </c>
      <c r="BA19" s="213">
        <f t="shared" si="3"/>
        <v>0</v>
      </c>
      <c r="BB19" s="213">
        <f t="shared" si="4"/>
        <v>0</v>
      </c>
      <c r="BC19" s="213">
        <f t="shared" si="5"/>
        <v>0</v>
      </c>
      <c r="BD19" s="213">
        <f t="shared" si="6"/>
        <v>0</v>
      </c>
      <c r="BE19" s="213">
        <f t="shared" si="7"/>
        <v>0</v>
      </c>
      <c r="CA19" s="240">
        <v>1</v>
      </c>
      <c r="CB19" s="240">
        <v>1</v>
      </c>
    </row>
    <row r="20" spans="1:80" ht="22.5" x14ac:dyDescent="0.2">
      <c r="A20" s="241">
        <v>13</v>
      </c>
      <c r="B20" s="242" t="s">
        <v>211</v>
      </c>
      <c r="C20" s="243" t="s">
        <v>212</v>
      </c>
      <c r="D20" s="244" t="s">
        <v>110</v>
      </c>
      <c r="E20" s="245">
        <v>6.72</v>
      </c>
      <c r="F20" s="245">
        <v>0</v>
      </c>
      <c r="G20" s="246">
        <f t="shared" si="0"/>
        <v>0</v>
      </c>
      <c r="H20" s="247">
        <v>0</v>
      </c>
      <c r="I20" s="248">
        <f t="shared" si="1"/>
        <v>0</v>
      </c>
      <c r="J20" s="247">
        <v>0</v>
      </c>
      <c r="K20" s="248">
        <f t="shared" si="2"/>
        <v>0</v>
      </c>
      <c r="O20" s="240">
        <v>2</v>
      </c>
      <c r="AA20" s="213">
        <v>1</v>
      </c>
      <c r="AB20" s="213">
        <v>1</v>
      </c>
      <c r="AC20" s="213">
        <v>1</v>
      </c>
      <c r="AZ20" s="213">
        <v>1</v>
      </c>
      <c r="BA20" s="213">
        <f t="shared" si="3"/>
        <v>0</v>
      </c>
      <c r="BB20" s="213">
        <f t="shared" si="4"/>
        <v>0</v>
      </c>
      <c r="BC20" s="213">
        <f t="shared" si="5"/>
        <v>0</v>
      </c>
      <c r="BD20" s="213">
        <f t="shared" si="6"/>
        <v>0</v>
      </c>
      <c r="BE20" s="213">
        <f t="shared" si="7"/>
        <v>0</v>
      </c>
      <c r="CA20" s="240">
        <v>1</v>
      </c>
      <c r="CB20" s="240">
        <v>1</v>
      </c>
    </row>
    <row r="21" spans="1:80" ht="22.5" x14ac:dyDescent="0.2">
      <c r="A21" s="241">
        <v>14</v>
      </c>
      <c r="B21" s="242" t="s">
        <v>213</v>
      </c>
      <c r="C21" s="243" t="s">
        <v>214</v>
      </c>
      <c r="D21" s="244" t="s">
        <v>110</v>
      </c>
      <c r="E21" s="245">
        <v>6.72</v>
      </c>
      <c r="F21" s="245">
        <v>0</v>
      </c>
      <c r="G21" s="246">
        <f t="shared" si="0"/>
        <v>0</v>
      </c>
      <c r="H21" s="247">
        <v>0</v>
      </c>
      <c r="I21" s="248">
        <f t="shared" si="1"/>
        <v>0</v>
      </c>
      <c r="J21" s="247">
        <v>0</v>
      </c>
      <c r="K21" s="248">
        <f t="shared" si="2"/>
        <v>0</v>
      </c>
      <c r="O21" s="240">
        <v>2</v>
      </c>
      <c r="AA21" s="213">
        <v>1</v>
      </c>
      <c r="AB21" s="213">
        <v>1</v>
      </c>
      <c r="AC21" s="213">
        <v>1</v>
      </c>
      <c r="AZ21" s="213">
        <v>1</v>
      </c>
      <c r="BA21" s="213">
        <f t="shared" si="3"/>
        <v>0</v>
      </c>
      <c r="BB21" s="213">
        <f t="shared" si="4"/>
        <v>0</v>
      </c>
      <c r="BC21" s="213">
        <f t="shared" si="5"/>
        <v>0</v>
      </c>
      <c r="BD21" s="213">
        <f t="shared" si="6"/>
        <v>0</v>
      </c>
      <c r="BE21" s="213">
        <f t="shared" si="7"/>
        <v>0</v>
      </c>
      <c r="CA21" s="240">
        <v>1</v>
      </c>
      <c r="CB21" s="240">
        <v>1</v>
      </c>
    </row>
    <row r="22" spans="1:80" ht="22.5" x14ac:dyDescent="0.2">
      <c r="A22" s="241">
        <v>15</v>
      </c>
      <c r="B22" s="242" t="s">
        <v>117</v>
      </c>
      <c r="C22" s="243" t="s">
        <v>118</v>
      </c>
      <c r="D22" s="244" t="s">
        <v>110</v>
      </c>
      <c r="E22" s="245">
        <v>132.41759999999999</v>
      </c>
      <c r="F22" s="245">
        <v>0</v>
      </c>
      <c r="G22" s="246">
        <f t="shared" si="0"/>
        <v>0</v>
      </c>
      <c r="H22" s="247">
        <v>0</v>
      </c>
      <c r="I22" s="248">
        <f t="shared" si="1"/>
        <v>0</v>
      </c>
      <c r="J22" s="247"/>
      <c r="K22" s="248">
        <f t="shared" si="2"/>
        <v>0</v>
      </c>
      <c r="O22" s="240">
        <v>2</v>
      </c>
      <c r="AA22" s="213">
        <v>12</v>
      </c>
      <c r="AB22" s="213">
        <v>0</v>
      </c>
      <c r="AC22" s="213">
        <v>15</v>
      </c>
      <c r="AZ22" s="213">
        <v>1</v>
      </c>
      <c r="BA22" s="213">
        <f t="shared" si="3"/>
        <v>0</v>
      </c>
      <c r="BB22" s="213">
        <f t="shared" si="4"/>
        <v>0</v>
      </c>
      <c r="BC22" s="213">
        <f t="shared" si="5"/>
        <v>0</v>
      </c>
      <c r="BD22" s="213">
        <f t="shared" si="6"/>
        <v>0</v>
      </c>
      <c r="BE22" s="213">
        <f t="shared" si="7"/>
        <v>0</v>
      </c>
      <c r="CA22" s="240">
        <v>12</v>
      </c>
      <c r="CB22" s="240">
        <v>0</v>
      </c>
    </row>
    <row r="23" spans="1:80" x14ac:dyDescent="0.2">
      <c r="A23" s="241">
        <v>16</v>
      </c>
      <c r="B23" s="242" t="s">
        <v>119</v>
      </c>
      <c r="C23" s="243" t="s">
        <v>120</v>
      </c>
      <c r="D23" s="244" t="s">
        <v>110</v>
      </c>
      <c r="E23" s="245">
        <v>132.41759999999999</v>
      </c>
      <c r="F23" s="245">
        <v>0</v>
      </c>
      <c r="G23" s="246">
        <f t="shared" si="0"/>
        <v>0</v>
      </c>
      <c r="H23" s="247">
        <v>0</v>
      </c>
      <c r="I23" s="248">
        <f t="shared" si="1"/>
        <v>0</v>
      </c>
      <c r="J23" s="247">
        <v>0</v>
      </c>
      <c r="K23" s="248">
        <f t="shared" si="2"/>
        <v>0</v>
      </c>
      <c r="O23" s="240">
        <v>2</v>
      </c>
      <c r="AA23" s="213">
        <v>1</v>
      </c>
      <c r="AB23" s="213">
        <v>1</v>
      </c>
      <c r="AC23" s="213">
        <v>1</v>
      </c>
      <c r="AZ23" s="213">
        <v>1</v>
      </c>
      <c r="BA23" s="213">
        <f t="shared" si="3"/>
        <v>0</v>
      </c>
      <c r="BB23" s="213">
        <f t="shared" si="4"/>
        <v>0</v>
      </c>
      <c r="BC23" s="213">
        <f t="shared" si="5"/>
        <v>0</v>
      </c>
      <c r="BD23" s="213">
        <f t="shared" si="6"/>
        <v>0</v>
      </c>
      <c r="BE23" s="213">
        <f t="shared" si="7"/>
        <v>0</v>
      </c>
      <c r="CA23" s="240">
        <v>1</v>
      </c>
      <c r="CB23" s="240">
        <v>1</v>
      </c>
    </row>
    <row r="24" spans="1:80" ht="22.5" x14ac:dyDescent="0.2">
      <c r="A24" s="241">
        <v>17</v>
      </c>
      <c r="B24" s="242" t="s">
        <v>121</v>
      </c>
      <c r="C24" s="243" t="s">
        <v>122</v>
      </c>
      <c r="D24" s="244" t="s">
        <v>123</v>
      </c>
      <c r="E24" s="245">
        <v>238.35169999999999</v>
      </c>
      <c r="F24" s="245">
        <v>0</v>
      </c>
      <c r="G24" s="246">
        <f t="shared" si="0"/>
        <v>0</v>
      </c>
      <c r="H24" s="247">
        <v>0</v>
      </c>
      <c r="I24" s="248">
        <f t="shared" si="1"/>
        <v>0</v>
      </c>
      <c r="J24" s="247">
        <v>0</v>
      </c>
      <c r="K24" s="248">
        <f t="shared" si="2"/>
        <v>0</v>
      </c>
      <c r="O24" s="240">
        <v>2</v>
      </c>
      <c r="AA24" s="213">
        <v>1</v>
      </c>
      <c r="AB24" s="213">
        <v>1</v>
      </c>
      <c r="AC24" s="213">
        <v>1</v>
      </c>
      <c r="AZ24" s="213">
        <v>1</v>
      </c>
      <c r="BA24" s="213">
        <f t="shared" si="3"/>
        <v>0</v>
      </c>
      <c r="BB24" s="213">
        <f t="shared" si="4"/>
        <v>0</v>
      </c>
      <c r="BC24" s="213">
        <f t="shared" si="5"/>
        <v>0</v>
      </c>
      <c r="BD24" s="213">
        <f t="shared" si="6"/>
        <v>0</v>
      </c>
      <c r="BE24" s="213">
        <f t="shared" si="7"/>
        <v>0</v>
      </c>
      <c r="CA24" s="240">
        <v>1</v>
      </c>
      <c r="CB24" s="240">
        <v>1</v>
      </c>
    </row>
    <row r="25" spans="1:80" ht="22.5" x14ac:dyDescent="0.2">
      <c r="A25" s="241">
        <v>18</v>
      </c>
      <c r="B25" s="242" t="s">
        <v>215</v>
      </c>
      <c r="C25" s="243" t="s">
        <v>216</v>
      </c>
      <c r="D25" s="244" t="s">
        <v>110</v>
      </c>
      <c r="E25" s="245">
        <v>2.8653</v>
      </c>
      <c r="F25" s="245">
        <v>0</v>
      </c>
      <c r="G25" s="246">
        <f t="shared" si="0"/>
        <v>0</v>
      </c>
      <c r="H25" s="247">
        <v>0</v>
      </c>
      <c r="I25" s="248">
        <f t="shared" si="1"/>
        <v>0</v>
      </c>
      <c r="J25" s="247">
        <v>0</v>
      </c>
      <c r="K25" s="248">
        <f t="shared" si="2"/>
        <v>0</v>
      </c>
      <c r="O25" s="240">
        <v>2</v>
      </c>
      <c r="AA25" s="213">
        <v>1</v>
      </c>
      <c r="AB25" s="213">
        <v>1</v>
      </c>
      <c r="AC25" s="213">
        <v>1</v>
      </c>
      <c r="AZ25" s="213">
        <v>1</v>
      </c>
      <c r="BA25" s="213">
        <f t="shared" si="3"/>
        <v>0</v>
      </c>
      <c r="BB25" s="213">
        <f t="shared" si="4"/>
        <v>0</v>
      </c>
      <c r="BC25" s="213">
        <f t="shared" si="5"/>
        <v>0</v>
      </c>
      <c r="BD25" s="213">
        <f t="shared" si="6"/>
        <v>0</v>
      </c>
      <c r="BE25" s="213">
        <f t="shared" si="7"/>
        <v>0</v>
      </c>
      <c r="CA25" s="240">
        <v>1</v>
      </c>
      <c r="CB25" s="240">
        <v>1</v>
      </c>
    </row>
    <row r="26" spans="1:80" x14ac:dyDescent="0.2">
      <c r="A26" s="241">
        <v>19</v>
      </c>
      <c r="B26" s="242" t="s">
        <v>124</v>
      </c>
      <c r="C26" s="243" t="s">
        <v>125</v>
      </c>
      <c r="D26" s="244" t="s">
        <v>105</v>
      </c>
      <c r="E26" s="245">
        <v>340.8</v>
      </c>
      <c r="F26" s="245">
        <v>0</v>
      </c>
      <c r="G26" s="246">
        <f t="shared" si="0"/>
        <v>0</v>
      </c>
      <c r="H26" s="247">
        <v>0</v>
      </c>
      <c r="I26" s="248">
        <f t="shared" si="1"/>
        <v>0</v>
      </c>
      <c r="J26" s="247">
        <v>0</v>
      </c>
      <c r="K26" s="248">
        <f t="shared" si="2"/>
        <v>0</v>
      </c>
      <c r="O26" s="240">
        <v>2</v>
      </c>
      <c r="AA26" s="213">
        <v>1</v>
      </c>
      <c r="AB26" s="213">
        <v>1</v>
      </c>
      <c r="AC26" s="213">
        <v>1</v>
      </c>
      <c r="AZ26" s="213">
        <v>1</v>
      </c>
      <c r="BA26" s="213">
        <f t="shared" si="3"/>
        <v>0</v>
      </c>
      <c r="BB26" s="213">
        <f t="shared" si="4"/>
        <v>0</v>
      </c>
      <c r="BC26" s="213">
        <f t="shared" si="5"/>
        <v>0</v>
      </c>
      <c r="BD26" s="213">
        <f t="shared" si="6"/>
        <v>0</v>
      </c>
      <c r="BE26" s="213">
        <f t="shared" si="7"/>
        <v>0</v>
      </c>
      <c r="CA26" s="240">
        <v>1</v>
      </c>
      <c r="CB26" s="240">
        <v>1</v>
      </c>
    </row>
    <row r="27" spans="1:80" x14ac:dyDescent="0.2">
      <c r="A27" s="241">
        <v>20</v>
      </c>
      <c r="B27" s="242" t="s">
        <v>217</v>
      </c>
      <c r="C27" s="243" t="s">
        <v>218</v>
      </c>
      <c r="D27" s="244" t="s">
        <v>123</v>
      </c>
      <c r="E27" s="245">
        <v>5.444</v>
      </c>
      <c r="F27" s="245">
        <v>0</v>
      </c>
      <c r="G27" s="246">
        <f t="shared" si="0"/>
        <v>0</v>
      </c>
      <c r="H27" s="247">
        <v>0</v>
      </c>
      <c r="I27" s="248">
        <f t="shared" si="1"/>
        <v>0</v>
      </c>
      <c r="J27" s="247"/>
      <c r="K27" s="248">
        <f t="shared" si="2"/>
        <v>0</v>
      </c>
      <c r="O27" s="240">
        <v>2</v>
      </c>
      <c r="AA27" s="213">
        <v>12</v>
      </c>
      <c r="AB27" s="213">
        <v>0</v>
      </c>
      <c r="AC27" s="213">
        <v>20</v>
      </c>
      <c r="AZ27" s="213">
        <v>1</v>
      </c>
      <c r="BA27" s="213">
        <f t="shared" si="3"/>
        <v>0</v>
      </c>
      <c r="BB27" s="213">
        <f t="shared" si="4"/>
        <v>0</v>
      </c>
      <c r="BC27" s="213">
        <f t="shared" si="5"/>
        <v>0</v>
      </c>
      <c r="BD27" s="213">
        <f t="shared" si="6"/>
        <v>0</v>
      </c>
      <c r="BE27" s="213">
        <f t="shared" si="7"/>
        <v>0</v>
      </c>
      <c r="CA27" s="240">
        <v>12</v>
      </c>
      <c r="CB27" s="240">
        <v>0</v>
      </c>
    </row>
    <row r="28" spans="1:80" x14ac:dyDescent="0.2">
      <c r="A28" s="250"/>
      <c r="B28" s="251" t="s">
        <v>96</v>
      </c>
      <c r="C28" s="252" t="s">
        <v>102</v>
      </c>
      <c r="D28" s="253"/>
      <c r="E28" s="254"/>
      <c r="F28" s="255"/>
      <c r="G28" s="256">
        <f>SUM(G7:G27)</f>
        <v>0</v>
      </c>
      <c r="H28" s="257"/>
      <c r="I28" s="258">
        <f>SUM(I7:I27)</f>
        <v>0</v>
      </c>
      <c r="J28" s="257"/>
      <c r="K28" s="258">
        <f>SUM(K7:K27)</f>
        <v>0</v>
      </c>
      <c r="O28" s="240">
        <v>4</v>
      </c>
      <c r="BA28" s="259">
        <f>SUM(BA7:BA27)</f>
        <v>0</v>
      </c>
      <c r="BB28" s="259">
        <f>SUM(BB7:BB27)</f>
        <v>0</v>
      </c>
      <c r="BC28" s="259">
        <f>SUM(BC7:BC27)</f>
        <v>0</v>
      </c>
      <c r="BD28" s="259">
        <f>SUM(BD7:BD27)</f>
        <v>0</v>
      </c>
      <c r="BE28" s="259">
        <f>SUM(BE7:BE27)</f>
        <v>0</v>
      </c>
    </row>
    <row r="29" spans="1:80" x14ac:dyDescent="0.2">
      <c r="A29" s="230" t="s">
        <v>93</v>
      </c>
      <c r="B29" s="231" t="s">
        <v>219</v>
      </c>
      <c r="C29" s="232" t="s">
        <v>220</v>
      </c>
      <c r="D29" s="233"/>
      <c r="E29" s="234"/>
      <c r="F29" s="234"/>
      <c r="G29" s="235"/>
      <c r="H29" s="236"/>
      <c r="I29" s="237"/>
      <c r="J29" s="238"/>
      <c r="K29" s="239"/>
      <c r="O29" s="240">
        <v>1</v>
      </c>
    </row>
    <row r="30" spans="1:80" x14ac:dyDescent="0.2">
      <c r="A30" s="241">
        <v>21</v>
      </c>
      <c r="B30" s="242" t="s">
        <v>222</v>
      </c>
      <c r="C30" s="243" t="s">
        <v>223</v>
      </c>
      <c r="D30" s="244" t="s">
        <v>110</v>
      </c>
      <c r="E30" s="245">
        <v>0.192</v>
      </c>
      <c r="F30" s="245">
        <v>0</v>
      </c>
      <c r="G30" s="246">
        <f t="shared" ref="G30:G36" si="8">E30*F30</f>
        <v>0</v>
      </c>
      <c r="H30" s="247">
        <v>0</v>
      </c>
      <c r="I30" s="248">
        <f t="shared" ref="I30:I36" si="9">E30*H30</f>
        <v>0</v>
      </c>
      <c r="J30" s="247">
        <v>0</v>
      </c>
      <c r="K30" s="248">
        <f t="shared" ref="K30:K36" si="10">E30*J30</f>
        <v>0</v>
      </c>
      <c r="O30" s="240">
        <v>2</v>
      </c>
      <c r="AA30" s="213">
        <v>1</v>
      </c>
      <c r="AB30" s="213">
        <v>1</v>
      </c>
      <c r="AC30" s="213">
        <v>1</v>
      </c>
      <c r="AZ30" s="213">
        <v>1</v>
      </c>
      <c r="BA30" s="213">
        <f t="shared" ref="BA30:BA36" si="11">IF(AZ30=1,G30,0)</f>
        <v>0</v>
      </c>
      <c r="BB30" s="213">
        <f t="shared" ref="BB30:BB36" si="12">IF(AZ30=2,G30,0)</f>
        <v>0</v>
      </c>
      <c r="BC30" s="213">
        <f t="shared" ref="BC30:BC36" si="13">IF(AZ30=3,G30,0)</f>
        <v>0</v>
      </c>
      <c r="BD30" s="213">
        <f t="shared" ref="BD30:BD36" si="14">IF(AZ30=4,G30,0)</f>
        <v>0</v>
      </c>
      <c r="BE30" s="213">
        <f t="shared" ref="BE30:BE36" si="15">IF(AZ30=5,G30,0)</f>
        <v>0</v>
      </c>
      <c r="CA30" s="240">
        <v>1</v>
      </c>
      <c r="CB30" s="240">
        <v>1</v>
      </c>
    </row>
    <row r="31" spans="1:80" x14ac:dyDescent="0.2">
      <c r="A31" s="241">
        <v>22</v>
      </c>
      <c r="B31" s="242" t="s">
        <v>224</v>
      </c>
      <c r="C31" s="243" t="s">
        <v>225</v>
      </c>
      <c r="D31" s="244" t="s">
        <v>105</v>
      </c>
      <c r="E31" s="245">
        <v>1.04</v>
      </c>
      <c r="F31" s="245">
        <v>0</v>
      </c>
      <c r="G31" s="246">
        <f t="shared" si="8"/>
        <v>0</v>
      </c>
      <c r="H31" s="247">
        <v>0</v>
      </c>
      <c r="I31" s="248">
        <f t="shared" si="9"/>
        <v>0</v>
      </c>
      <c r="J31" s="247">
        <v>0</v>
      </c>
      <c r="K31" s="248">
        <f t="shared" si="10"/>
        <v>0</v>
      </c>
      <c r="O31" s="240">
        <v>2</v>
      </c>
      <c r="AA31" s="213">
        <v>1</v>
      </c>
      <c r="AB31" s="213">
        <v>1</v>
      </c>
      <c r="AC31" s="213">
        <v>1</v>
      </c>
      <c r="AZ31" s="213">
        <v>1</v>
      </c>
      <c r="BA31" s="213">
        <f t="shared" si="11"/>
        <v>0</v>
      </c>
      <c r="BB31" s="213">
        <f t="shared" si="12"/>
        <v>0</v>
      </c>
      <c r="BC31" s="213">
        <f t="shared" si="13"/>
        <v>0</v>
      </c>
      <c r="BD31" s="213">
        <f t="shared" si="14"/>
        <v>0</v>
      </c>
      <c r="BE31" s="213">
        <f t="shared" si="15"/>
        <v>0</v>
      </c>
      <c r="CA31" s="240">
        <v>1</v>
      </c>
      <c r="CB31" s="240">
        <v>1</v>
      </c>
    </row>
    <row r="32" spans="1:80" x14ac:dyDescent="0.2">
      <c r="A32" s="241">
        <v>23</v>
      </c>
      <c r="B32" s="242" t="s">
        <v>226</v>
      </c>
      <c r="C32" s="243" t="s">
        <v>227</v>
      </c>
      <c r="D32" s="244" t="s">
        <v>105</v>
      </c>
      <c r="E32" s="245">
        <v>1.04</v>
      </c>
      <c r="F32" s="245">
        <v>0</v>
      </c>
      <c r="G32" s="246">
        <f t="shared" si="8"/>
        <v>0</v>
      </c>
      <c r="H32" s="247">
        <v>0</v>
      </c>
      <c r="I32" s="248">
        <f t="shared" si="9"/>
        <v>0</v>
      </c>
      <c r="J32" s="247">
        <v>0</v>
      </c>
      <c r="K32" s="248">
        <f t="shared" si="10"/>
        <v>0</v>
      </c>
      <c r="O32" s="240">
        <v>2</v>
      </c>
      <c r="AA32" s="213">
        <v>1</v>
      </c>
      <c r="AB32" s="213">
        <v>1</v>
      </c>
      <c r="AC32" s="213">
        <v>1</v>
      </c>
      <c r="AZ32" s="213">
        <v>1</v>
      </c>
      <c r="BA32" s="213">
        <f t="shared" si="11"/>
        <v>0</v>
      </c>
      <c r="BB32" s="213">
        <f t="shared" si="12"/>
        <v>0</v>
      </c>
      <c r="BC32" s="213">
        <f t="shared" si="13"/>
        <v>0</v>
      </c>
      <c r="BD32" s="213">
        <f t="shared" si="14"/>
        <v>0</v>
      </c>
      <c r="BE32" s="213">
        <f t="shared" si="15"/>
        <v>0</v>
      </c>
      <c r="CA32" s="240">
        <v>1</v>
      </c>
      <c r="CB32" s="240">
        <v>1</v>
      </c>
    </row>
    <row r="33" spans="1:80" x14ac:dyDescent="0.2">
      <c r="A33" s="241">
        <v>24</v>
      </c>
      <c r="B33" s="242" t="s">
        <v>228</v>
      </c>
      <c r="C33" s="243" t="s">
        <v>229</v>
      </c>
      <c r="D33" s="244" t="s">
        <v>123</v>
      </c>
      <c r="E33" s="245">
        <v>8.3999999999999995E-3</v>
      </c>
      <c r="F33" s="245">
        <v>0</v>
      </c>
      <c r="G33" s="246">
        <f t="shared" si="8"/>
        <v>0</v>
      </c>
      <c r="H33" s="247">
        <v>0</v>
      </c>
      <c r="I33" s="248">
        <f t="shared" si="9"/>
        <v>0</v>
      </c>
      <c r="J33" s="247">
        <v>0</v>
      </c>
      <c r="K33" s="248">
        <f t="shared" si="10"/>
        <v>0</v>
      </c>
      <c r="O33" s="240">
        <v>2</v>
      </c>
      <c r="AA33" s="213">
        <v>1</v>
      </c>
      <c r="AB33" s="213">
        <v>1</v>
      </c>
      <c r="AC33" s="213">
        <v>1</v>
      </c>
      <c r="AZ33" s="213">
        <v>1</v>
      </c>
      <c r="BA33" s="213">
        <f t="shared" si="11"/>
        <v>0</v>
      </c>
      <c r="BB33" s="213">
        <f t="shared" si="12"/>
        <v>0</v>
      </c>
      <c r="BC33" s="213">
        <f t="shared" si="13"/>
        <v>0</v>
      </c>
      <c r="BD33" s="213">
        <f t="shared" si="14"/>
        <v>0</v>
      </c>
      <c r="BE33" s="213">
        <f t="shared" si="15"/>
        <v>0</v>
      </c>
      <c r="CA33" s="240">
        <v>1</v>
      </c>
      <c r="CB33" s="240">
        <v>1</v>
      </c>
    </row>
    <row r="34" spans="1:80" ht="22.5" x14ac:dyDescent="0.2">
      <c r="A34" s="241">
        <v>25</v>
      </c>
      <c r="B34" s="242" t="s">
        <v>230</v>
      </c>
      <c r="C34" s="243" t="s">
        <v>231</v>
      </c>
      <c r="D34" s="244" t="s">
        <v>147</v>
      </c>
      <c r="E34" s="245">
        <v>2.8</v>
      </c>
      <c r="F34" s="245">
        <v>0</v>
      </c>
      <c r="G34" s="246">
        <f t="shared" si="8"/>
        <v>0</v>
      </c>
      <c r="H34" s="247">
        <v>0</v>
      </c>
      <c r="I34" s="248">
        <f t="shared" si="9"/>
        <v>0</v>
      </c>
      <c r="J34" s="247">
        <v>0</v>
      </c>
      <c r="K34" s="248">
        <f t="shared" si="10"/>
        <v>0</v>
      </c>
      <c r="O34" s="240">
        <v>2</v>
      </c>
      <c r="AA34" s="213">
        <v>1</v>
      </c>
      <c r="AB34" s="213">
        <v>1</v>
      </c>
      <c r="AC34" s="213">
        <v>1</v>
      </c>
      <c r="AZ34" s="213">
        <v>1</v>
      </c>
      <c r="BA34" s="213">
        <f t="shared" si="11"/>
        <v>0</v>
      </c>
      <c r="BB34" s="213">
        <f t="shared" si="12"/>
        <v>0</v>
      </c>
      <c r="BC34" s="213">
        <f t="shared" si="13"/>
        <v>0</v>
      </c>
      <c r="BD34" s="213">
        <f t="shared" si="14"/>
        <v>0</v>
      </c>
      <c r="BE34" s="213">
        <f t="shared" si="15"/>
        <v>0</v>
      </c>
      <c r="CA34" s="240">
        <v>1</v>
      </c>
      <c r="CB34" s="240">
        <v>1</v>
      </c>
    </row>
    <row r="35" spans="1:80" x14ac:dyDescent="0.2">
      <c r="A35" s="241">
        <v>26</v>
      </c>
      <c r="B35" s="242" t="s">
        <v>232</v>
      </c>
      <c r="C35" s="243" t="s">
        <v>233</v>
      </c>
      <c r="D35" s="244" t="s">
        <v>147</v>
      </c>
      <c r="E35" s="245">
        <v>2.8</v>
      </c>
      <c r="F35" s="245">
        <v>0</v>
      </c>
      <c r="G35" s="246">
        <f t="shared" si="8"/>
        <v>0</v>
      </c>
      <c r="H35" s="247">
        <v>0</v>
      </c>
      <c r="I35" s="248">
        <f t="shared" si="9"/>
        <v>0</v>
      </c>
      <c r="J35" s="247"/>
      <c r="K35" s="248">
        <f t="shared" si="10"/>
        <v>0</v>
      </c>
      <c r="O35" s="240">
        <v>2</v>
      </c>
      <c r="AA35" s="213">
        <v>12</v>
      </c>
      <c r="AB35" s="213">
        <v>0</v>
      </c>
      <c r="AC35" s="213">
        <v>26</v>
      </c>
      <c r="AZ35" s="213">
        <v>1</v>
      </c>
      <c r="BA35" s="213">
        <f t="shared" si="11"/>
        <v>0</v>
      </c>
      <c r="BB35" s="213">
        <f t="shared" si="12"/>
        <v>0</v>
      </c>
      <c r="BC35" s="213">
        <f t="shared" si="13"/>
        <v>0</v>
      </c>
      <c r="BD35" s="213">
        <f t="shared" si="14"/>
        <v>0</v>
      </c>
      <c r="BE35" s="213">
        <f t="shared" si="15"/>
        <v>0</v>
      </c>
      <c r="CA35" s="240">
        <v>12</v>
      </c>
      <c r="CB35" s="240">
        <v>0</v>
      </c>
    </row>
    <row r="36" spans="1:80" ht="22.5" x14ac:dyDescent="0.2">
      <c r="A36" s="241">
        <v>27</v>
      </c>
      <c r="B36" s="242" t="s">
        <v>234</v>
      </c>
      <c r="C36" s="243" t="s">
        <v>235</v>
      </c>
      <c r="D36" s="244" t="s">
        <v>123</v>
      </c>
      <c r="E36" s="245">
        <v>4.82E-2</v>
      </c>
      <c r="F36" s="245">
        <v>0</v>
      </c>
      <c r="G36" s="246">
        <f t="shared" si="8"/>
        <v>0</v>
      </c>
      <c r="H36" s="247">
        <v>0</v>
      </c>
      <c r="I36" s="248">
        <f t="shared" si="9"/>
        <v>0</v>
      </c>
      <c r="J36" s="247">
        <v>0</v>
      </c>
      <c r="K36" s="248">
        <f t="shared" si="10"/>
        <v>0</v>
      </c>
      <c r="O36" s="240">
        <v>2</v>
      </c>
      <c r="AA36" s="213">
        <v>1</v>
      </c>
      <c r="AB36" s="213">
        <v>1</v>
      </c>
      <c r="AC36" s="213">
        <v>1</v>
      </c>
      <c r="AZ36" s="213">
        <v>1</v>
      </c>
      <c r="BA36" s="213">
        <f t="shared" si="11"/>
        <v>0</v>
      </c>
      <c r="BB36" s="213">
        <f t="shared" si="12"/>
        <v>0</v>
      </c>
      <c r="BC36" s="213">
        <f t="shared" si="13"/>
        <v>0</v>
      </c>
      <c r="BD36" s="213">
        <f t="shared" si="14"/>
        <v>0</v>
      </c>
      <c r="BE36" s="213">
        <f t="shared" si="15"/>
        <v>0</v>
      </c>
      <c r="CA36" s="240">
        <v>1</v>
      </c>
      <c r="CB36" s="240">
        <v>1</v>
      </c>
    </row>
    <row r="37" spans="1:80" x14ac:dyDescent="0.2">
      <c r="A37" s="250"/>
      <c r="B37" s="251" t="s">
        <v>96</v>
      </c>
      <c r="C37" s="252" t="s">
        <v>221</v>
      </c>
      <c r="D37" s="253"/>
      <c r="E37" s="254"/>
      <c r="F37" s="255"/>
      <c r="G37" s="256">
        <f>SUM(G29:G36)</f>
        <v>0</v>
      </c>
      <c r="H37" s="257"/>
      <c r="I37" s="258">
        <f>SUM(I29:I36)</f>
        <v>0</v>
      </c>
      <c r="J37" s="257"/>
      <c r="K37" s="258">
        <f>SUM(K29:K36)</f>
        <v>0</v>
      </c>
      <c r="O37" s="240">
        <v>4</v>
      </c>
      <c r="BA37" s="259">
        <f>SUM(BA29:BA36)</f>
        <v>0</v>
      </c>
      <c r="BB37" s="259">
        <f>SUM(BB29:BB36)</f>
        <v>0</v>
      </c>
      <c r="BC37" s="259">
        <f>SUM(BC29:BC36)</f>
        <v>0</v>
      </c>
      <c r="BD37" s="259">
        <f>SUM(BD29:BD36)</f>
        <v>0</v>
      </c>
      <c r="BE37" s="259">
        <f>SUM(BE29:BE36)</f>
        <v>0</v>
      </c>
    </row>
    <row r="38" spans="1:80" x14ac:dyDescent="0.2">
      <c r="A38" s="230" t="s">
        <v>93</v>
      </c>
      <c r="B38" s="231" t="s">
        <v>133</v>
      </c>
      <c r="C38" s="232" t="s">
        <v>134</v>
      </c>
      <c r="D38" s="233"/>
      <c r="E38" s="234"/>
      <c r="F38" s="234"/>
      <c r="G38" s="235"/>
      <c r="H38" s="236"/>
      <c r="I38" s="237"/>
      <c r="J38" s="238"/>
      <c r="K38" s="239"/>
      <c r="O38" s="240">
        <v>1</v>
      </c>
    </row>
    <row r="39" spans="1:80" x14ac:dyDescent="0.2">
      <c r="A39" s="241">
        <v>28</v>
      </c>
      <c r="B39" s="242" t="s">
        <v>136</v>
      </c>
      <c r="C39" s="243" t="s">
        <v>137</v>
      </c>
      <c r="D39" s="244" t="s">
        <v>105</v>
      </c>
      <c r="E39" s="245">
        <v>612.79999999999995</v>
      </c>
      <c r="F39" s="245">
        <v>0</v>
      </c>
      <c r="G39" s="246">
        <f>E39*F39</f>
        <v>0</v>
      </c>
      <c r="H39" s="247">
        <v>0</v>
      </c>
      <c r="I39" s="248">
        <f>E39*H39</f>
        <v>0</v>
      </c>
      <c r="J39" s="247">
        <v>0</v>
      </c>
      <c r="K39" s="248">
        <f>E39*J39</f>
        <v>0</v>
      </c>
      <c r="O39" s="240">
        <v>2</v>
      </c>
      <c r="AA39" s="213">
        <v>1</v>
      </c>
      <c r="AB39" s="213">
        <v>1</v>
      </c>
      <c r="AC39" s="213">
        <v>1</v>
      </c>
      <c r="AZ39" s="213">
        <v>1</v>
      </c>
      <c r="BA39" s="213">
        <f>IF(AZ39=1,G39,0)</f>
        <v>0</v>
      </c>
      <c r="BB39" s="213">
        <f>IF(AZ39=2,G39,0)</f>
        <v>0</v>
      </c>
      <c r="BC39" s="213">
        <f>IF(AZ39=3,G39,0)</f>
        <v>0</v>
      </c>
      <c r="BD39" s="213">
        <f>IF(AZ39=4,G39,0)</f>
        <v>0</v>
      </c>
      <c r="BE39" s="213">
        <f>IF(AZ39=5,G39,0)</f>
        <v>0</v>
      </c>
      <c r="CA39" s="240">
        <v>1</v>
      </c>
      <c r="CB39" s="240">
        <v>1</v>
      </c>
    </row>
    <row r="40" spans="1:80" x14ac:dyDescent="0.2">
      <c r="A40" s="241">
        <v>29</v>
      </c>
      <c r="B40" s="242" t="s">
        <v>236</v>
      </c>
      <c r="C40" s="243" t="s">
        <v>237</v>
      </c>
      <c r="D40" s="244" t="s">
        <v>105</v>
      </c>
      <c r="E40" s="245">
        <v>260.68</v>
      </c>
      <c r="F40" s="245">
        <v>0</v>
      </c>
      <c r="G40" s="246">
        <f>E40*F40</f>
        <v>0</v>
      </c>
      <c r="H40" s="247">
        <v>0</v>
      </c>
      <c r="I40" s="248">
        <f>E40*H40</f>
        <v>0</v>
      </c>
      <c r="J40" s="247"/>
      <c r="K40" s="248">
        <f>E40*J40</f>
        <v>0</v>
      </c>
      <c r="O40" s="240">
        <v>2</v>
      </c>
      <c r="AA40" s="213">
        <v>12</v>
      </c>
      <c r="AB40" s="213">
        <v>0</v>
      </c>
      <c r="AC40" s="213">
        <v>29</v>
      </c>
      <c r="AZ40" s="213">
        <v>1</v>
      </c>
      <c r="BA40" s="213">
        <f>IF(AZ40=1,G40,0)</f>
        <v>0</v>
      </c>
      <c r="BB40" s="213">
        <f>IF(AZ40=2,G40,0)</f>
        <v>0</v>
      </c>
      <c r="BC40" s="213">
        <f>IF(AZ40=3,G40,0)</f>
        <v>0</v>
      </c>
      <c r="BD40" s="213">
        <f>IF(AZ40=4,G40,0)</f>
        <v>0</v>
      </c>
      <c r="BE40" s="213">
        <f>IF(AZ40=5,G40,0)</f>
        <v>0</v>
      </c>
      <c r="CA40" s="240">
        <v>12</v>
      </c>
      <c r="CB40" s="240">
        <v>0</v>
      </c>
    </row>
    <row r="41" spans="1:80" ht="22.5" x14ac:dyDescent="0.2">
      <c r="A41" s="241">
        <v>30</v>
      </c>
      <c r="B41" s="242" t="s">
        <v>138</v>
      </c>
      <c r="C41" s="243" t="s">
        <v>139</v>
      </c>
      <c r="D41" s="244" t="s">
        <v>105</v>
      </c>
      <c r="E41" s="245">
        <v>374.68</v>
      </c>
      <c r="F41" s="245">
        <v>0</v>
      </c>
      <c r="G41" s="246">
        <f>E41*F41</f>
        <v>0</v>
      </c>
      <c r="H41" s="247">
        <v>0</v>
      </c>
      <c r="I41" s="248">
        <f>E41*H41</f>
        <v>0</v>
      </c>
      <c r="J41" s="247">
        <v>0</v>
      </c>
      <c r="K41" s="248">
        <f>E41*J41</f>
        <v>0</v>
      </c>
      <c r="O41" s="240">
        <v>2</v>
      </c>
      <c r="AA41" s="213">
        <v>1</v>
      </c>
      <c r="AB41" s="213">
        <v>1</v>
      </c>
      <c r="AC41" s="213">
        <v>1</v>
      </c>
      <c r="AZ41" s="213">
        <v>1</v>
      </c>
      <c r="BA41" s="213">
        <f>IF(AZ41=1,G41,0)</f>
        <v>0</v>
      </c>
      <c r="BB41" s="213">
        <f>IF(AZ41=2,G41,0)</f>
        <v>0</v>
      </c>
      <c r="BC41" s="213">
        <f>IF(AZ41=3,G41,0)</f>
        <v>0</v>
      </c>
      <c r="BD41" s="213">
        <f>IF(AZ41=4,G41,0)</f>
        <v>0</v>
      </c>
      <c r="BE41" s="213">
        <f>IF(AZ41=5,G41,0)</f>
        <v>0</v>
      </c>
      <c r="CA41" s="240">
        <v>1</v>
      </c>
      <c r="CB41" s="240">
        <v>1</v>
      </c>
    </row>
    <row r="42" spans="1:80" ht="22.5" x14ac:dyDescent="0.2">
      <c r="A42" s="241">
        <v>31</v>
      </c>
      <c r="B42" s="242" t="s">
        <v>140</v>
      </c>
      <c r="C42" s="243" t="s">
        <v>141</v>
      </c>
      <c r="D42" s="244" t="s">
        <v>105</v>
      </c>
      <c r="E42" s="245">
        <v>374.68</v>
      </c>
      <c r="F42" s="245">
        <v>0</v>
      </c>
      <c r="G42" s="246">
        <f>E42*F42</f>
        <v>0</v>
      </c>
      <c r="H42" s="247">
        <v>0</v>
      </c>
      <c r="I42" s="248">
        <f>E42*H42</f>
        <v>0</v>
      </c>
      <c r="J42" s="247">
        <v>0</v>
      </c>
      <c r="K42" s="248">
        <f>E42*J42</f>
        <v>0</v>
      </c>
      <c r="O42" s="240">
        <v>2</v>
      </c>
      <c r="AA42" s="213">
        <v>1</v>
      </c>
      <c r="AB42" s="213">
        <v>1</v>
      </c>
      <c r="AC42" s="213">
        <v>1</v>
      </c>
      <c r="AZ42" s="213">
        <v>1</v>
      </c>
      <c r="BA42" s="213">
        <f>IF(AZ42=1,G42,0)</f>
        <v>0</v>
      </c>
      <c r="BB42" s="213">
        <f>IF(AZ42=2,G42,0)</f>
        <v>0</v>
      </c>
      <c r="BC42" s="213">
        <f>IF(AZ42=3,G42,0)</f>
        <v>0</v>
      </c>
      <c r="BD42" s="213">
        <f>IF(AZ42=4,G42,0)</f>
        <v>0</v>
      </c>
      <c r="BE42" s="213">
        <f>IF(AZ42=5,G42,0)</f>
        <v>0</v>
      </c>
      <c r="CA42" s="240">
        <v>1</v>
      </c>
      <c r="CB42" s="240">
        <v>1</v>
      </c>
    </row>
    <row r="43" spans="1:80" ht="22.5" x14ac:dyDescent="0.2">
      <c r="A43" s="241">
        <v>32</v>
      </c>
      <c r="B43" s="242" t="s">
        <v>238</v>
      </c>
      <c r="C43" s="243" t="s">
        <v>239</v>
      </c>
      <c r="D43" s="244" t="s">
        <v>105</v>
      </c>
      <c r="E43" s="245">
        <v>260.68</v>
      </c>
      <c r="F43" s="245">
        <v>0</v>
      </c>
      <c r="G43" s="246">
        <f>E43*F43</f>
        <v>0</v>
      </c>
      <c r="H43" s="247">
        <v>0</v>
      </c>
      <c r="I43" s="248">
        <f>E43*H43</f>
        <v>0</v>
      </c>
      <c r="J43" s="247">
        <v>0</v>
      </c>
      <c r="K43" s="248">
        <f>E43*J43</f>
        <v>0</v>
      </c>
      <c r="O43" s="240">
        <v>2</v>
      </c>
      <c r="AA43" s="213">
        <v>1</v>
      </c>
      <c r="AB43" s="213">
        <v>1</v>
      </c>
      <c r="AC43" s="213">
        <v>1</v>
      </c>
      <c r="AZ43" s="213">
        <v>1</v>
      </c>
      <c r="BA43" s="213">
        <f>IF(AZ43=1,G43,0)</f>
        <v>0</v>
      </c>
      <c r="BB43" s="213">
        <f>IF(AZ43=2,G43,0)</f>
        <v>0</v>
      </c>
      <c r="BC43" s="213">
        <f>IF(AZ43=3,G43,0)</f>
        <v>0</v>
      </c>
      <c r="BD43" s="213">
        <f>IF(AZ43=4,G43,0)</f>
        <v>0</v>
      </c>
      <c r="BE43" s="213">
        <f>IF(AZ43=5,G43,0)</f>
        <v>0</v>
      </c>
      <c r="CA43" s="240">
        <v>1</v>
      </c>
      <c r="CB43" s="240">
        <v>1</v>
      </c>
    </row>
    <row r="44" spans="1:80" x14ac:dyDescent="0.2">
      <c r="A44" s="250"/>
      <c r="B44" s="251" t="s">
        <v>96</v>
      </c>
      <c r="C44" s="252" t="s">
        <v>135</v>
      </c>
      <c r="D44" s="253"/>
      <c r="E44" s="254"/>
      <c r="F44" s="255"/>
      <c r="G44" s="256">
        <f>SUM(G38:G43)</f>
        <v>0</v>
      </c>
      <c r="H44" s="257"/>
      <c r="I44" s="258">
        <f>SUM(I38:I43)</f>
        <v>0</v>
      </c>
      <c r="J44" s="257"/>
      <c r="K44" s="258">
        <f>SUM(K38:K43)</f>
        <v>0</v>
      </c>
      <c r="O44" s="240">
        <v>4</v>
      </c>
      <c r="BA44" s="259">
        <f>SUM(BA38:BA43)</f>
        <v>0</v>
      </c>
      <c r="BB44" s="259">
        <f>SUM(BB38:BB43)</f>
        <v>0</v>
      </c>
      <c r="BC44" s="259">
        <f>SUM(BC38:BC43)</f>
        <v>0</v>
      </c>
      <c r="BD44" s="259">
        <f>SUM(BD38:BD43)</f>
        <v>0</v>
      </c>
      <c r="BE44" s="259">
        <f>SUM(BE38:BE43)</f>
        <v>0</v>
      </c>
    </row>
    <row r="45" spans="1:80" x14ac:dyDescent="0.2">
      <c r="A45" s="230" t="s">
        <v>93</v>
      </c>
      <c r="B45" s="231" t="s">
        <v>142</v>
      </c>
      <c r="C45" s="232" t="s">
        <v>143</v>
      </c>
      <c r="D45" s="233"/>
      <c r="E45" s="234"/>
      <c r="F45" s="234"/>
      <c r="G45" s="235"/>
      <c r="H45" s="236"/>
      <c r="I45" s="237"/>
      <c r="J45" s="238"/>
      <c r="K45" s="239"/>
      <c r="O45" s="240">
        <v>1</v>
      </c>
    </row>
    <row r="46" spans="1:80" ht="22.5" x14ac:dyDescent="0.2">
      <c r="A46" s="241">
        <v>33</v>
      </c>
      <c r="B46" s="242" t="s">
        <v>152</v>
      </c>
      <c r="C46" s="243" t="s">
        <v>153</v>
      </c>
      <c r="D46" s="244" t="s">
        <v>110</v>
      </c>
      <c r="E46" s="245">
        <v>5.8</v>
      </c>
      <c r="F46" s="245">
        <v>0</v>
      </c>
      <c r="G46" s="246">
        <f t="shared" ref="G46:G57" si="16">E46*F46</f>
        <v>0</v>
      </c>
      <c r="H46" s="247">
        <v>0</v>
      </c>
      <c r="I46" s="248">
        <f t="shared" ref="I46:I57" si="17">E46*H46</f>
        <v>0</v>
      </c>
      <c r="J46" s="247">
        <v>0</v>
      </c>
      <c r="K46" s="248">
        <f t="shared" ref="K46:K57" si="18">E46*J46</f>
        <v>0</v>
      </c>
      <c r="O46" s="240">
        <v>2</v>
      </c>
      <c r="AA46" s="213">
        <v>1</v>
      </c>
      <c r="AB46" s="213">
        <v>1</v>
      </c>
      <c r="AC46" s="213">
        <v>1</v>
      </c>
      <c r="AZ46" s="213">
        <v>1</v>
      </c>
      <c r="BA46" s="213">
        <f t="shared" ref="BA46:BA57" si="19">IF(AZ46=1,G46,0)</f>
        <v>0</v>
      </c>
      <c r="BB46" s="213">
        <f t="shared" ref="BB46:BB57" si="20">IF(AZ46=2,G46,0)</f>
        <v>0</v>
      </c>
      <c r="BC46" s="213">
        <f t="shared" ref="BC46:BC57" si="21">IF(AZ46=3,G46,0)</f>
        <v>0</v>
      </c>
      <c r="BD46" s="213">
        <f t="shared" ref="BD46:BD57" si="22">IF(AZ46=4,G46,0)</f>
        <v>0</v>
      </c>
      <c r="BE46" s="213">
        <f t="shared" ref="BE46:BE57" si="23">IF(AZ46=5,G46,0)</f>
        <v>0</v>
      </c>
      <c r="CA46" s="240">
        <v>1</v>
      </c>
      <c r="CB46" s="240">
        <v>1</v>
      </c>
    </row>
    <row r="47" spans="1:80" x14ac:dyDescent="0.2">
      <c r="A47" s="241">
        <v>34</v>
      </c>
      <c r="B47" s="242" t="s">
        <v>154</v>
      </c>
      <c r="C47" s="243" t="s">
        <v>155</v>
      </c>
      <c r="D47" s="244" t="s">
        <v>147</v>
      </c>
      <c r="E47" s="245">
        <v>9.4</v>
      </c>
      <c r="F47" s="245">
        <v>0</v>
      </c>
      <c r="G47" s="246">
        <f t="shared" si="16"/>
        <v>0</v>
      </c>
      <c r="H47" s="247">
        <v>0</v>
      </c>
      <c r="I47" s="248">
        <f t="shared" si="17"/>
        <v>0</v>
      </c>
      <c r="J47" s="247"/>
      <c r="K47" s="248">
        <f t="shared" si="18"/>
        <v>0</v>
      </c>
      <c r="O47" s="240">
        <v>2</v>
      </c>
      <c r="AA47" s="213">
        <v>12</v>
      </c>
      <c r="AB47" s="213">
        <v>0</v>
      </c>
      <c r="AC47" s="213">
        <v>34</v>
      </c>
      <c r="AZ47" s="213">
        <v>1</v>
      </c>
      <c r="BA47" s="213">
        <f t="shared" si="19"/>
        <v>0</v>
      </c>
      <c r="BB47" s="213">
        <f t="shared" si="20"/>
        <v>0</v>
      </c>
      <c r="BC47" s="213">
        <f t="shared" si="21"/>
        <v>0</v>
      </c>
      <c r="BD47" s="213">
        <f t="shared" si="22"/>
        <v>0</v>
      </c>
      <c r="BE47" s="213">
        <f t="shared" si="23"/>
        <v>0</v>
      </c>
      <c r="CA47" s="240">
        <v>12</v>
      </c>
      <c r="CB47" s="240">
        <v>0</v>
      </c>
    </row>
    <row r="48" spans="1:80" ht="22.5" x14ac:dyDescent="0.2">
      <c r="A48" s="241">
        <v>35</v>
      </c>
      <c r="B48" s="242" t="s">
        <v>240</v>
      </c>
      <c r="C48" s="243" t="s">
        <v>241</v>
      </c>
      <c r="D48" s="244" t="s">
        <v>170</v>
      </c>
      <c r="E48" s="245">
        <v>1</v>
      </c>
      <c r="F48" s="245">
        <v>0</v>
      </c>
      <c r="G48" s="246">
        <f t="shared" si="16"/>
        <v>0</v>
      </c>
      <c r="H48" s="247">
        <v>0</v>
      </c>
      <c r="I48" s="248">
        <f t="shared" si="17"/>
        <v>0</v>
      </c>
      <c r="J48" s="247">
        <v>0</v>
      </c>
      <c r="K48" s="248">
        <f t="shared" si="18"/>
        <v>0</v>
      </c>
      <c r="O48" s="240">
        <v>2</v>
      </c>
      <c r="AA48" s="213">
        <v>1</v>
      </c>
      <c r="AB48" s="213">
        <v>1</v>
      </c>
      <c r="AC48" s="213">
        <v>1</v>
      </c>
      <c r="AZ48" s="213">
        <v>1</v>
      </c>
      <c r="BA48" s="213">
        <f t="shared" si="19"/>
        <v>0</v>
      </c>
      <c r="BB48" s="213">
        <f t="shared" si="20"/>
        <v>0</v>
      </c>
      <c r="BC48" s="213">
        <f t="shared" si="21"/>
        <v>0</v>
      </c>
      <c r="BD48" s="213">
        <f t="shared" si="22"/>
        <v>0</v>
      </c>
      <c r="BE48" s="213">
        <f t="shared" si="23"/>
        <v>0</v>
      </c>
      <c r="CA48" s="240">
        <v>1</v>
      </c>
      <c r="CB48" s="240">
        <v>1</v>
      </c>
    </row>
    <row r="49" spans="1:80" ht="22.5" x14ac:dyDescent="0.2">
      <c r="A49" s="241">
        <v>36</v>
      </c>
      <c r="B49" s="242" t="s">
        <v>242</v>
      </c>
      <c r="C49" s="243" t="s">
        <v>243</v>
      </c>
      <c r="D49" s="244" t="s">
        <v>170</v>
      </c>
      <c r="E49" s="245">
        <v>1</v>
      </c>
      <c r="F49" s="245">
        <v>0</v>
      </c>
      <c r="G49" s="246">
        <f t="shared" si="16"/>
        <v>0</v>
      </c>
      <c r="H49" s="247">
        <v>0</v>
      </c>
      <c r="I49" s="248">
        <f t="shared" si="17"/>
        <v>0</v>
      </c>
      <c r="J49" s="247">
        <v>0</v>
      </c>
      <c r="K49" s="248">
        <f t="shared" si="18"/>
        <v>0</v>
      </c>
      <c r="O49" s="240">
        <v>2</v>
      </c>
      <c r="AA49" s="213">
        <v>1</v>
      </c>
      <c r="AB49" s="213">
        <v>1</v>
      </c>
      <c r="AC49" s="213">
        <v>1</v>
      </c>
      <c r="AZ49" s="213">
        <v>1</v>
      </c>
      <c r="BA49" s="213">
        <f t="shared" si="19"/>
        <v>0</v>
      </c>
      <c r="BB49" s="213">
        <f t="shared" si="20"/>
        <v>0</v>
      </c>
      <c r="BC49" s="213">
        <f t="shared" si="21"/>
        <v>0</v>
      </c>
      <c r="BD49" s="213">
        <f t="shared" si="22"/>
        <v>0</v>
      </c>
      <c r="BE49" s="213">
        <f t="shared" si="23"/>
        <v>0</v>
      </c>
      <c r="CA49" s="240">
        <v>1</v>
      </c>
      <c r="CB49" s="240">
        <v>1</v>
      </c>
    </row>
    <row r="50" spans="1:80" x14ac:dyDescent="0.2">
      <c r="A50" s="241">
        <v>37</v>
      </c>
      <c r="B50" s="242" t="s">
        <v>244</v>
      </c>
      <c r="C50" s="243" t="s">
        <v>245</v>
      </c>
      <c r="D50" s="244" t="s">
        <v>147</v>
      </c>
      <c r="E50" s="245">
        <v>4.5</v>
      </c>
      <c r="F50" s="245">
        <v>0</v>
      </c>
      <c r="G50" s="246">
        <f t="shared" si="16"/>
        <v>0</v>
      </c>
      <c r="H50" s="247">
        <v>0</v>
      </c>
      <c r="I50" s="248">
        <f t="shared" si="17"/>
        <v>0</v>
      </c>
      <c r="J50" s="247">
        <v>0</v>
      </c>
      <c r="K50" s="248">
        <f t="shared" si="18"/>
        <v>0</v>
      </c>
      <c r="O50" s="240">
        <v>2</v>
      </c>
      <c r="AA50" s="213">
        <v>1</v>
      </c>
      <c r="AB50" s="213">
        <v>1</v>
      </c>
      <c r="AC50" s="213">
        <v>1</v>
      </c>
      <c r="AZ50" s="213">
        <v>1</v>
      </c>
      <c r="BA50" s="213">
        <f t="shared" si="19"/>
        <v>0</v>
      </c>
      <c r="BB50" s="213">
        <f t="shared" si="20"/>
        <v>0</v>
      </c>
      <c r="BC50" s="213">
        <f t="shared" si="21"/>
        <v>0</v>
      </c>
      <c r="BD50" s="213">
        <f t="shared" si="22"/>
        <v>0</v>
      </c>
      <c r="BE50" s="213">
        <f t="shared" si="23"/>
        <v>0</v>
      </c>
      <c r="CA50" s="240">
        <v>1</v>
      </c>
      <c r="CB50" s="240">
        <v>1</v>
      </c>
    </row>
    <row r="51" spans="1:80" x14ac:dyDescent="0.2">
      <c r="A51" s="241">
        <v>38</v>
      </c>
      <c r="B51" s="242" t="s">
        <v>156</v>
      </c>
      <c r="C51" s="243" t="s">
        <v>157</v>
      </c>
      <c r="D51" s="244" t="s">
        <v>147</v>
      </c>
      <c r="E51" s="245">
        <v>9.4</v>
      </c>
      <c r="F51" s="245">
        <v>0</v>
      </c>
      <c r="G51" s="246">
        <f t="shared" si="16"/>
        <v>0</v>
      </c>
      <c r="H51" s="247">
        <v>0</v>
      </c>
      <c r="I51" s="248">
        <f t="shared" si="17"/>
        <v>0</v>
      </c>
      <c r="J51" s="247">
        <v>0</v>
      </c>
      <c r="K51" s="248">
        <f t="shared" si="18"/>
        <v>0</v>
      </c>
      <c r="O51" s="240">
        <v>2</v>
      </c>
      <c r="AA51" s="213">
        <v>1</v>
      </c>
      <c r="AB51" s="213">
        <v>1</v>
      </c>
      <c r="AC51" s="213">
        <v>1</v>
      </c>
      <c r="AZ51" s="213">
        <v>1</v>
      </c>
      <c r="BA51" s="213">
        <f t="shared" si="19"/>
        <v>0</v>
      </c>
      <c r="BB51" s="213">
        <f t="shared" si="20"/>
        <v>0</v>
      </c>
      <c r="BC51" s="213">
        <f t="shared" si="21"/>
        <v>0</v>
      </c>
      <c r="BD51" s="213">
        <f t="shared" si="22"/>
        <v>0</v>
      </c>
      <c r="BE51" s="213">
        <f t="shared" si="23"/>
        <v>0</v>
      </c>
      <c r="CA51" s="240">
        <v>1</v>
      </c>
      <c r="CB51" s="240">
        <v>1</v>
      </c>
    </row>
    <row r="52" spans="1:80" ht="22.5" x14ac:dyDescent="0.2">
      <c r="A52" s="241">
        <v>39</v>
      </c>
      <c r="B52" s="242" t="s">
        <v>246</v>
      </c>
      <c r="C52" s="243" t="s">
        <v>247</v>
      </c>
      <c r="D52" s="244" t="s">
        <v>147</v>
      </c>
      <c r="E52" s="245">
        <v>58</v>
      </c>
      <c r="F52" s="245">
        <v>0</v>
      </c>
      <c r="G52" s="246">
        <f t="shared" si="16"/>
        <v>0</v>
      </c>
      <c r="H52" s="247">
        <v>0</v>
      </c>
      <c r="I52" s="248">
        <f t="shared" si="17"/>
        <v>0</v>
      </c>
      <c r="J52" s="247">
        <v>0</v>
      </c>
      <c r="K52" s="248">
        <f t="shared" si="18"/>
        <v>0</v>
      </c>
      <c r="O52" s="240">
        <v>2</v>
      </c>
      <c r="AA52" s="213">
        <v>1</v>
      </c>
      <c r="AB52" s="213">
        <v>1</v>
      </c>
      <c r="AC52" s="213">
        <v>1</v>
      </c>
      <c r="AZ52" s="213">
        <v>1</v>
      </c>
      <c r="BA52" s="213">
        <f t="shared" si="19"/>
        <v>0</v>
      </c>
      <c r="BB52" s="213">
        <f t="shared" si="20"/>
        <v>0</v>
      </c>
      <c r="BC52" s="213">
        <f t="shared" si="21"/>
        <v>0</v>
      </c>
      <c r="BD52" s="213">
        <f t="shared" si="22"/>
        <v>0</v>
      </c>
      <c r="BE52" s="213">
        <f t="shared" si="23"/>
        <v>0</v>
      </c>
      <c r="CA52" s="240">
        <v>1</v>
      </c>
      <c r="CB52" s="240">
        <v>1</v>
      </c>
    </row>
    <row r="53" spans="1:80" x14ac:dyDescent="0.2">
      <c r="A53" s="241">
        <v>40</v>
      </c>
      <c r="B53" s="242" t="s">
        <v>160</v>
      </c>
      <c r="C53" s="243" t="s">
        <v>161</v>
      </c>
      <c r="D53" s="244" t="s">
        <v>105</v>
      </c>
      <c r="E53" s="245">
        <v>114</v>
      </c>
      <c r="F53" s="245">
        <v>0</v>
      </c>
      <c r="G53" s="246">
        <f t="shared" si="16"/>
        <v>0</v>
      </c>
      <c r="H53" s="247">
        <v>0</v>
      </c>
      <c r="I53" s="248">
        <f t="shared" si="17"/>
        <v>0</v>
      </c>
      <c r="J53" s="247">
        <v>0</v>
      </c>
      <c r="K53" s="248">
        <f t="shared" si="18"/>
        <v>0</v>
      </c>
      <c r="O53" s="240">
        <v>2</v>
      </c>
      <c r="AA53" s="213">
        <v>1</v>
      </c>
      <c r="AB53" s="213">
        <v>1</v>
      </c>
      <c r="AC53" s="213">
        <v>1</v>
      </c>
      <c r="AZ53" s="213">
        <v>1</v>
      </c>
      <c r="BA53" s="213">
        <f t="shared" si="19"/>
        <v>0</v>
      </c>
      <c r="BB53" s="213">
        <f t="shared" si="20"/>
        <v>0</v>
      </c>
      <c r="BC53" s="213">
        <f t="shared" si="21"/>
        <v>0</v>
      </c>
      <c r="BD53" s="213">
        <f t="shared" si="22"/>
        <v>0</v>
      </c>
      <c r="BE53" s="213">
        <f t="shared" si="23"/>
        <v>0</v>
      </c>
      <c r="CA53" s="240">
        <v>1</v>
      </c>
      <c r="CB53" s="240">
        <v>1</v>
      </c>
    </row>
    <row r="54" spans="1:80" ht="22.5" x14ac:dyDescent="0.2">
      <c r="A54" s="241">
        <v>41</v>
      </c>
      <c r="B54" s="242" t="s">
        <v>162</v>
      </c>
      <c r="C54" s="243" t="s">
        <v>163</v>
      </c>
      <c r="D54" s="244" t="s">
        <v>105</v>
      </c>
      <c r="E54" s="245">
        <v>114</v>
      </c>
      <c r="F54" s="245">
        <v>0</v>
      </c>
      <c r="G54" s="246">
        <f t="shared" si="16"/>
        <v>0</v>
      </c>
      <c r="H54" s="247">
        <v>0</v>
      </c>
      <c r="I54" s="248">
        <f t="shared" si="17"/>
        <v>0</v>
      </c>
      <c r="J54" s="247">
        <v>0</v>
      </c>
      <c r="K54" s="248">
        <f t="shared" si="18"/>
        <v>0</v>
      </c>
      <c r="O54" s="240">
        <v>2</v>
      </c>
      <c r="AA54" s="213">
        <v>1</v>
      </c>
      <c r="AB54" s="213">
        <v>1</v>
      </c>
      <c r="AC54" s="213">
        <v>1</v>
      </c>
      <c r="AZ54" s="213">
        <v>1</v>
      </c>
      <c r="BA54" s="213">
        <f t="shared" si="19"/>
        <v>0</v>
      </c>
      <c r="BB54" s="213">
        <f t="shared" si="20"/>
        <v>0</v>
      </c>
      <c r="BC54" s="213">
        <f t="shared" si="21"/>
        <v>0</v>
      </c>
      <c r="BD54" s="213">
        <f t="shared" si="22"/>
        <v>0</v>
      </c>
      <c r="BE54" s="213">
        <f t="shared" si="23"/>
        <v>0</v>
      </c>
      <c r="CA54" s="240">
        <v>1</v>
      </c>
      <c r="CB54" s="240">
        <v>1</v>
      </c>
    </row>
    <row r="55" spans="1:80" x14ac:dyDescent="0.2">
      <c r="A55" s="241">
        <v>42</v>
      </c>
      <c r="B55" s="242" t="s">
        <v>248</v>
      </c>
      <c r="C55" s="243" t="s">
        <v>249</v>
      </c>
      <c r="D55" s="244" t="s">
        <v>170</v>
      </c>
      <c r="E55" s="245">
        <v>1</v>
      </c>
      <c r="F55" s="245">
        <v>0</v>
      </c>
      <c r="G55" s="246">
        <f t="shared" si="16"/>
        <v>0</v>
      </c>
      <c r="H55" s="247">
        <v>0</v>
      </c>
      <c r="I55" s="248">
        <f t="shared" si="17"/>
        <v>0</v>
      </c>
      <c r="J55" s="247"/>
      <c r="K55" s="248">
        <f t="shared" si="18"/>
        <v>0</v>
      </c>
      <c r="O55" s="240">
        <v>2</v>
      </c>
      <c r="AA55" s="213">
        <v>12</v>
      </c>
      <c r="AB55" s="213">
        <v>0</v>
      </c>
      <c r="AC55" s="213">
        <v>42</v>
      </c>
      <c r="AZ55" s="213">
        <v>1</v>
      </c>
      <c r="BA55" s="213">
        <f t="shared" si="19"/>
        <v>0</v>
      </c>
      <c r="BB55" s="213">
        <f t="shared" si="20"/>
        <v>0</v>
      </c>
      <c r="BC55" s="213">
        <f t="shared" si="21"/>
        <v>0</v>
      </c>
      <c r="BD55" s="213">
        <f t="shared" si="22"/>
        <v>0</v>
      </c>
      <c r="BE55" s="213">
        <f t="shared" si="23"/>
        <v>0</v>
      </c>
      <c r="CA55" s="240">
        <v>12</v>
      </c>
      <c r="CB55" s="240">
        <v>0</v>
      </c>
    </row>
    <row r="56" spans="1:80" x14ac:dyDescent="0.2">
      <c r="A56" s="241">
        <v>43</v>
      </c>
      <c r="B56" s="242" t="s">
        <v>250</v>
      </c>
      <c r="C56" s="243" t="s">
        <v>251</v>
      </c>
      <c r="D56" s="244" t="s">
        <v>147</v>
      </c>
      <c r="E56" s="245">
        <v>4.5</v>
      </c>
      <c r="F56" s="245">
        <v>0</v>
      </c>
      <c r="G56" s="246">
        <f t="shared" si="16"/>
        <v>0</v>
      </c>
      <c r="H56" s="247">
        <v>0</v>
      </c>
      <c r="I56" s="248">
        <f t="shared" si="17"/>
        <v>0</v>
      </c>
      <c r="J56" s="247"/>
      <c r="K56" s="248">
        <f t="shared" si="18"/>
        <v>0</v>
      </c>
      <c r="O56" s="240">
        <v>2</v>
      </c>
      <c r="AA56" s="213">
        <v>12</v>
      </c>
      <c r="AB56" s="213">
        <v>0</v>
      </c>
      <c r="AC56" s="213">
        <v>43</v>
      </c>
      <c r="AZ56" s="213">
        <v>1</v>
      </c>
      <c r="BA56" s="213">
        <f t="shared" si="19"/>
        <v>0</v>
      </c>
      <c r="BB56" s="213">
        <f t="shared" si="20"/>
        <v>0</v>
      </c>
      <c r="BC56" s="213">
        <f t="shared" si="21"/>
        <v>0</v>
      </c>
      <c r="BD56" s="213">
        <f t="shared" si="22"/>
        <v>0</v>
      </c>
      <c r="BE56" s="213">
        <f t="shared" si="23"/>
        <v>0</v>
      </c>
      <c r="CA56" s="240">
        <v>12</v>
      </c>
      <c r="CB56" s="240">
        <v>0</v>
      </c>
    </row>
    <row r="57" spans="1:80" x14ac:dyDescent="0.2">
      <c r="A57" s="241">
        <v>44</v>
      </c>
      <c r="B57" s="242" t="s">
        <v>252</v>
      </c>
      <c r="C57" s="243" t="s">
        <v>253</v>
      </c>
      <c r="D57" s="244" t="s">
        <v>170</v>
      </c>
      <c r="E57" s="245">
        <v>177.51519999999999</v>
      </c>
      <c r="F57" s="245">
        <v>0</v>
      </c>
      <c r="G57" s="246">
        <f t="shared" si="16"/>
        <v>0</v>
      </c>
      <c r="H57" s="247">
        <v>0</v>
      </c>
      <c r="I57" s="248">
        <f t="shared" si="17"/>
        <v>0</v>
      </c>
      <c r="J57" s="247"/>
      <c r="K57" s="248">
        <f t="shared" si="18"/>
        <v>0</v>
      </c>
      <c r="O57" s="240">
        <v>2</v>
      </c>
      <c r="AA57" s="213">
        <v>12</v>
      </c>
      <c r="AB57" s="213">
        <v>0</v>
      </c>
      <c r="AC57" s="213">
        <v>44</v>
      </c>
      <c r="AZ57" s="213">
        <v>1</v>
      </c>
      <c r="BA57" s="213">
        <f t="shared" si="19"/>
        <v>0</v>
      </c>
      <c r="BB57" s="213">
        <f t="shared" si="20"/>
        <v>0</v>
      </c>
      <c r="BC57" s="213">
        <f t="shared" si="21"/>
        <v>0</v>
      </c>
      <c r="BD57" s="213">
        <f t="shared" si="22"/>
        <v>0</v>
      </c>
      <c r="BE57" s="213">
        <f t="shared" si="23"/>
        <v>0</v>
      </c>
      <c r="CA57" s="240">
        <v>12</v>
      </c>
      <c r="CB57" s="240">
        <v>0</v>
      </c>
    </row>
    <row r="58" spans="1:80" x14ac:dyDescent="0.2">
      <c r="A58" s="250"/>
      <c r="B58" s="251" t="s">
        <v>96</v>
      </c>
      <c r="C58" s="252" t="s">
        <v>144</v>
      </c>
      <c r="D58" s="253"/>
      <c r="E58" s="254"/>
      <c r="F58" s="255"/>
      <c r="G58" s="256">
        <f>SUM(G45:G57)</f>
        <v>0</v>
      </c>
      <c r="H58" s="257"/>
      <c r="I58" s="258">
        <f>SUM(I45:I57)</f>
        <v>0</v>
      </c>
      <c r="J58" s="257"/>
      <c r="K58" s="258">
        <f>SUM(K45:K57)</f>
        <v>0</v>
      </c>
      <c r="O58" s="240">
        <v>4</v>
      </c>
      <c r="BA58" s="259">
        <f>SUM(BA45:BA57)</f>
        <v>0</v>
      </c>
      <c r="BB58" s="259">
        <f>SUM(BB45:BB57)</f>
        <v>0</v>
      </c>
      <c r="BC58" s="259">
        <f>SUM(BC45:BC57)</f>
        <v>0</v>
      </c>
      <c r="BD58" s="259">
        <f>SUM(BD45:BD57)</f>
        <v>0</v>
      </c>
      <c r="BE58" s="259">
        <f>SUM(BE45:BE57)</f>
        <v>0</v>
      </c>
    </row>
    <row r="59" spans="1:80" x14ac:dyDescent="0.2">
      <c r="A59" s="230" t="s">
        <v>93</v>
      </c>
      <c r="B59" s="231" t="s">
        <v>175</v>
      </c>
      <c r="C59" s="232" t="s">
        <v>176</v>
      </c>
      <c r="D59" s="233"/>
      <c r="E59" s="234"/>
      <c r="F59" s="234"/>
      <c r="G59" s="235"/>
      <c r="H59" s="236"/>
      <c r="I59" s="237"/>
      <c r="J59" s="238"/>
      <c r="K59" s="239"/>
      <c r="O59" s="240">
        <v>1</v>
      </c>
    </row>
    <row r="60" spans="1:80" ht="22.5" x14ac:dyDescent="0.2">
      <c r="A60" s="241">
        <v>45</v>
      </c>
      <c r="B60" s="242" t="s">
        <v>178</v>
      </c>
      <c r="C60" s="243" t="s">
        <v>179</v>
      </c>
      <c r="D60" s="244" t="s">
        <v>123</v>
      </c>
      <c r="E60" s="245">
        <v>56.847000000000001</v>
      </c>
      <c r="F60" s="245">
        <v>0</v>
      </c>
      <c r="G60" s="246">
        <f>E60*F60</f>
        <v>0</v>
      </c>
      <c r="H60" s="247">
        <v>0</v>
      </c>
      <c r="I60" s="248">
        <f>E60*H60</f>
        <v>0</v>
      </c>
      <c r="J60" s="247">
        <v>0</v>
      </c>
      <c r="K60" s="248">
        <f>E60*J60</f>
        <v>0</v>
      </c>
      <c r="O60" s="240">
        <v>2</v>
      </c>
      <c r="AA60" s="213">
        <v>1</v>
      </c>
      <c r="AB60" s="213">
        <v>1</v>
      </c>
      <c r="AC60" s="213">
        <v>1</v>
      </c>
      <c r="AZ60" s="213">
        <v>1</v>
      </c>
      <c r="BA60" s="213">
        <f>IF(AZ60=1,G60,0)</f>
        <v>0</v>
      </c>
      <c r="BB60" s="213">
        <f>IF(AZ60=2,G60,0)</f>
        <v>0</v>
      </c>
      <c r="BC60" s="213">
        <f>IF(AZ60=3,G60,0)</f>
        <v>0</v>
      </c>
      <c r="BD60" s="213">
        <f>IF(AZ60=4,G60,0)</f>
        <v>0</v>
      </c>
      <c r="BE60" s="213">
        <f>IF(AZ60=5,G60,0)</f>
        <v>0</v>
      </c>
      <c r="CA60" s="240">
        <v>1</v>
      </c>
      <c r="CB60" s="240">
        <v>1</v>
      </c>
    </row>
    <row r="61" spans="1:80" ht="22.5" x14ac:dyDescent="0.2">
      <c r="A61" s="241">
        <v>46</v>
      </c>
      <c r="B61" s="242" t="s">
        <v>180</v>
      </c>
      <c r="C61" s="243" t="s">
        <v>181</v>
      </c>
      <c r="D61" s="244" t="s">
        <v>123</v>
      </c>
      <c r="E61" s="245">
        <v>264.47199999999998</v>
      </c>
      <c r="F61" s="245">
        <v>0</v>
      </c>
      <c r="G61" s="246">
        <f>E61*F61</f>
        <v>0</v>
      </c>
      <c r="H61" s="247">
        <v>0</v>
      </c>
      <c r="I61" s="248">
        <f>E61*H61</f>
        <v>0</v>
      </c>
      <c r="J61" s="247">
        <v>0</v>
      </c>
      <c r="K61" s="248">
        <f>E61*J61</f>
        <v>0</v>
      </c>
      <c r="O61" s="240">
        <v>2</v>
      </c>
      <c r="AA61" s="213">
        <v>1</v>
      </c>
      <c r="AB61" s="213">
        <v>1</v>
      </c>
      <c r="AC61" s="213">
        <v>1</v>
      </c>
      <c r="AZ61" s="213">
        <v>1</v>
      </c>
      <c r="BA61" s="213">
        <f>IF(AZ61=1,G61,0)</f>
        <v>0</v>
      </c>
      <c r="BB61" s="213">
        <f>IF(AZ61=2,G61,0)</f>
        <v>0</v>
      </c>
      <c r="BC61" s="213">
        <f>IF(AZ61=3,G61,0)</f>
        <v>0</v>
      </c>
      <c r="BD61" s="213">
        <f>IF(AZ61=4,G61,0)</f>
        <v>0</v>
      </c>
      <c r="BE61" s="213">
        <f>IF(AZ61=5,G61,0)</f>
        <v>0</v>
      </c>
      <c r="CA61" s="240">
        <v>1</v>
      </c>
      <c r="CB61" s="240">
        <v>1</v>
      </c>
    </row>
    <row r="62" spans="1:80" x14ac:dyDescent="0.2">
      <c r="A62" s="250"/>
      <c r="B62" s="251" t="s">
        <v>96</v>
      </c>
      <c r="C62" s="252" t="s">
        <v>177</v>
      </c>
      <c r="D62" s="253"/>
      <c r="E62" s="254"/>
      <c r="F62" s="255"/>
      <c r="G62" s="256">
        <f>SUM(G59:G61)</f>
        <v>0</v>
      </c>
      <c r="H62" s="257"/>
      <c r="I62" s="258">
        <f>SUM(I59:I61)</f>
        <v>0</v>
      </c>
      <c r="J62" s="257"/>
      <c r="K62" s="258">
        <f>SUM(K59:K61)</f>
        <v>0</v>
      </c>
      <c r="O62" s="240">
        <v>4</v>
      </c>
      <c r="BA62" s="259">
        <f>SUM(BA59:BA61)</f>
        <v>0</v>
      </c>
      <c r="BB62" s="259">
        <f>SUM(BB59:BB61)</f>
        <v>0</v>
      </c>
      <c r="BC62" s="259">
        <f>SUM(BC59:BC61)</f>
        <v>0</v>
      </c>
      <c r="BD62" s="259">
        <f>SUM(BD59:BD61)</f>
        <v>0</v>
      </c>
      <c r="BE62" s="259">
        <f>SUM(BE59:BE61)</f>
        <v>0</v>
      </c>
    </row>
    <row r="63" spans="1:80" x14ac:dyDescent="0.2">
      <c r="A63" s="230" t="s">
        <v>93</v>
      </c>
      <c r="B63" s="231" t="s">
        <v>182</v>
      </c>
      <c r="C63" s="232" t="s">
        <v>183</v>
      </c>
      <c r="D63" s="233"/>
      <c r="E63" s="234"/>
      <c r="F63" s="234"/>
      <c r="G63" s="235"/>
      <c r="H63" s="236"/>
      <c r="I63" s="237"/>
      <c r="J63" s="238"/>
      <c r="K63" s="239"/>
      <c r="O63" s="240">
        <v>1</v>
      </c>
    </row>
    <row r="64" spans="1:80" ht="22.5" x14ac:dyDescent="0.2">
      <c r="A64" s="241">
        <v>47</v>
      </c>
      <c r="B64" s="242" t="s">
        <v>185</v>
      </c>
      <c r="C64" s="243" t="s">
        <v>186</v>
      </c>
      <c r="D64" s="244" t="s">
        <v>123</v>
      </c>
      <c r="E64" s="245">
        <v>61.774999999999999</v>
      </c>
      <c r="F64" s="245">
        <v>0</v>
      </c>
      <c r="G64" s="246">
        <f>E64*F64</f>
        <v>0</v>
      </c>
      <c r="H64" s="247">
        <v>0</v>
      </c>
      <c r="I64" s="248">
        <f>E64*H64</f>
        <v>0</v>
      </c>
      <c r="J64" s="247"/>
      <c r="K64" s="248">
        <f>E64*J64</f>
        <v>0</v>
      </c>
      <c r="O64" s="240">
        <v>2</v>
      </c>
      <c r="AA64" s="213">
        <v>12</v>
      </c>
      <c r="AB64" s="213">
        <v>0</v>
      </c>
      <c r="AC64" s="213">
        <v>47</v>
      </c>
      <c r="AZ64" s="213">
        <v>1</v>
      </c>
      <c r="BA64" s="213">
        <f>IF(AZ64=1,G64,0)</f>
        <v>0</v>
      </c>
      <c r="BB64" s="213">
        <f>IF(AZ64=2,G64,0)</f>
        <v>0</v>
      </c>
      <c r="BC64" s="213">
        <f>IF(AZ64=3,G64,0)</f>
        <v>0</v>
      </c>
      <c r="BD64" s="213">
        <f>IF(AZ64=4,G64,0)</f>
        <v>0</v>
      </c>
      <c r="BE64" s="213">
        <f>IF(AZ64=5,G64,0)</f>
        <v>0</v>
      </c>
      <c r="CA64" s="240">
        <v>12</v>
      </c>
      <c r="CB64" s="240">
        <v>0</v>
      </c>
    </row>
    <row r="65" spans="1:80" ht="22.5" x14ac:dyDescent="0.2">
      <c r="A65" s="241">
        <v>48</v>
      </c>
      <c r="B65" s="242" t="s">
        <v>187</v>
      </c>
      <c r="C65" s="243" t="s">
        <v>188</v>
      </c>
      <c r="D65" s="244" t="s">
        <v>123</v>
      </c>
      <c r="E65" s="245">
        <v>61.774999999999999</v>
      </c>
      <c r="F65" s="245">
        <v>0</v>
      </c>
      <c r="G65" s="246">
        <f>E65*F65</f>
        <v>0</v>
      </c>
      <c r="H65" s="247">
        <v>0</v>
      </c>
      <c r="I65" s="248">
        <f>E65*H65</f>
        <v>0</v>
      </c>
      <c r="J65" s="247">
        <v>0</v>
      </c>
      <c r="K65" s="248">
        <f>E65*J65</f>
        <v>0</v>
      </c>
      <c r="O65" s="240">
        <v>2</v>
      </c>
      <c r="AA65" s="213">
        <v>1</v>
      </c>
      <c r="AB65" s="213">
        <v>10</v>
      </c>
      <c r="AC65" s="213">
        <v>10</v>
      </c>
      <c r="AZ65" s="213">
        <v>1</v>
      </c>
      <c r="BA65" s="213">
        <f>IF(AZ65=1,G65,0)</f>
        <v>0</v>
      </c>
      <c r="BB65" s="213">
        <f>IF(AZ65=2,G65,0)</f>
        <v>0</v>
      </c>
      <c r="BC65" s="213">
        <f>IF(AZ65=3,G65,0)</f>
        <v>0</v>
      </c>
      <c r="BD65" s="213">
        <f>IF(AZ65=4,G65,0)</f>
        <v>0</v>
      </c>
      <c r="BE65" s="213">
        <f>IF(AZ65=5,G65,0)</f>
        <v>0</v>
      </c>
      <c r="CA65" s="240">
        <v>1</v>
      </c>
      <c r="CB65" s="240">
        <v>10</v>
      </c>
    </row>
    <row r="66" spans="1:80" x14ac:dyDescent="0.2">
      <c r="A66" s="250"/>
      <c r="B66" s="251" t="s">
        <v>96</v>
      </c>
      <c r="C66" s="252" t="s">
        <v>184</v>
      </c>
      <c r="D66" s="253"/>
      <c r="E66" s="254"/>
      <c r="F66" s="255"/>
      <c r="G66" s="256">
        <f>SUM(G63:G65)</f>
        <v>0</v>
      </c>
      <c r="H66" s="257"/>
      <c r="I66" s="258">
        <f>SUM(I63:I65)</f>
        <v>0</v>
      </c>
      <c r="J66" s="257"/>
      <c r="K66" s="258">
        <f>SUM(K63:K65)</f>
        <v>0</v>
      </c>
      <c r="O66" s="240">
        <v>4</v>
      </c>
      <c r="BA66" s="259">
        <f>SUM(BA63:BA65)</f>
        <v>0</v>
      </c>
      <c r="BB66" s="259">
        <f>SUM(BB63:BB65)</f>
        <v>0</v>
      </c>
      <c r="BC66" s="259">
        <f>SUM(BC63:BC65)</f>
        <v>0</v>
      </c>
      <c r="BD66" s="259">
        <f>SUM(BD63:BD65)</f>
        <v>0</v>
      </c>
      <c r="BE66" s="259">
        <f>SUM(BE63:BE65)</f>
        <v>0</v>
      </c>
    </row>
    <row r="67" spans="1:80" x14ac:dyDescent="0.2">
      <c r="E67" s="213"/>
    </row>
    <row r="68" spans="1:80" x14ac:dyDescent="0.2">
      <c r="E68" s="213"/>
    </row>
    <row r="69" spans="1:80" x14ac:dyDescent="0.2">
      <c r="E69" s="213"/>
    </row>
    <row r="70" spans="1:80" x14ac:dyDescent="0.2">
      <c r="E70" s="213"/>
    </row>
    <row r="71" spans="1:80" x14ac:dyDescent="0.2">
      <c r="E71" s="213"/>
    </row>
    <row r="72" spans="1:80" x14ac:dyDescent="0.2">
      <c r="E72" s="213"/>
    </row>
    <row r="73" spans="1:80" x14ac:dyDescent="0.2">
      <c r="E73" s="213"/>
    </row>
    <row r="74" spans="1:80" x14ac:dyDescent="0.2">
      <c r="E74" s="213"/>
    </row>
    <row r="75" spans="1:80" x14ac:dyDescent="0.2">
      <c r="E75" s="213"/>
    </row>
    <row r="76" spans="1:80" x14ac:dyDescent="0.2">
      <c r="E76" s="213"/>
    </row>
    <row r="77" spans="1:80" x14ac:dyDescent="0.2">
      <c r="E77" s="213"/>
    </row>
    <row r="78" spans="1:80" x14ac:dyDescent="0.2">
      <c r="E78" s="213"/>
    </row>
    <row r="79" spans="1:80" x14ac:dyDescent="0.2">
      <c r="E79" s="213"/>
    </row>
    <row r="80" spans="1:80" x14ac:dyDescent="0.2">
      <c r="E80" s="213"/>
    </row>
    <row r="81" spans="1:7" x14ac:dyDescent="0.2">
      <c r="E81" s="213"/>
    </row>
    <row r="82" spans="1:7" x14ac:dyDescent="0.2">
      <c r="E82" s="213"/>
    </row>
    <row r="83" spans="1:7" x14ac:dyDescent="0.2">
      <c r="E83" s="213"/>
    </row>
    <row r="84" spans="1:7" x14ac:dyDescent="0.2">
      <c r="E84" s="213"/>
    </row>
    <row r="85" spans="1:7" x14ac:dyDescent="0.2">
      <c r="E85" s="213"/>
    </row>
    <row r="86" spans="1:7" x14ac:dyDescent="0.2">
      <c r="E86" s="213"/>
    </row>
    <row r="87" spans="1:7" x14ac:dyDescent="0.2">
      <c r="E87" s="213"/>
    </row>
    <row r="88" spans="1:7" x14ac:dyDescent="0.2">
      <c r="E88" s="213"/>
    </row>
    <row r="89" spans="1:7" x14ac:dyDescent="0.2">
      <c r="E89" s="213"/>
    </row>
    <row r="90" spans="1:7" x14ac:dyDescent="0.2">
      <c r="A90" s="249"/>
      <c r="B90" s="249"/>
      <c r="C90" s="249"/>
      <c r="D90" s="249"/>
      <c r="E90" s="249"/>
      <c r="F90" s="249"/>
      <c r="G90" s="249"/>
    </row>
    <row r="91" spans="1:7" x14ac:dyDescent="0.2">
      <c r="A91" s="249"/>
      <c r="B91" s="249"/>
      <c r="C91" s="249"/>
      <c r="D91" s="249"/>
      <c r="E91" s="249"/>
      <c r="F91" s="249"/>
      <c r="G91" s="249"/>
    </row>
    <row r="92" spans="1:7" x14ac:dyDescent="0.2">
      <c r="A92" s="249"/>
      <c r="B92" s="249"/>
      <c r="C92" s="249"/>
      <c r="D92" s="249"/>
      <c r="E92" s="249"/>
      <c r="F92" s="249"/>
      <c r="G92" s="249"/>
    </row>
    <row r="93" spans="1:7" x14ac:dyDescent="0.2">
      <c r="A93" s="249"/>
      <c r="B93" s="249"/>
      <c r="C93" s="249"/>
      <c r="D93" s="249"/>
      <c r="E93" s="249"/>
      <c r="F93" s="249"/>
      <c r="G93" s="249"/>
    </row>
    <row r="94" spans="1:7" x14ac:dyDescent="0.2">
      <c r="E94" s="213"/>
    </row>
    <row r="95" spans="1:7" x14ac:dyDescent="0.2">
      <c r="E95" s="213"/>
    </row>
    <row r="96" spans="1:7" x14ac:dyDescent="0.2">
      <c r="E96" s="213"/>
    </row>
    <row r="97" spans="5:5" x14ac:dyDescent="0.2">
      <c r="E97" s="213"/>
    </row>
    <row r="98" spans="5:5" x14ac:dyDescent="0.2">
      <c r="E98" s="213"/>
    </row>
    <row r="99" spans="5:5" x14ac:dyDescent="0.2">
      <c r="E99" s="213"/>
    </row>
    <row r="100" spans="5:5" x14ac:dyDescent="0.2">
      <c r="E100" s="213"/>
    </row>
    <row r="101" spans="5:5" x14ac:dyDescent="0.2">
      <c r="E101" s="213"/>
    </row>
    <row r="102" spans="5:5" x14ac:dyDescent="0.2">
      <c r="E102" s="213"/>
    </row>
    <row r="103" spans="5:5" x14ac:dyDescent="0.2">
      <c r="E103" s="213"/>
    </row>
    <row r="104" spans="5:5" x14ac:dyDescent="0.2">
      <c r="E104" s="213"/>
    </row>
    <row r="105" spans="5:5" x14ac:dyDescent="0.2">
      <c r="E105" s="213"/>
    </row>
    <row r="106" spans="5:5" x14ac:dyDescent="0.2">
      <c r="E106" s="213"/>
    </row>
    <row r="107" spans="5:5" x14ac:dyDescent="0.2">
      <c r="E107" s="213"/>
    </row>
    <row r="108" spans="5:5" x14ac:dyDescent="0.2">
      <c r="E108" s="213"/>
    </row>
    <row r="109" spans="5:5" x14ac:dyDescent="0.2">
      <c r="E109" s="213"/>
    </row>
    <row r="110" spans="5:5" x14ac:dyDescent="0.2">
      <c r="E110" s="213"/>
    </row>
    <row r="111" spans="5:5" x14ac:dyDescent="0.2">
      <c r="E111" s="213"/>
    </row>
    <row r="112" spans="5:5" x14ac:dyDescent="0.2">
      <c r="E112" s="213"/>
    </row>
    <row r="113" spans="1:7" x14ac:dyDescent="0.2">
      <c r="E113" s="213"/>
    </row>
    <row r="114" spans="1:7" x14ac:dyDescent="0.2">
      <c r="E114" s="213"/>
    </row>
    <row r="115" spans="1:7" x14ac:dyDescent="0.2">
      <c r="E115" s="213"/>
    </row>
    <row r="116" spans="1:7" x14ac:dyDescent="0.2">
      <c r="E116" s="213"/>
    </row>
    <row r="117" spans="1:7" x14ac:dyDescent="0.2">
      <c r="E117" s="213"/>
    </row>
    <row r="118" spans="1:7" x14ac:dyDescent="0.2">
      <c r="E118" s="213"/>
    </row>
    <row r="119" spans="1:7" x14ac:dyDescent="0.2">
      <c r="E119" s="213"/>
    </row>
    <row r="120" spans="1:7" x14ac:dyDescent="0.2">
      <c r="E120" s="213"/>
    </row>
    <row r="121" spans="1:7" x14ac:dyDescent="0.2">
      <c r="E121" s="213"/>
    </row>
    <row r="122" spans="1:7" x14ac:dyDescent="0.2">
      <c r="E122" s="213"/>
    </row>
    <row r="123" spans="1:7" x14ac:dyDescent="0.2">
      <c r="E123" s="213"/>
    </row>
    <row r="124" spans="1:7" x14ac:dyDescent="0.2">
      <c r="E124" s="213"/>
    </row>
    <row r="125" spans="1:7" x14ac:dyDescent="0.2">
      <c r="A125" s="260"/>
      <c r="B125" s="260"/>
    </row>
    <row r="126" spans="1:7" x14ac:dyDescent="0.2">
      <c r="A126" s="249"/>
      <c r="B126" s="249"/>
      <c r="C126" s="261"/>
      <c r="D126" s="261"/>
      <c r="E126" s="262"/>
      <c r="F126" s="261"/>
      <c r="G126" s="263"/>
    </row>
    <row r="127" spans="1:7" x14ac:dyDescent="0.2">
      <c r="A127" s="264"/>
      <c r="B127" s="264"/>
      <c r="C127" s="249"/>
      <c r="D127" s="249"/>
      <c r="E127" s="265"/>
      <c r="F127" s="249"/>
      <c r="G127" s="249"/>
    </row>
    <row r="128" spans="1:7" x14ac:dyDescent="0.2">
      <c r="A128" s="249"/>
      <c r="B128" s="249"/>
      <c r="C128" s="249"/>
      <c r="D128" s="249"/>
      <c r="E128" s="265"/>
      <c r="F128" s="249"/>
      <c r="G128" s="249"/>
    </row>
    <row r="129" spans="1:7" x14ac:dyDescent="0.2">
      <c r="A129" s="249"/>
      <c r="B129" s="249"/>
      <c r="C129" s="249"/>
      <c r="D129" s="249"/>
      <c r="E129" s="265"/>
      <c r="F129" s="249"/>
      <c r="G129" s="249"/>
    </row>
    <row r="130" spans="1:7" x14ac:dyDescent="0.2">
      <c r="A130" s="249"/>
      <c r="B130" s="249"/>
      <c r="C130" s="249"/>
      <c r="D130" s="249"/>
      <c r="E130" s="265"/>
      <c r="F130" s="249"/>
      <c r="G130" s="249"/>
    </row>
    <row r="131" spans="1:7" x14ac:dyDescent="0.2">
      <c r="A131" s="249"/>
      <c r="B131" s="249"/>
      <c r="C131" s="249"/>
      <c r="D131" s="249"/>
      <c r="E131" s="265"/>
      <c r="F131" s="249"/>
      <c r="G131" s="249"/>
    </row>
    <row r="132" spans="1:7" x14ac:dyDescent="0.2">
      <c r="A132" s="249"/>
      <c r="B132" s="249"/>
      <c r="C132" s="249"/>
      <c r="D132" s="249"/>
      <c r="E132" s="265"/>
      <c r="F132" s="249"/>
      <c r="G132" s="249"/>
    </row>
    <row r="133" spans="1:7" x14ac:dyDescent="0.2">
      <c r="A133" s="249"/>
      <c r="B133" s="249"/>
      <c r="C133" s="249"/>
      <c r="D133" s="249"/>
      <c r="E133" s="265"/>
      <c r="F133" s="249"/>
      <c r="G133" s="249"/>
    </row>
    <row r="134" spans="1:7" x14ac:dyDescent="0.2">
      <c r="A134" s="249"/>
      <c r="B134" s="249"/>
      <c r="C134" s="249"/>
      <c r="D134" s="249"/>
      <c r="E134" s="265"/>
      <c r="F134" s="249"/>
      <c r="G134" s="249"/>
    </row>
    <row r="135" spans="1:7" x14ac:dyDescent="0.2">
      <c r="A135" s="249"/>
      <c r="B135" s="249"/>
      <c r="C135" s="249"/>
      <c r="D135" s="249"/>
      <c r="E135" s="265"/>
      <c r="F135" s="249"/>
      <c r="G135" s="249"/>
    </row>
    <row r="136" spans="1:7" x14ac:dyDescent="0.2">
      <c r="A136" s="249"/>
      <c r="B136" s="249"/>
      <c r="C136" s="249"/>
      <c r="D136" s="249"/>
      <c r="E136" s="265"/>
      <c r="F136" s="249"/>
      <c r="G136" s="249"/>
    </row>
    <row r="137" spans="1:7" x14ac:dyDescent="0.2">
      <c r="A137" s="249"/>
      <c r="B137" s="249"/>
      <c r="C137" s="249"/>
      <c r="D137" s="249"/>
      <c r="E137" s="265"/>
      <c r="F137" s="249"/>
      <c r="G137" s="249"/>
    </row>
    <row r="138" spans="1:7" x14ac:dyDescent="0.2">
      <c r="A138" s="249"/>
      <c r="B138" s="249"/>
      <c r="C138" s="249"/>
      <c r="D138" s="249"/>
      <c r="E138" s="265"/>
      <c r="F138" s="249"/>
      <c r="G138" s="249"/>
    </row>
    <row r="139" spans="1:7" x14ac:dyDescent="0.2">
      <c r="A139" s="249"/>
      <c r="B139" s="249"/>
      <c r="C139" s="249"/>
      <c r="D139" s="249"/>
      <c r="E139" s="265"/>
      <c r="F139" s="249"/>
      <c r="G139" s="249"/>
    </row>
  </sheetData>
  <mergeCells count="4">
    <mergeCell ref="A1:G1"/>
    <mergeCell ref="A3:B3"/>
    <mergeCell ref="A4:B4"/>
    <mergeCell ref="E4:G4"/>
  </mergeCells>
  <printOptions gridLinesSet="0"/>
  <pageMargins left="0.59055118110236227" right="0.39370078740157483" top="0.59055118110236227" bottom="0.98425196850393704" header="0.19685039370078741" footer="0.51181102362204722"/>
  <pageSetup paperSize="9" orientation="portrait" horizont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4"/>
  <dimension ref="A1:BE51"/>
  <sheetViews>
    <sheetView zoomScaleNormal="100" workbookViewId="0">
      <selection activeCell="A8" sqref="A8"/>
    </sheetView>
  </sheetViews>
  <sheetFormatPr defaultRowHeight="12.75" x14ac:dyDescent="0.2"/>
  <cols>
    <col min="1" max="1" width="2" style="1" customWidth="1"/>
    <col min="2" max="2" width="15" style="1" customWidth="1"/>
    <col min="3" max="3" width="15.85546875" style="1" customWidth="1"/>
    <col min="4" max="4" width="14.5703125" style="1" customWidth="1"/>
    <col min="5" max="5" width="13.5703125" style="1" customWidth="1"/>
    <col min="6" max="6" width="16.5703125" style="1" customWidth="1"/>
    <col min="7" max="7" width="15.28515625" style="1" customWidth="1"/>
    <col min="8" max="16384" width="9.140625" style="1"/>
  </cols>
  <sheetData>
    <row r="1" spans="1:57" ht="24.75" customHeight="1" thickBot="1" x14ac:dyDescent="0.25">
      <c r="A1" s="74" t="s">
        <v>26</v>
      </c>
      <c r="B1" s="75"/>
      <c r="C1" s="75"/>
      <c r="D1" s="75"/>
      <c r="E1" s="75"/>
      <c r="F1" s="75"/>
      <c r="G1" s="75"/>
    </row>
    <row r="2" spans="1:57" ht="12.75" customHeight="1" x14ac:dyDescent="0.2">
      <c r="A2" s="76" t="s">
        <v>27</v>
      </c>
      <c r="B2" s="77"/>
      <c r="C2" s="78" t="s">
        <v>98</v>
      </c>
      <c r="D2" s="78" t="s">
        <v>257</v>
      </c>
      <c r="E2" s="79"/>
      <c r="F2" s="80" t="s">
        <v>28</v>
      </c>
      <c r="G2" s="81"/>
    </row>
    <row r="3" spans="1:57" ht="3" hidden="1" customHeight="1" x14ac:dyDescent="0.2">
      <c r="A3" s="82"/>
      <c r="B3" s="83"/>
      <c r="C3" s="84"/>
      <c r="D3" s="84"/>
      <c r="E3" s="85"/>
      <c r="F3" s="86"/>
      <c r="G3" s="87"/>
    </row>
    <row r="4" spans="1:57" ht="12" customHeight="1" x14ac:dyDescent="0.2">
      <c r="A4" s="88" t="s">
        <v>29</v>
      </c>
      <c r="B4" s="83"/>
      <c r="C4" s="84"/>
      <c r="D4" s="84"/>
      <c r="E4" s="85"/>
      <c r="F4" s="86" t="s">
        <v>30</v>
      </c>
      <c r="G4" s="89"/>
    </row>
    <row r="5" spans="1:57" ht="12.95" customHeight="1" x14ac:dyDescent="0.2">
      <c r="A5" s="90" t="s">
        <v>254</v>
      </c>
      <c r="B5" s="91"/>
      <c r="C5" s="92" t="s">
        <v>255</v>
      </c>
      <c r="D5" s="93"/>
      <c r="E5" s="91"/>
      <c r="F5" s="86" t="s">
        <v>31</v>
      </c>
      <c r="G5" s="87"/>
    </row>
    <row r="6" spans="1:57" ht="12.95" customHeight="1" x14ac:dyDescent="0.2">
      <c r="A6" s="88" t="s">
        <v>32</v>
      </c>
      <c r="B6" s="83"/>
      <c r="C6" s="84"/>
      <c r="D6" s="84"/>
      <c r="E6" s="85"/>
      <c r="F6" s="94" t="s">
        <v>33</v>
      </c>
      <c r="G6" s="95">
        <v>0</v>
      </c>
      <c r="O6" s="96"/>
    </row>
    <row r="7" spans="1:57" ht="12.95" customHeight="1" x14ac:dyDescent="0.2">
      <c r="A7" s="97"/>
      <c r="B7" s="98"/>
      <c r="C7" s="99" t="s">
        <v>97</v>
      </c>
      <c r="D7" s="100"/>
      <c r="E7" s="100"/>
      <c r="F7" s="101" t="s">
        <v>34</v>
      </c>
      <c r="G7" s="95">
        <f>IF(G6=0,,ROUND((F30+F32)/G6,1))</f>
        <v>0</v>
      </c>
    </row>
    <row r="8" spans="1:57" x14ac:dyDescent="0.2">
      <c r="A8" s="102" t="s">
        <v>35</v>
      </c>
      <c r="B8" s="86"/>
      <c r="C8" s="280"/>
      <c r="D8" s="280"/>
      <c r="E8" s="281"/>
      <c r="F8" s="103" t="s">
        <v>36</v>
      </c>
      <c r="G8" s="104"/>
      <c r="H8" s="105"/>
      <c r="I8" s="106"/>
    </row>
    <row r="9" spans="1:57" x14ac:dyDescent="0.2">
      <c r="A9" s="102" t="s">
        <v>37</v>
      </c>
      <c r="B9" s="86"/>
      <c r="C9" s="280"/>
      <c r="D9" s="280"/>
      <c r="E9" s="281"/>
      <c r="F9" s="86"/>
      <c r="G9" s="107"/>
      <c r="H9" s="108"/>
    </row>
    <row r="10" spans="1:57" x14ac:dyDescent="0.2">
      <c r="A10" s="102" t="s">
        <v>38</v>
      </c>
      <c r="B10" s="86"/>
      <c r="C10" s="280"/>
      <c r="D10" s="280"/>
      <c r="E10" s="280"/>
      <c r="F10" s="109"/>
      <c r="G10" s="110"/>
      <c r="H10" s="111"/>
    </row>
    <row r="11" spans="1:57" ht="13.5" customHeight="1" x14ac:dyDescent="0.2">
      <c r="A11" s="102" t="s">
        <v>39</v>
      </c>
      <c r="B11" s="86"/>
      <c r="C11" s="280"/>
      <c r="D11" s="280"/>
      <c r="E11" s="280"/>
      <c r="F11" s="112" t="s">
        <v>40</v>
      </c>
      <c r="G11" s="113"/>
      <c r="H11" s="108"/>
      <c r="BA11" s="114"/>
      <c r="BB11" s="114"/>
      <c r="BC11" s="114"/>
      <c r="BD11" s="114"/>
      <c r="BE11" s="114"/>
    </row>
    <row r="12" spans="1:57" ht="12.75" customHeight="1" x14ac:dyDescent="0.2">
      <c r="A12" s="115" t="s">
        <v>41</v>
      </c>
      <c r="B12" s="83"/>
      <c r="C12" s="282"/>
      <c r="D12" s="282"/>
      <c r="E12" s="282"/>
      <c r="F12" s="116" t="s">
        <v>42</v>
      </c>
      <c r="G12" s="117"/>
      <c r="H12" s="108"/>
    </row>
    <row r="13" spans="1:57" ht="28.5" customHeight="1" thickBot="1" x14ac:dyDescent="0.25">
      <c r="A13" s="118" t="s">
        <v>43</v>
      </c>
      <c r="B13" s="119"/>
      <c r="C13" s="119"/>
      <c r="D13" s="119"/>
      <c r="E13" s="120"/>
      <c r="F13" s="120"/>
      <c r="G13" s="121"/>
      <c r="H13" s="108"/>
    </row>
    <row r="14" spans="1:57" ht="17.25" customHeight="1" thickBot="1" x14ac:dyDescent="0.25">
      <c r="A14" s="122" t="s">
        <v>44</v>
      </c>
      <c r="B14" s="123"/>
      <c r="C14" s="124"/>
      <c r="D14" s="125" t="s">
        <v>45</v>
      </c>
      <c r="E14" s="126"/>
      <c r="F14" s="126"/>
      <c r="G14" s="124"/>
    </row>
    <row r="15" spans="1:57" ht="15.95" customHeight="1" x14ac:dyDescent="0.2">
      <c r="A15" s="127"/>
      <c r="B15" s="128" t="s">
        <v>46</v>
      </c>
      <c r="C15" s="129">
        <f>'04 01 Rek'!E8</f>
        <v>0</v>
      </c>
      <c r="D15" s="130">
        <f>'04 01 Rek'!A16</f>
        <v>0</v>
      </c>
      <c r="E15" s="131"/>
      <c r="F15" s="132"/>
      <c r="G15" s="129">
        <f>'04 01 Rek'!I16</f>
        <v>0</v>
      </c>
    </row>
    <row r="16" spans="1:57" ht="15.95" customHeight="1" x14ac:dyDescent="0.2">
      <c r="A16" s="127" t="s">
        <v>47</v>
      </c>
      <c r="B16" s="128" t="s">
        <v>48</v>
      </c>
      <c r="C16" s="129">
        <f>'04 01 Rek'!F8</f>
        <v>0</v>
      </c>
      <c r="D16" s="82"/>
      <c r="E16" s="133"/>
      <c r="F16" s="134"/>
      <c r="G16" s="129"/>
    </row>
    <row r="17" spans="1:7" ht="15.95" customHeight="1" x14ac:dyDescent="0.2">
      <c r="A17" s="127" t="s">
        <v>49</v>
      </c>
      <c r="B17" s="128" t="s">
        <v>50</v>
      </c>
      <c r="C17" s="129">
        <f>'04 01 Rek'!H8</f>
        <v>0</v>
      </c>
      <c r="D17" s="82"/>
      <c r="E17" s="133"/>
      <c r="F17" s="134"/>
      <c r="G17" s="129"/>
    </row>
    <row r="18" spans="1:7" ht="15.95" customHeight="1" x14ac:dyDescent="0.2">
      <c r="A18" s="135" t="s">
        <v>51</v>
      </c>
      <c r="B18" s="136" t="s">
        <v>52</v>
      </c>
      <c r="C18" s="129">
        <f>'04 01 Rek'!G8</f>
        <v>0</v>
      </c>
      <c r="D18" s="82"/>
      <c r="E18" s="133"/>
      <c r="F18" s="134"/>
      <c r="G18" s="129"/>
    </row>
    <row r="19" spans="1:7" ht="15.95" customHeight="1" x14ac:dyDescent="0.2">
      <c r="A19" s="137" t="s">
        <v>53</v>
      </c>
      <c r="B19" s="128"/>
      <c r="C19" s="129">
        <f>SUM(C15:C18)</f>
        <v>0</v>
      </c>
      <c r="D19" s="82"/>
      <c r="E19" s="133"/>
      <c r="F19" s="134"/>
      <c r="G19" s="129"/>
    </row>
    <row r="20" spans="1:7" ht="15.95" customHeight="1" x14ac:dyDescent="0.2">
      <c r="A20" s="137"/>
      <c r="B20" s="128"/>
      <c r="C20" s="129"/>
      <c r="D20" s="82"/>
      <c r="E20" s="133"/>
      <c r="F20" s="134"/>
      <c r="G20" s="129"/>
    </row>
    <row r="21" spans="1:7" ht="15.95" customHeight="1" x14ac:dyDescent="0.2">
      <c r="A21" s="137" t="s">
        <v>25</v>
      </c>
      <c r="B21" s="128"/>
      <c r="C21" s="129">
        <f>'04 01 Rek'!I8</f>
        <v>0</v>
      </c>
      <c r="D21" s="82"/>
      <c r="E21" s="133"/>
      <c r="F21" s="134"/>
      <c r="G21" s="129"/>
    </row>
    <row r="22" spans="1:7" ht="15.95" customHeight="1" x14ac:dyDescent="0.2">
      <c r="A22" s="138" t="s">
        <v>54</v>
      </c>
      <c r="B22" s="108"/>
      <c r="C22" s="129">
        <f>C19+C21</f>
        <v>0</v>
      </c>
      <c r="D22" s="82" t="s">
        <v>55</v>
      </c>
      <c r="E22" s="133"/>
      <c r="F22" s="134"/>
      <c r="G22" s="129">
        <f>G23-SUM(G15:G21)</f>
        <v>0</v>
      </c>
    </row>
    <row r="23" spans="1:7" ht="15.95" customHeight="1" thickBot="1" x14ac:dyDescent="0.25">
      <c r="A23" s="278" t="s">
        <v>56</v>
      </c>
      <c r="B23" s="279"/>
      <c r="C23" s="139">
        <f>C22+G23</f>
        <v>0</v>
      </c>
      <c r="D23" s="140" t="s">
        <v>57</v>
      </c>
      <c r="E23" s="141"/>
      <c r="F23" s="142"/>
      <c r="G23" s="129">
        <f>'04 01 Rek'!H14</f>
        <v>0</v>
      </c>
    </row>
    <row r="24" spans="1:7" x14ac:dyDescent="0.2">
      <c r="A24" s="143" t="s">
        <v>58</v>
      </c>
      <c r="B24" s="144"/>
      <c r="C24" s="145"/>
      <c r="D24" s="144" t="s">
        <v>59</v>
      </c>
      <c r="E24" s="144"/>
      <c r="F24" s="146" t="s">
        <v>60</v>
      </c>
      <c r="G24" s="147"/>
    </row>
    <row r="25" spans="1:7" x14ac:dyDescent="0.2">
      <c r="A25" s="138" t="s">
        <v>61</v>
      </c>
      <c r="B25" s="108"/>
      <c r="C25" s="148"/>
      <c r="D25" s="108" t="s">
        <v>61</v>
      </c>
      <c r="F25" s="149" t="s">
        <v>61</v>
      </c>
      <c r="G25" s="150"/>
    </row>
    <row r="26" spans="1:7" ht="37.5" customHeight="1" x14ac:dyDescent="0.2">
      <c r="A26" s="138" t="s">
        <v>62</v>
      </c>
      <c r="B26" s="151"/>
      <c r="C26" s="148"/>
      <c r="D26" s="108" t="s">
        <v>62</v>
      </c>
      <c r="F26" s="149" t="s">
        <v>62</v>
      </c>
      <c r="G26" s="150"/>
    </row>
    <row r="27" spans="1:7" x14ac:dyDescent="0.2">
      <c r="A27" s="138"/>
      <c r="B27" s="152"/>
      <c r="C27" s="148"/>
      <c r="D27" s="108"/>
      <c r="F27" s="149"/>
      <c r="G27" s="150"/>
    </row>
    <row r="28" spans="1:7" x14ac:dyDescent="0.2">
      <c r="A28" s="138" t="s">
        <v>63</v>
      </c>
      <c r="B28" s="108"/>
      <c r="C28" s="148"/>
      <c r="D28" s="149" t="s">
        <v>64</v>
      </c>
      <c r="E28" s="148"/>
      <c r="F28" s="153" t="s">
        <v>64</v>
      </c>
      <c r="G28" s="150"/>
    </row>
    <row r="29" spans="1:7" ht="69" customHeight="1" x14ac:dyDescent="0.2">
      <c r="A29" s="138"/>
      <c r="B29" s="108"/>
      <c r="C29" s="154"/>
      <c r="D29" s="155"/>
      <c r="E29" s="154"/>
      <c r="F29" s="108"/>
      <c r="G29" s="150"/>
    </row>
    <row r="30" spans="1:7" x14ac:dyDescent="0.2">
      <c r="A30" s="156" t="s">
        <v>12</v>
      </c>
      <c r="B30" s="157"/>
      <c r="C30" s="158">
        <v>21</v>
      </c>
      <c r="D30" s="157" t="s">
        <v>65</v>
      </c>
      <c r="E30" s="159"/>
      <c r="F30" s="284">
        <f>C23-F32</f>
        <v>0</v>
      </c>
      <c r="G30" s="285"/>
    </row>
    <row r="31" spans="1:7" x14ac:dyDescent="0.2">
      <c r="A31" s="156" t="s">
        <v>66</v>
      </c>
      <c r="B31" s="157"/>
      <c r="C31" s="158">
        <f>C30</f>
        <v>21</v>
      </c>
      <c r="D31" s="157" t="s">
        <v>67</v>
      </c>
      <c r="E31" s="159"/>
      <c r="F31" s="284">
        <f>ROUND(PRODUCT(F30,C31/100),0)</f>
        <v>0</v>
      </c>
      <c r="G31" s="285"/>
    </row>
    <row r="32" spans="1:7" x14ac:dyDescent="0.2">
      <c r="A32" s="156" t="s">
        <v>12</v>
      </c>
      <c r="B32" s="157"/>
      <c r="C32" s="158">
        <v>0</v>
      </c>
      <c r="D32" s="157" t="s">
        <v>67</v>
      </c>
      <c r="E32" s="159"/>
      <c r="F32" s="284">
        <v>0</v>
      </c>
      <c r="G32" s="285"/>
    </row>
    <row r="33" spans="1:8" x14ac:dyDescent="0.2">
      <c r="A33" s="156" t="s">
        <v>66</v>
      </c>
      <c r="B33" s="160"/>
      <c r="C33" s="161">
        <f>C32</f>
        <v>0</v>
      </c>
      <c r="D33" s="157" t="s">
        <v>67</v>
      </c>
      <c r="E33" s="134"/>
      <c r="F33" s="284">
        <f>ROUND(PRODUCT(F32,C33/100),0)</f>
        <v>0</v>
      </c>
      <c r="G33" s="285"/>
    </row>
    <row r="34" spans="1:8" s="165" customFormat="1" ht="19.5" customHeight="1" thickBot="1" x14ac:dyDescent="0.3">
      <c r="A34" s="162" t="s">
        <v>68</v>
      </c>
      <c r="B34" s="163"/>
      <c r="C34" s="163"/>
      <c r="D34" s="163"/>
      <c r="E34" s="164"/>
      <c r="F34" s="286">
        <f>ROUND(SUM(F30:F33),0)</f>
        <v>0</v>
      </c>
      <c r="G34" s="287"/>
    </row>
    <row r="36" spans="1:8" x14ac:dyDescent="0.2">
      <c r="A36" s="2" t="s">
        <v>69</v>
      </c>
      <c r="B36" s="2"/>
      <c r="C36" s="2"/>
      <c r="D36" s="2"/>
      <c r="E36" s="2"/>
      <c r="F36" s="2"/>
      <c r="G36" s="2"/>
      <c r="H36" s="1" t="s">
        <v>2</v>
      </c>
    </row>
    <row r="37" spans="1:8" ht="14.25" customHeight="1" x14ac:dyDescent="0.2">
      <c r="A37" s="2"/>
      <c r="B37" s="288"/>
      <c r="C37" s="288"/>
      <c r="D37" s="288"/>
      <c r="E37" s="288"/>
      <c r="F37" s="288"/>
      <c r="G37" s="288"/>
      <c r="H37" s="1" t="s">
        <v>2</v>
      </c>
    </row>
    <row r="38" spans="1:8" ht="12.75" customHeight="1" x14ac:dyDescent="0.2">
      <c r="A38" s="166"/>
      <c r="B38" s="288"/>
      <c r="C38" s="288"/>
      <c r="D38" s="288"/>
      <c r="E38" s="288"/>
      <c r="F38" s="288"/>
      <c r="G38" s="288"/>
      <c r="H38" s="1" t="s">
        <v>2</v>
      </c>
    </row>
    <row r="39" spans="1:8" x14ac:dyDescent="0.2">
      <c r="A39" s="166"/>
      <c r="B39" s="288"/>
      <c r="C39" s="288"/>
      <c r="D39" s="288"/>
      <c r="E39" s="288"/>
      <c r="F39" s="288"/>
      <c r="G39" s="288"/>
      <c r="H39" s="1" t="s">
        <v>2</v>
      </c>
    </row>
    <row r="40" spans="1:8" x14ac:dyDescent="0.2">
      <c r="A40" s="166"/>
      <c r="B40" s="288"/>
      <c r="C40" s="288"/>
      <c r="D40" s="288"/>
      <c r="E40" s="288"/>
      <c r="F40" s="288"/>
      <c r="G40" s="288"/>
      <c r="H40" s="1" t="s">
        <v>2</v>
      </c>
    </row>
    <row r="41" spans="1:8" x14ac:dyDescent="0.2">
      <c r="A41" s="166"/>
      <c r="B41" s="288"/>
      <c r="C41" s="288"/>
      <c r="D41" s="288"/>
      <c r="E41" s="288"/>
      <c r="F41" s="288"/>
      <c r="G41" s="288"/>
      <c r="H41" s="1" t="s">
        <v>2</v>
      </c>
    </row>
    <row r="42" spans="1:8" x14ac:dyDescent="0.2">
      <c r="A42" s="166"/>
      <c r="B42" s="288"/>
      <c r="C42" s="288"/>
      <c r="D42" s="288"/>
      <c r="E42" s="288"/>
      <c r="F42" s="288"/>
      <c r="G42" s="288"/>
      <c r="H42" s="1" t="s">
        <v>2</v>
      </c>
    </row>
    <row r="43" spans="1:8" x14ac:dyDescent="0.2">
      <c r="A43" s="166"/>
      <c r="B43" s="288"/>
      <c r="C43" s="288"/>
      <c r="D43" s="288"/>
      <c r="E43" s="288"/>
      <c r="F43" s="288"/>
      <c r="G43" s="288"/>
      <c r="H43" s="1" t="s">
        <v>2</v>
      </c>
    </row>
    <row r="44" spans="1:8" ht="12.75" customHeight="1" x14ac:dyDescent="0.2">
      <c r="A44" s="166"/>
      <c r="B44" s="288"/>
      <c r="C44" s="288"/>
      <c r="D44" s="288"/>
      <c r="E44" s="288"/>
      <c r="F44" s="288"/>
      <c r="G44" s="288"/>
      <c r="H44" s="1" t="s">
        <v>2</v>
      </c>
    </row>
    <row r="45" spans="1:8" ht="12.75" customHeight="1" x14ac:dyDescent="0.2">
      <c r="A45" s="166"/>
      <c r="B45" s="288"/>
      <c r="C45" s="288"/>
      <c r="D45" s="288"/>
      <c r="E45" s="288"/>
      <c r="F45" s="288"/>
      <c r="G45" s="288"/>
      <c r="H45" s="1" t="s">
        <v>2</v>
      </c>
    </row>
    <row r="46" spans="1:8" x14ac:dyDescent="0.2">
      <c r="B46" s="283"/>
      <c r="C46" s="283"/>
      <c r="D46" s="283"/>
      <c r="E46" s="283"/>
      <c r="F46" s="283"/>
      <c r="G46" s="283"/>
    </row>
    <row r="47" spans="1:8" x14ac:dyDescent="0.2">
      <c r="B47" s="283"/>
      <c r="C47" s="283"/>
      <c r="D47" s="283"/>
      <c r="E47" s="283"/>
      <c r="F47" s="283"/>
      <c r="G47" s="283"/>
    </row>
    <row r="48" spans="1:8" x14ac:dyDescent="0.2">
      <c r="B48" s="283"/>
      <c r="C48" s="283"/>
      <c r="D48" s="283"/>
      <c r="E48" s="283"/>
      <c r="F48" s="283"/>
      <c r="G48" s="283"/>
    </row>
    <row r="49" spans="2:7" x14ac:dyDescent="0.2">
      <c r="B49" s="283"/>
      <c r="C49" s="283"/>
      <c r="D49" s="283"/>
      <c r="E49" s="283"/>
      <c r="F49" s="283"/>
      <c r="G49" s="283"/>
    </row>
    <row r="50" spans="2:7" x14ac:dyDescent="0.2">
      <c r="B50" s="283"/>
      <c r="C50" s="283"/>
      <c r="D50" s="283"/>
      <c r="E50" s="283"/>
      <c r="F50" s="283"/>
      <c r="G50" s="283"/>
    </row>
    <row r="51" spans="2:7" x14ac:dyDescent="0.2">
      <c r="B51" s="283"/>
      <c r="C51" s="283"/>
      <c r="D51" s="283"/>
      <c r="E51" s="283"/>
      <c r="F51" s="283"/>
      <c r="G51" s="283"/>
    </row>
  </sheetData>
  <mergeCells count="18">
    <mergeCell ref="B51:G51"/>
    <mergeCell ref="F30:G30"/>
    <mergeCell ref="F31:G31"/>
    <mergeCell ref="F32:G32"/>
    <mergeCell ref="F33:G33"/>
    <mergeCell ref="F34:G34"/>
    <mergeCell ref="B37:G45"/>
    <mergeCell ref="B46:G46"/>
    <mergeCell ref="B47:G47"/>
    <mergeCell ref="B48:G48"/>
    <mergeCell ref="B49:G49"/>
    <mergeCell ref="B50:G50"/>
    <mergeCell ref="A23:B23"/>
    <mergeCell ref="C8:E8"/>
    <mergeCell ref="C9:E9"/>
    <mergeCell ref="C10:E10"/>
    <mergeCell ref="C11:E11"/>
    <mergeCell ref="C12:E12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4"/>
  <dimension ref="A1:BE65"/>
  <sheetViews>
    <sheetView topLeftCell="A10" workbookViewId="0">
      <selection activeCell="C2" sqref="C2"/>
    </sheetView>
  </sheetViews>
  <sheetFormatPr defaultRowHeight="12.75" x14ac:dyDescent="0.2"/>
  <cols>
    <col min="1" max="1" width="5.85546875" style="1" customWidth="1"/>
    <col min="2" max="2" width="6.140625" style="1" customWidth="1"/>
    <col min="3" max="3" width="11.42578125" style="1" customWidth="1"/>
    <col min="4" max="4" width="15.85546875" style="1" customWidth="1"/>
    <col min="5" max="5" width="11.28515625" style="1" customWidth="1"/>
    <col min="6" max="6" width="10.85546875" style="1" customWidth="1"/>
    <col min="7" max="7" width="11" style="1" customWidth="1"/>
    <col min="8" max="8" width="11.140625" style="1" customWidth="1"/>
    <col min="9" max="9" width="10.7109375" style="1" customWidth="1"/>
    <col min="10" max="16384" width="9.140625" style="1"/>
  </cols>
  <sheetData>
    <row r="1" spans="1:57" ht="13.5" thickTop="1" x14ac:dyDescent="0.2">
      <c r="A1" s="289" t="s">
        <v>3</v>
      </c>
      <c r="B1" s="290"/>
      <c r="C1" s="167" t="s">
        <v>97</v>
      </c>
      <c r="D1" s="168"/>
      <c r="E1" s="169"/>
      <c r="F1" s="168"/>
      <c r="G1" s="170" t="s">
        <v>70</v>
      </c>
      <c r="H1" s="171" t="s">
        <v>98</v>
      </c>
      <c r="I1" s="172"/>
    </row>
    <row r="2" spans="1:57" ht="13.5" thickBot="1" x14ac:dyDescent="0.25">
      <c r="A2" s="291" t="s">
        <v>71</v>
      </c>
      <c r="B2" s="292"/>
      <c r="C2" s="173" t="s">
        <v>256</v>
      </c>
      <c r="D2" s="174"/>
      <c r="E2" s="175"/>
      <c r="F2" s="174"/>
      <c r="G2" s="293" t="s">
        <v>257</v>
      </c>
      <c r="H2" s="294"/>
      <c r="I2" s="295"/>
    </row>
    <row r="3" spans="1:57" ht="13.5" thickTop="1" x14ac:dyDescent="0.2">
      <c r="F3" s="108"/>
    </row>
    <row r="4" spans="1:57" ht="19.5" customHeight="1" x14ac:dyDescent="0.25">
      <c r="A4" s="176" t="s">
        <v>72</v>
      </c>
      <c r="B4" s="177"/>
      <c r="C4" s="177"/>
      <c r="D4" s="177"/>
      <c r="E4" s="178"/>
      <c r="F4" s="177"/>
      <c r="G4" s="177"/>
      <c r="H4" s="177"/>
      <c r="I4" s="177"/>
    </row>
    <row r="5" spans="1:57" ht="13.5" thickBot="1" x14ac:dyDescent="0.25"/>
    <row r="6" spans="1:57" s="108" customFormat="1" ht="13.5" thickBot="1" x14ac:dyDescent="0.25">
      <c r="A6" s="179"/>
      <c r="B6" s="180" t="s">
        <v>73</v>
      </c>
      <c r="C6" s="180"/>
      <c r="D6" s="181"/>
      <c r="E6" s="182" t="s">
        <v>21</v>
      </c>
      <c r="F6" s="183" t="s">
        <v>22</v>
      </c>
      <c r="G6" s="183" t="s">
        <v>23</v>
      </c>
      <c r="H6" s="183" t="s">
        <v>24</v>
      </c>
      <c r="I6" s="184" t="s">
        <v>25</v>
      </c>
    </row>
    <row r="7" spans="1:57" s="108" customFormat="1" ht="13.5" thickBot="1" x14ac:dyDescent="0.25">
      <c r="A7" s="266" t="str">
        <f>'04 01 Pol'!B7</f>
        <v>ON</v>
      </c>
      <c r="B7" s="62" t="str">
        <f>'04 01 Pol'!C7</f>
        <v>Ostatní náklady</v>
      </c>
      <c r="D7" s="185"/>
      <c r="E7" s="267">
        <f>'04 01 Pol'!BA11</f>
        <v>0</v>
      </c>
      <c r="F7" s="268">
        <f>'04 01 Pol'!BB11</f>
        <v>0</v>
      </c>
      <c r="G7" s="268">
        <f>'04 01 Pol'!BC11</f>
        <v>0</v>
      </c>
      <c r="H7" s="268">
        <f>'04 01 Pol'!BD11</f>
        <v>0</v>
      </c>
      <c r="I7" s="269">
        <f>'04 01 Pol'!BE11</f>
        <v>0</v>
      </c>
    </row>
    <row r="8" spans="1:57" s="14" customFormat="1" ht="13.5" thickBot="1" x14ac:dyDescent="0.25">
      <c r="A8" s="186"/>
      <c r="B8" s="187" t="s">
        <v>74</v>
      </c>
      <c r="C8" s="187"/>
      <c r="D8" s="188"/>
      <c r="E8" s="189">
        <f>SUM(E7:E7)</f>
        <v>0</v>
      </c>
      <c r="F8" s="190">
        <f>SUM(F7:F7)</f>
        <v>0</v>
      </c>
      <c r="G8" s="190">
        <f>SUM(G7:G7)</f>
        <v>0</v>
      </c>
      <c r="H8" s="190">
        <f>SUM(H7:H7)</f>
        <v>0</v>
      </c>
      <c r="I8" s="191">
        <f>SUM(I7:I7)</f>
        <v>0</v>
      </c>
    </row>
    <row r="9" spans="1:57" x14ac:dyDescent="0.2">
      <c r="A9" s="108"/>
      <c r="B9" s="108"/>
      <c r="C9" s="108"/>
      <c r="D9" s="108"/>
      <c r="E9" s="108"/>
      <c r="F9" s="108"/>
      <c r="G9" s="108"/>
      <c r="H9" s="108"/>
      <c r="I9" s="108"/>
    </row>
    <row r="10" spans="1:57" ht="19.5" customHeight="1" x14ac:dyDescent="0.25">
      <c r="A10" s="177" t="s">
        <v>75</v>
      </c>
      <c r="B10" s="177"/>
      <c r="C10" s="177"/>
      <c r="D10" s="177"/>
      <c r="E10" s="177"/>
      <c r="F10" s="177"/>
      <c r="G10" s="192"/>
      <c r="H10" s="177"/>
      <c r="I10" s="177"/>
      <c r="BA10" s="114"/>
      <c r="BB10" s="114"/>
      <c r="BC10" s="114"/>
      <c r="BD10" s="114"/>
      <c r="BE10" s="114"/>
    </row>
    <row r="11" spans="1:57" ht="13.5" thickBot="1" x14ac:dyDescent="0.25"/>
    <row r="12" spans="1:57" x14ac:dyDescent="0.2">
      <c r="A12" s="143" t="s">
        <v>76</v>
      </c>
      <c r="B12" s="144"/>
      <c r="C12" s="144"/>
      <c r="D12" s="193"/>
      <c r="E12" s="194" t="s">
        <v>77</v>
      </c>
      <c r="F12" s="195" t="s">
        <v>13</v>
      </c>
      <c r="G12" s="196" t="s">
        <v>78</v>
      </c>
      <c r="H12" s="197"/>
      <c r="I12" s="198" t="s">
        <v>77</v>
      </c>
    </row>
    <row r="13" spans="1:57" x14ac:dyDescent="0.2">
      <c r="A13" s="137"/>
      <c r="B13" s="128"/>
      <c r="C13" s="128"/>
      <c r="D13" s="199"/>
      <c r="E13" s="200"/>
      <c r="F13" s="201"/>
      <c r="G13" s="202">
        <f>CHOOSE(BA13+1,E8+F8,E8+F8+H8,E8+F8+G8+H8,E8,F8,H8,G8,H8+G8,0)</f>
        <v>0</v>
      </c>
      <c r="H13" s="203"/>
      <c r="I13" s="204">
        <f>E13+F13*G13/100</f>
        <v>0</v>
      </c>
      <c r="BA13" s="1">
        <v>8</v>
      </c>
    </row>
    <row r="14" spans="1:57" ht="13.5" thickBot="1" x14ac:dyDescent="0.25">
      <c r="A14" s="205"/>
      <c r="B14" s="206" t="s">
        <v>79</v>
      </c>
      <c r="C14" s="207"/>
      <c r="D14" s="208"/>
      <c r="E14" s="209"/>
      <c r="F14" s="210"/>
      <c r="G14" s="210"/>
      <c r="H14" s="296">
        <f>SUM(I13:I13)</f>
        <v>0</v>
      </c>
      <c r="I14" s="297"/>
    </row>
    <row r="16" spans="1:57" x14ac:dyDescent="0.2">
      <c r="B16" s="14"/>
      <c r="F16" s="211"/>
      <c r="G16" s="212"/>
      <c r="H16" s="212"/>
      <c r="I16" s="46"/>
    </row>
    <row r="17" spans="6:9" x14ac:dyDescent="0.2">
      <c r="F17" s="211"/>
      <c r="G17" s="212"/>
      <c r="H17" s="212"/>
      <c r="I17" s="46"/>
    </row>
    <row r="18" spans="6:9" x14ac:dyDescent="0.2">
      <c r="F18" s="211"/>
      <c r="G18" s="212"/>
      <c r="H18" s="212"/>
      <c r="I18" s="46"/>
    </row>
    <row r="19" spans="6:9" x14ac:dyDescent="0.2">
      <c r="F19" s="211"/>
      <c r="G19" s="212"/>
      <c r="H19" s="212"/>
      <c r="I19" s="46"/>
    </row>
    <row r="20" spans="6:9" x14ac:dyDescent="0.2">
      <c r="F20" s="211"/>
      <c r="G20" s="212"/>
      <c r="H20" s="212"/>
      <c r="I20" s="46"/>
    </row>
    <row r="21" spans="6:9" x14ac:dyDescent="0.2">
      <c r="F21" s="211"/>
      <c r="G21" s="212"/>
      <c r="H21" s="212"/>
      <c r="I21" s="46"/>
    </row>
    <row r="22" spans="6:9" x14ac:dyDescent="0.2">
      <c r="F22" s="211"/>
      <c r="G22" s="212"/>
      <c r="H22" s="212"/>
      <c r="I22" s="46"/>
    </row>
    <row r="23" spans="6:9" x14ac:dyDescent="0.2">
      <c r="F23" s="211"/>
      <c r="G23" s="212"/>
      <c r="H23" s="212"/>
      <c r="I23" s="46"/>
    </row>
    <row r="24" spans="6:9" x14ac:dyDescent="0.2">
      <c r="F24" s="211"/>
      <c r="G24" s="212"/>
      <c r="H24" s="212"/>
      <c r="I24" s="46"/>
    </row>
    <row r="25" spans="6:9" x14ac:dyDescent="0.2">
      <c r="F25" s="211"/>
      <c r="G25" s="212"/>
      <c r="H25" s="212"/>
      <c r="I25" s="46"/>
    </row>
    <row r="26" spans="6:9" x14ac:dyDescent="0.2">
      <c r="F26" s="211"/>
      <c r="G26" s="212"/>
      <c r="H26" s="212"/>
      <c r="I26" s="46"/>
    </row>
    <row r="27" spans="6:9" x14ac:dyDescent="0.2">
      <c r="F27" s="211"/>
      <c r="G27" s="212"/>
      <c r="H27" s="212"/>
      <c r="I27" s="46"/>
    </row>
    <row r="28" spans="6:9" x14ac:dyDescent="0.2">
      <c r="F28" s="211"/>
      <c r="G28" s="212"/>
      <c r="H28" s="212"/>
      <c r="I28" s="46"/>
    </row>
    <row r="29" spans="6:9" x14ac:dyDescent="0.2">
      <c r="F29" s="211"/>
      <c r="G29" s="212"/>
      <c r="H29" s="212"/>
      <c r="I29" s="46"/>
    </row>
    <row r="30" spans="6:9" x14ac:dyDescent="0.2">
      <c r="F30" s="211"/>
      <c r="G30" s="212"/>
      <c r="H30" s="212"/>
      <c r="I30" s="46"/>
    </row>
    <row r="31" spans="6:9" x14ac:dyDescent="0.2">
      <c r="F31" s="211"/>
      <c r="G31" s="212"/>
      <c r="H31" s="212"/>
      <c r="I31" s="46"/>
    </row>
    <row r="32" spans="6:9" x14ac:dyDescent="0.2">
      <c r="F32" s="211"/>
      <c r="G32" s="212"/>
      <c r="H32" s="212"/>
      <c r="I32" s="46"/>
    </row>
    <row r="33" spans="6:9" x14ac:dyDescent="0.2">
      <c r="F33" s="211"/>
      <c r="G33" s="212"/>
      <c r="H33" s="212"/>
      <c r="I33" s="46"/>
    </row>
    <row r="34" spans="6:9" x14ac:dyDescent="0.2">
      <c r="F34" s="211"/>
      <c r="G34" s="212"/>
      <c r="H34" s="212"/>
      <c r="I34" s="46"/>
    </row>
    <row r="35" spans="6:9" x14ac:dyDescent="0.2">
      <c r="F35" s="211"/>
      <c r="G35" s="212"/>
      <c r="H35" s="212"/>
      <c r="I35" s="46"/>
    </row>
    <row r="36" spans="6:9" x14ac:dyDescent="0.2">
      <c r="F36" s="211"/>
      <c r="G36" s="212"/>
      <c r="H36" s="212"/>
      <c r="I36" s="46"/>
    </row>
    <row r="37" spans="6:9" x14ac:dyDescent="0.2">
      <c r="F37" s="211"/>
      <c r="G37" s="212"/>
      <c r="H37" s="212"/>
      <c r="I37" s="46"/>
    </row>
    <row r="38" spans="6:9" x14ac:dyDescent="0.2">
      <c r="F38" s="211"/>
      <c r="G38" s="212"/>
      <c r="H38" s="212"/>
      <c r="I38" s="46"/>
    </row>
    <row r="39" spans="6:9" x14ac:dyDescent="0.2">
      <c r="F39" s="211"/>
      <c r="G39" s="212"/>
      <c r="H39" s="212"/>
      <c r="I39" s="46"/>
    </row>
    <row r="40" spans="6:9" x14ac:dyDescent="0.2">
      <c r="F40" s="211"/>
      <c r="G40" s="212"/>
      <c r="H40" s="212"/>
      <c r="I40" s="46"/>
    </row>
    <row r="41" spans="6:9" x14ac:dyDescent="0.2">
      <c r="F41" s="211"/>
      <c r="G41" s="212"/>
      <c r="H41" s="212"/>
      <c r="I41" s="46"/>
    </row>
    <row r="42" spans="6:9" x14ac:dyDescent="0.2">
      <c r="F42" s="211"/>
      <c r="G42" s="212"/>
      <c r="H42" s="212"/>
      <c r="I42" s="46"/>
    </row>
    <row r="43" spans="6:9" x14ac:dyDescent="0.2">
      <c r="F43" s="211"/>
      <c r="G43" s="212"/>
      <c r="H43" s="212"/>
      <c r="I43" s="46"/>
    </row>
    <row r="44" spans="6:9" x14ac:dyDescent="0.2">
      <c r="F44" s="211"/>
      <c r="G44" s="212"/>
      <c r="H44" s="212"/>
      <c r="I44" s="46"/>
    </row>
    <row r="45" spans="6:9" x14ac:dyDescent="0.2">
      <c r="F45" s="211"/>
      <c r="G45" s="212"/>
      <c r="H45" s="212"/>
      <c r="I45" s="46"/>
    </row>
    <row r="46" spans="6:9" x14ac:dyDescent="0.2">
      <c r="F46" s="211"/>
      <c r="G46" s="212"/>
      <c r="H46" s="212"/>
      <c r="I46" s="46"/>
    </row>
    <row r="47" spans="6:9" x14ac:dyDescent="0.2">
      <c r="F47" s="211"/>
      <c r="G47" s="212"/>
      <c r="H47" s="212"/>
      <c r="I47" s="46"/>
    </row>
    <row r="48" spans="6:9" x14ac:dyDescent="0.2">
      <c r="F48" s="211"/>
      <c r="G48" s="212"/>
      <c r="H48" s="212"/>
      <c r="I48" s="46"/>
    </row>
    <row r="49" spans="6:9" x14ac:dyDescent="0.2">
      <c r="F49" s="211"/>
      <c r="G49" s="212"/>
      <c r="H49" s="212"/>
      <c r="I49" s="46"/>
    </row>
    <row r="50" spans="6:9" x14ac:dyDescent="0.2">
      <c r="F50" s="211"/>
      <c r="G50" s="212"/>
      <c r="H50" s="212"/>
      <c r="I50" s="46"/>
    </row>
    <row r="51" spans="6:9" x14ac:dyDescent="0.2">
      <c r="F51" s="211"/>
      <c r="G51" s="212"/>
      <c r="H51" s="212"/>
      <c r="I51" s="46"/>
    </row>
    <row r="52" spans="6:9" x14ac:dyDescent="0.2">
      <c r="F52" s="211"/>
      <c r="G52" s="212"/>
      <c r="H52" s="212"/>
      <c r="I52" s="46"/>
    </row>
    <row r="53" spans="6:9" x14ac:dyDescent="0.2">
      <c r="F53" s="211"/>
      <c r="G53" s="212"/>
      <c r="H53" s="212"/>
      <c r="I53" s="46"/>
    </row>
    <row r="54" spans="6:9" x14ac:dyDescent="0.2">
      <c r="F54" s="211"/>
      <c r="G54" s="212"/>
      <c r="H54" s="212"/>
      <c r="I54" s="46"/>
    </row>
    <row r="55" spans="6:9" x14ac:dyDescent="0.2">
      <c r="F55" s="211"/>
      <c r="G55" s="212"/>
      <c r="H55" s="212"/>
      <c r="I55" s="46"/>
    </row>
    <row r="56" spans="6:9" x14ac:dyDescent="0.2">
      <c r="F56" s="211"/>
      <c r="G56" s="212"/>
      <c r="H56" s="212"/>
      <c r="I56" s="46"/>
    </row>
    <row r="57" spans="6:9" x14ac:dyDescent="0.2">
      <c r="F57" s="211"/>
      <c r="G57" s="212"/>
      <c r="H57" s="212"/>
      <c r="I57" s="46"/>
    </row>
    <row r="58" spans="6:9" x14ac:dyDescent="0.2">
      <c r="F58" s="211"/>
      <c r="G58" s="212"/>
      <c r="H58" s="212"/>
      <c r="I58" s="46"/>
    </row>
    <row r="59" spans="6:9" x14ac:dyDescent="0.2">
      <c r="F59" s="211"/>
      <c r="G59" s="212"/>
      <c r="H59" s="212"/>
      <c r="I59" s="46"/>
    </row>
    <row r="60" spans="6:9" x14ac:dyDescent="0.2">
      <c r="F60" s="211"/>
      <c r="G60" s="212"/>
      <c r="H60" s="212"/>
      <c r="I60" s="46"/>
    </row>
    <row r="61" spans="6:9" x14ac:dyDescent="0.2">
      <c r="F61" s="211"/>
      <c r="G61" s="212"/>
      <c r="H61" s="212"/>
      <c r="I61" s="46"/>
    </row>
    <row r="62" spans="6:9" x14ac:dyDescent="0.2">
      <c r="F62" s="211"/>
      <c r="G62" s="212"/>
      <c r="H62" s="212"/>
      <c r="I62" s="46"/>
    </row>
    <row r="63" spans="6:9" x14ac:dyDescent="0.2">
      <c r="F63" s="211"/>
      <c r="G63" s="212"/>
      <c r="H63" s="212"/>
      <c r="I63" s="46"/>
    </row>
    <row r="64" spans="6:9" x14ac:dyDescent="0.2">
      <c r="F64" s="211"/>
      <c r="G64" s="212"/>
      <c r="H64" s="212"/>
      <c r="I64" s="46"/>
    </row>
    <row r="65" spans="6:9" x14ac:dyDescent="0.2">
      <c r="F65" s="211"/>
      <c r="G65" s="212"/>
      <c r="H65" s="212"/>
      <c r="I65" s="46"/>
    </row>
  </sheetData>
  <mergeCells count="4">
    <mergeCell ref="A1:B1"/>
    <mergeCell ref="A2:B2"/>
    <mergeCell ref="G2:I2"/>
    <mergeCell ref="H14:I14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/>
  <dimension ref="A1:CB84"/>
  <sheetViews>
    <sheetView showGridLines="0" showZeros="0" tabSelected="1" zoomScaleNormal="100" zoomScaleSheetLayoutView="100" workbookViewId="0">
      <selection activeCell="F10" sqref="F10"/>
    </sheetView>
  </sheetViews>
  <sheetFormatPr defaultRowHeight="12.75" x14ac:dyDescent="0.2"/>
  <cols>
    <col min="1" max="1" width="4.42578125" style="213" customWidth="1"/>
    <col min="2" max="2" width="11.5703125" style="213" customWidth="1"/>
    <col min="3" max="3" width="40.42578125" style="213" customWidth="1"/>
    <col min="4" max="4" width="5.5703125" style="213" customWidth="1"/>
    <col min="5" max="5" width="8.5703125" style="223" customWidth="1"/>
    <col min="6" max="6" width="9.85546875" style="213" customWidth="1"/>
    <col min="7" max="7" width="13.85546875" style="213" customWidth="1"/>
    <col min="8" max="8" width="11.7109375" style="213" hidden="1" customWidth="1"/>
    <col min="9" max="9" width="11.5703125" style="213" hidden="1" customWidth="1"/>
    <col min="10" max="10" width="11" style="213" hidden="1" customWidth="1"/>
    <col min="11" max="11" width="10.42578125" style="213" hidden="1" customWidth="1"/>
    <col min="12" max="12" width="75.42578125" style="213" customWidth="1"/>
    <col min="13" max="13" width="45.28515625" style="213" customWidth="1"/>
    <col min="14" max="16384" width="9.140625" style="213"/>
  </cols>
  <sheetData>
    <row r="1" spans="1:80" ht="15.75" x14ac:dyDescent="0.25">
      <c r="A1" s="298" t="s">
        <v>80</v>
      </c>
      <c r="B1" s="298"/>
      <c r="C1" s="298"/>
      <c r="D1" s="298"/>
      <c r="E1" s="298"/>
      <c r="F1" s="298"/>
      <c r="G1" s="298"/>
    </row>
    <row r="2" spans="1:80" ht="14.25" customHeight="1" thickBot="1" x14ac:dyDescent="0.25">
      <c r="B2" s="214"/>
      <c r="C2" s="215"/>
      <c r="D2" s="215"/>
      <c r="E2" s="216"/>
      <c r="F2" s="215"/>
      <c r="G2" s="215"/>
    </row>
    <row r="3" spans="1:80" ht="13.5" thickTop="1" x14ac:dyDescent="0.2">
      <c r="A3" s="289" t="s">
        <v>3</v>
      </c>
      <c r="B3" s="290"/>
      <c r="C3" s="167" t="s">
        <v>97</v>
      </c>
      <c r="D3" s="217"/>
      <c r="E3" s="218" t="s">
        <v>81</v>
      </c>
      <c r="F3" s="219" t="str">
        <f>'04 01 Rek'!H1</f>
        <v>01</v>
      </c>
      <c r="G3" s="220"/>
    </row>
    <row r="4" spans="1:80" ht="13.5" thickBot="1" x14ac:dyDescent="0.25">
      <c r="A4" s="299" t="s">
        <v>71</v>
      </c>
      <c r="B4" s="292"/>
      <c r="C4" s="173" t="s">
        <v>256</v>
      </c>
      <c r="D4" s="221"/>
      <c r="E4" s="300" t="str">
        <f>'04 01 Rek'!G2</f>
        <v>Ostatní náklady</v>
      </c>
      <c r="F4" s="301"/>
      <c r="G4" s="302"/>
    </row>
    <row r="5" spans="1:80" ht="13.5" thickTop="1" x14ac:dyDescent="0.2">
      <c r="A5" s="222"/>
      <c r="G5" s="224"/>
    </row>
    <row r="6" spans="1:80" ht="27" customHeight="1" x14ac:dyDescent="0.2">
      <c r="A6" s="225" t="s">
        <v>82</v>
      </c>
      <c r="B6" s="226" t="s">
        <v>83</v>
      </c>
      <c r="C6" s="226" t="s">
        <v>84</v>
      </c>
      <c r="D6" s="226" t="s">
        <v>85</v>
      </c>
      <c r="E6" s="227" t="s">
        <v>86</v>
      </c>
      <c r="F6" s="226" t="s">
        <v>87</v>
      </c>
      <c r="G6" s="228" t="s">
        <v>88</v>
      </c>
      <c r="H6" s="229" t="s">
        <v>89</v>
      </c>
      <c r="I6" s="229" t="s">
        <v>90</v>
      </c>
      <c r="J6" s="229" t="s">
        <v>91</v>
      </c>
      <c r="K6" s="229" t="s">
        <v>92</v>
      </c>
    </row>
    <row r="7" spans="1:80" x14ac:dyDescent="0.2">
      <c r="A7" s="230" t="s">
        <v>93</v>
      </c>
      <c r="B7" s="231" t="s">
        <v>258</v>
      </c>
      <c r="C7" s="232" t="s">
        <v>257</v>
      </c>
      <c r="D7" s="233"/>
      <c r="E7" s="234"/>
      <c r="F7" s="234"/>
      <c r="G7" s="235"/>
      <c r="H7" s="236"/>
      <c r="I7" s="237"/>
      <c r="J7" s="238"/>
      <c r="K7" s="239"/>
      <c r="O7" s="240">
        <v>1</v>
      </c>
    </row>
    <row r="8" spans="1:80" x14ac:dyDescent="0.2">
      <c r="A8" s="241">
        <v>1</v>
      </c>
      <c r="B8" s="242" t="s">
        <v>260</v>
      </c>
      <c r="C8" s="243" t="s">
        <v>261</v>
      </c>
      <c r="D8" s="244" t="s">
        <v>262</v>
      </c>
      <c r="E8" s="245">
        <v>1</v>
      </c>
      <c r="F8" s="245"/>
      <c r="G8" s="246">
        <f>E8*F8</f>
        <v>0</v>
      </c>
      <c r="H8" s="247">
        <v>0</v>
      </c>
      <c r="I8" s="248">
        <f>E8*H8</f>
        <v>0</v>
      </c>
      <c r="J8" s="247"/>
      <c r="K8" s="248">
        <f>E8*J8</f>
        <v>0</v>
      </c>
      <c r="O8" s="240">
        <v>2</v>
      </c>
      <c r="AA8" s="213">
        <v>12</v>
      </c>
      <c r="AB8" s="213">
        <v>0</v>
      </c>
      <c r="AC8" s="213">
        <v>1</v>
      </c>
      <c r="AZ8" s="213">
        <v>1</v>
      </c>
      <c r="BA8" s="213">
        <f>IF(AZ8=1,G8,0)</f>
        <v>0</v>
      </c>
      <c r="BB8" s="213">
        <f>IF(AZ8=2,G8,0)</f>
        <v>0</v>
      </c>
      <c r="BC8" s="213">
        <f>IF(AZ8=3,G8,0)</f>
        <v>0</v>
      </c>
      <c r="BD8" s="213">
        <f>IF(AZ8=4,G8,0)</f>
        <v>0</v>
      </c>
      <c r="BE8" s="213">
        <f>IF(AZ8=5,G8,0)</f>
        <v>0</v>
      </c>
      <c r="CA8" s="240">
        <v>12</v>
      </c>
      <c r="CB8" s="240">
        <v>0</v>
      </c>
    </row>
    <row r="9" spans="1:80" x14ac:dyDescent="0.2">
      <c r="A9" s="241">
        <v>2</v>
      </c>
      <c r="B9" s="242" t="s">
        <v>263</v>
      </c>
      <c r="C9" s="243" t="s">
        <v>264</v>
      </c>
      <c r="D9" s="244" t="s">
        <v>262</v>
      </c>
      <c r="E9" s="245">
        <v>1</v>
      </c>
      <c r="F9" s="245"/>
      <c r="G9" s="246">
        <f>E9*F9</f>
        <v>0</v>
      </c>
      <c r="H9" s="247">
        <v>0</v>
      </c>
      <c r="I9" s="248">
        <f>E9*H9</f>
        <v>0</v>
      </c>
      <c r="J9" s="247"/>
      <c r="K9" s="248">
        <f>E9*J9</f>
        <v>0</v>
      </c>
      <c r="O9" s="240">
        <v>2</v>
      </c>
      <c r="AA9" s="213">
        <v>12</v>
      </c>
      <c r="AB9" s="213">
        <v>0</v>
      </c>
      <c r="AC9" s="213">
        <v>2</v>
      </c>
      <c r="AZ9" s="213">
        <v>1</v>
      </c>
      <c r="BA9" s="213">
        <f>IF(AZ9=1,G9,0)</f>
        <v>0</v>
      </c>
      <c r="BB9" s="213">
        <f>IF(AZ9=2,G9,0)</f>
        <v>0</v>
      </c>
      <c r="BC9" s="213">
        <f>IF(AZ9=3,G9,0)</f>
        <v>0</v>
      </c>
      <c r="BD9" s="213">
        <f>IF(AZ9=4,G9,0)</f>
        <v>0</v>
      </c>
      <c r="BE9" s="213">
        <f>IF(AZ9=5,G9,0)</f>
        <v>0</v>
      </c>
      <c r="CA9" s="240">
        <v>12</v>
      </c>
      <c r="CB9" s="240">
        <v>0</v>
      </c>
    </row>
    <row r="10" spans="1:80" x14ac:dyDescent="0.2">
      <c r="A10" s="241">
        <v>3</v>
      </c>
      <c r="B10" s="242" t="s">
        <v>265</v>
      </c>
      <c r="C10" s="243" t="s">
        <v>266</v>
      </c>
      <c r="D10" s="244" t="s">
        <v>262</v>
      </c>
      <c r="E10" s="245">
        <v>1</v>
      </c>
      <c r="F10" s="245"/>
      <c r="G10" s="246">
        <f>E10*F10</f>
        <v>0</v>
      </c>
      <c r="H10" s="247">
        <v>0</v>
      </c>
      <c r="I10" s="248">
        <f>E10*H10</f>
        <v>0</v>
      </c>
      <c r="J10" s="247"/>
      <c r="K10" s="248">
        <f>E10*J10</f>
        <v>0</v>
      </c>
      <c r="O10" s="240">
        <v>2</v>
      </c>
      <c r="AA10" s="213">
        <v>12</v>
      </c>
      <c r="AB10" s="213">
        <v>0</v>
      </c>
      <c r="AC10" s="213">
        <v>3</v>
      </c>
      <c r="AZ10" s="213">
        <v>1</v>
      </c>
      <c r="BA10" s="213">
        <f>IF(AZ10=1,G10,0)</f>
        <v>0</v>
      </c>
      <c r="BB10" s="213">
        <f>IF(AZ10=2,G10,0)</f>
        <v>0</v>
      </c>
      <c r="BC10" s="213">
        <f>IF(AZ10=3,G10,0)</f>
        <v>0</v>
      </c>
      <c r="BD10" s="213">
        <f>IF(AZ10=4,G10,0)</f>
        <v>0</v>
      </c>
      <c r="BE10" s="213">
        <f>IF(AZ10=5,G10,0)</f>
        <v>0</v>
      </c>
      <c r="CA10" s="240">
        <v>12</v>
      </c>
      <c r="CB10" s="240">
        <v>0</v>
      </c>
    </row>
    <row r="11" spans="1:80" x14ac:dyDescent="0.2">
      <c r="A11" s="250"/>
      <c r="B11" s="251" t="s">
        <v>96</v>
      </c>
      <c r="C11" s="252" t="s">
        <v>259</v>
      </c>
      <c r="D11" s="253"/>
      <c r="E11" s="254"/>
      <c r="F11" s="255"/>
      <c r="G11" s="256">
        <f>SUM(G7:G10)</f>
        <v>0</v>
      </c>
      <c r="H11" s="257"/>
      <c r="I11" s="258">
        <f>SUM(I7:I10)</f>
        <v>0</v>
      </c>
      <c r="J11" s="257"/>
      <c r="K11" s="258">
        <f>SUM(K7:K10)</f>
        <v>0</v>
      </c>
      <c r="O11" s="240">
        <v>4</v>
      </c>
      <c r="BA11" s="259">
        <f>SUM(BA7:BA10)</f>
        <v>0</v>
      </c>
      <c r="BB11" s="259">
        <f>SUM(BB7:BB10)</f>
        <v>0</v>
      </c>
      <c r="BC11" s="259">
        <f>SUM(BC7:BC10)</f>
        <v>0</v>
      </c>
      <c r="BD11" s="259">
        <f>SUM(BD7:BD10)</f>
        <v>0</v>
      </c>
      <c r="BE11" s="259">
        <f>SUM(BE7:BE10)</f>
        <v>0</v>
      </c>
    </row>
    <row r="12" spans="1:80" x14ac:dyDescent="0.2">
      <c r="E12" s="213"/>
    </row>
    <row r="13" spans="1:80" x14ac:dyDescent="0.2">
      <c r="E13" s="213"/>
    </row>
    <row r="14" spans="1:80" x14ac:dyDescent="0.2">
      <c r="E14" s="213"/>
    </row>
    <row r="15" spans="1:80" x14ac:dyDescent="0.2">
      <c r="E15" s="213"/>
    </row>
    <row r="16" spans="1:80" x14ac:dyDescent="0.2">
      <c r="E16" s="213"/>
    </row>
    <row r="17" spans="5:5" x14ac:dyDescent="0.2">
      <c r="E17" s="213"/>
    </row>
    <row r="18" spans="5:5" x14ac:dyDescent="0.2">
      <c r="E18" s="213"/>
    </row>
    <row r="19" spans="5:5" x14ac:dyDescent="0.2">
      <c r="E19" s="213"/>
    </row>
    <row r="20" spans="5:5" x14ac:dyDescent="0.2">
      <c r="E20" s="213"/>
    </row>
    <row r="21" spans="5:5" x14ac:dyDescent="0.2">
      <c r="E21" s="213"/>
    </row>
    <row r="22" spans="5:5" x14ac:dyDescent="0.2">
      <c r="E22" s="213"/>
    </row>
    <row r="23" spans="5:5" x14ac:dyDescent="0.2">
      <c r="E23" s="213"/>
    </row>
    <row r="24" spans="5:5" x14ac:dyDescent="0.2">
      <c r="E24" s="213"/>
    </row>
    <row r="25" spans="5:5" x14ac:dyDescent="0.2">
      <c r="E25" s="213"/>
    </row>
    <row r="26" spans="5:5" x14ac:dyDescent="0.2">
      <c r="E26" s="213"/>
    </row>
    <row r="27" spans="5:5" x14ac:dyDescent="0.2">
      <c r="E27" s="213"/>
    </row>
    <row r="28" spans="5:5" x14ac:dyDescent="0.2">
      <c r="E28" s="213"/>
    </row>
    <row r="29" spans="5:5" x14ac:dyDescent="0.2">
      <c r="E29" s="213"/>
    </row>
    <row r="30" spans="5:5" x14ac:dyDescent="0.2">
      <c r="E30" s="213"/>
    </row>
    <row r="31" spans="5:5" x14ac:dyDescent="0.2">
      <c r="E31" s="213"/>
    </row>
    <row r="32" spans="5:5" x14ac:dyDescent="0.2">
      <c r="E32" s="213"/>
    </row>
    <row r="33" spans="1:7" x14ac:dyDescent="0.2">
      <c r="E33" s="213"/>
    </row>
    <row r="34" spans="1:7" x14ac:dyDescent="0.2">
      <c r="E34" s="213"/>
    </row>
    <row r="35" spans="1:7" x14ac:dyDescent="0.2">
      <c r="A35" s="249"/>
      <c r="B35" s="249"/>
      <c r="C35" s="249"/>
      <c r="D35" s="249"/>
      <c r="E35" s="249"/>
      <c r="F35" s="249"/>
      <c r="G35" s="249"/>
    </row>
    <row r="36" spans="1:7" x14ac:dyDescent="0.2">
      <c r="A36" s="249"/>
      <c r="B36" s="249"/>
      <c r="C36" s="249"/>
      <c r="D36" s="249"/>
      <c r="E36" s="249"/>
      <c r="F36" s="249"/>
      <c r="G36" s="249"/>
    </row>
    <row r="37" spans="1:7" x14ac:dyDescent="0.2">
      <c r="A37" s="249"/>
      <c r="B37" s="249"/>
      <c r="C37" s="249"/>
      <c r="D37" s="249"/>
      <c r="E37" s="249"/>
      <c r="F37" s="249"/>
      <c r="G37" s="249"/>
    </row>
    <row r="38" spans="1:7" x14ac:dyDescent="0.2">
      <c r="A38" s="249"/>
      <c r="B38" s="249"/>
      <c r="C38" s="249"/>
      <c r="D38" s="249"/>
      <c r="E38" s="249"/>
      <c r="F38" s="249"/>
      <c r="G38" s="249"/>
    </row>
    <row r="39" spans="1:7" x14ac:dyDescent="0.2">
      <c r="E39" s="213"/>
    </row>
    <row r="40" spans="1:7" x14ac:dyDescent="0.2">
      <c r="E40" s="213"/>
    </row>
    <row r="41" spans="1:7" x14ac:dyDescent="0.2">
      <c r="E41" s="213"/>
    </row>
    <row r="42" spans="1:7" x14ac:dyDescent="0.2">
      <c r="E42" s="213"/>
    </row>
    <row r="43" spans="1:7" x14ac:dyDescent="0.2">
      <c r="E43" s="213"/>
    </row>
    <row r="44" spans="1:7" x14ac:dyDescent="0.2">
      <c r="E44" s="213"/>
    </row>
    <row r="45" spans="1:7" x14ac:dyDescent="0.2">
      <c r="E45" s="213"/>
    </row>
    <row r="46" spans="1:7" x14ac:dyDescent="0.2">
      <c r="E46" s="213"/>
    </row>
    <row r="47" spans="1:7" x14ac:dyDescent="0.2">
      <c r="E47" s="213"/>
    </row>
    <row r="48" spans="1:7" x14ac:dyDescent="0.2">
      <c r="E48" s="213"/>
    </row>
    <row r="49" spans="5:5" x14ac:dyDescent="0.2">
      <c r="E49" s="213"/>
    </row>
    <row r="50" spans="5:5" x14ac:dyDescent="0.2">
      <c r="E50" s="213"/>
    </row>
    <row r="51" spans="5:5" x14ac:dyDescent="0.2">
      <c r="E51" s="213"/>
    </row>
    <row r="52" spans="5:5" x14ac:dyDescent="0.2">
      <c r="E52" s="213"/>
    </row>
    <row r="53" spans="5:5" x14ac:dyDescent="0.2">
      <c r="E53" s="213"/>
    </row>
    <row r="54" spans="5:5" x14ac:dyDescent="0.2">
      <c r="E54" s="213"/>
    </row>
    <row r="55" spans="5:5" x14ac:dyDescent="0.2">
      <c r="E55" s="213"/>
    </row>
    <row r="56" spans="5:5" x14ac:dyDescent="0.2">
      <c r="E56" s="213"/>
    </row>
    <row r="57" spans="5:5" x14ac:dyDescent="0.2">
      <c r="E57" s="213"/>
    </row>
    <row r="58" spans="5:5" x14ac:dyDescent="0.2">
      <c r="E58" s="213"/>
    </row>
    <row r="59" spans="5:5" x14ac:dyDescent="0.2">
      <c r="E59" s="213"/>
    </row>
    <row r="60" spans="5:5" x14ac:dyDescent="0.2">
      <c r="E60" s="213"/>
    </row>
    <row r="61" spans="5:5" x14ac:dyDescent="0.2">
      <c r="E61" s="213"/>
    </row>
    <row r="62" spans="5:5" x14ac:dyDescent="0.2">
      <c r="E62" s="213"/>
    </row>
    <row r="63" spans="5:5" x14ac:dyDescent="0.2">
      <c r="E63" s="213"/>
    </row>
    <row r="64" spans="5:5" x14ac:dyDescent="0.2">
      <c r="E64" s="213"/>
    </row>
    <row r="65" spans="1:7" x14ac:dyDescent="0.2">
      <c r="E65" s="213"/>
    </row>
    <row r="66" spans="1:7" x14ac:dyDescent="0.2">
      <c r="E66" s="213"/>
    </row>
    <row r="67" spans="1:7" x14ac:dyDescent="0.2">
      <c r="E67" s="213"/>
    </row>
    <row r="68" spans="1:7" x14ac:dyDescent="0.2">
      <c r="E68" s="213"/>
    </row>
    <row r="69" spans="1:7" x14ac:dyDescent="0.2">
      <c r="E69" s="213"/>
    </row>
    <row r="70" spans="1:7" x14ac:dyDescent="0.2">
      <c r="A70" s="260"/>
      <c r="B70" s="260"/>
    </row>
    <row r="71" spans="1:7" x14ac:dyDescent="0.2">
      <c r="A71" s="249"/>
      <c r="B71" s="249"/>
      <c r="C71" s="261"/>
      <c r="D71" s="261"/>
      <c r="E71" s="262"/>
      <c r="F71" s="261"/>
      <c r="G71" s="263"/>
    </row>
    <row r="72" spans="1:7" x14ac:dyDescent="0.2">
      <c r="A72" s="264"/>
      <c r="B72" s="264"/>
      <c r="C72" s="249"/>
      <c r="D72" s="249"/>
      <c r="E72" s="265"/>
      <c r="F72" s="249"/>
      <c r="G72" s="249"/>
    </row>
    <row r="73" spans="1:7" x14ac:dyDescent="0.2">
      <c r="A73" s="249"/>
      <c r="B73" s="249"/>
      <c r="C73" s="249"/>
      <c r="D73" s="249"/>
      <c r="E73" s="265"/>
      <c r="F73" s="249"/>
      <c r="G73" s="249"/>
    </row>
    <row r="74" spans="1:7" x14ac:dyDescent="0.2">
      <c r="A74" s="249"/>
      <c r="B74" s="249"/>
      <c r="C74" s="249"/>
      <c r="D74" s="249"/>
      <c r="E74" s="265"/>
      <c r="F74" s="249"/>
      <c r="G74" s="249"/>
    </row>
    <row r="75" spans="1:7" x14ac:dyDescent="0.2">
      <c r="A75" s="249"/>
      <c r="B75" s="249"/>
      <c r="C75" s="249"/>
      <c r="D75" s="249"/>
      <c r="E75" s="265"/>
      <c r="F75" s="249"/>
      <c r="G75" s="249"/>
    </row>
    <row r="76" spans="1:7" x14ac:dyDescent="0.2">
      <c r="A76" s="249"/>
      <c r="B76" s="249"/>
      <c r="C76" s="249"/>
      <c r="D76" s="249"/>
      <c r="E76" s="265"/>
      <c r="F76" s="249"/>
      <c r="G76" s="249"/>
    </row>
    <row r="77" spans="1:7" x14ac:dyDescent="0.2">
      <c r="A77" s="249"/>
      <c r="B77" s="249"/>
      <c r="C77" s="249"/>
      <c r="D77" s="249"/>
      <c r="E77" s="265"/>
      <c r="F77" s="249"/>
      <c r="G77" s="249"/>
    </row>
    <row r="78" spans="1:7" x14ac:dyDescent="0.2">
      <c r="A78" s="249"/>
      <c r="B78" s="249"/>
      <c r="C78" s="249"/>
      <c r="D78" s="249"/>
      <c r="E78" s="265"/>
      <c r="F78" s="249"/>
      <c r="G78" s="249"/>
    </row>
    <row r="79" spans="1:7" x14ac:dyDescent="0.2">
      <c r="A79" s="249"/>
      <c r="B79" s="249"/>
      <c r="C79" s="249"/>
      <c r="D79" s="249"/>
      <c r="E79" s="265"/>
      <c r="F79" s="249"/>
      <c r="G79" s="249"/>
    </row>
    <row r="80" spans="1:7" x14ac:dyDescent="0.2">
      <c r="A80" s="249"/>
      <c r="B80" s="249"/>
      <c r="C80" s="249"/>
      <c r="D80" s="249"/>
      <c r="E80" s="265"/>
      <c r="F80" s="249"/>
      <c r="G80" s="249"/>
    </row>
    <row r="81" spans="1:7" x14ac:dyDescent="0.2">
      <c r="A81" s="249"/>
      <c r="B81" s="249"/>
      <c r="C81" s="249"/>
      <c r="D81" s="249"/>
      <c r="E81" s="265"/>
      <c r="F81" s="249"/>
      <c r="G81" s="249"/>
    </row>
    <row r="82" spans="1:7" x14ac:dyDescent="0.2">
      <c r="A82" s="249"/>
      <c r="B82" s="249"/>
      <c r="C82" s="249"/>
      <c r="D82" s="249"/>
      <c r="E82" s="265"/>
      <c r="F82" s="249"/>
      <c r="G82" s="249"/>
    </row>
    <row r="83" spans="1:7" x14ac:dyDescent="0.2">
      <c r="A83" s="249"/>
      <c r="B83" s="249"/>
      <c r="C83" s="249"/>
      <c r="D83" s="249"/>
      <c r="E83" s="265"/>
      <c r="F83" s="249"/>
      <c r="G83" s="249"/>
    </row>
    <row r="84" spans="1:7" x14ac:dyDescent="0.2">
      <c r="A84" s="249"/>
      <c r="B84" s="249"/>
      <c r="C84" s="249"/>
      <c r="D84" s="249"/>
      <c r="E84" s="265"/>
      <c r="F84" s="249"/>
      <c r="G84" s="249"/>
    </row>
  </sheetData>
  <mergeCells count="4">
    <mergeCell ref="A1:G1"/>
    <mergeCell ref="A3:B3"/>
    <mergeCell ref="A4:B4"/>
    <mergeCell ref="E4:G4"/>
  </mergeCells>
  <printOptions gridLinesSet="0"/>
  <pageMargins left="0.59055118110236227" right="0.39370078740157483" top="0.59055118110236227" bottom="0.98425196850393704" header="0.19685039370078741" footer="0.51181102362204722"/>
  <pageSetup paperSize="9" orientation="portrait" horizont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BE51"/>
  <sheetViews>
    <sheetView zoomScaleNormal="100" workbookViewId="0">
      <selection activeCell="A8" sqref="A8"/>
    </sheetView>
  </sheetViews>
  <sheetFormatPr defaultRowHeight="12.75" x14ac:dyDescent="0.2"/>
  <cols>
    <col min="1" max="1" width="2" style="1" customWidth="1"/>
    <col min="2" max="2" width="15" style="1" customWidth="1"/>
    <col min="3" max="3" width="15.85546875" style="1" customWidth="1"/>
    <col min="4" max="4" width="14.5703125" style="1" customWidth="1"/>
    <col min="5" max="5" width="13.5703125" style="1" customWidth="1"/>
    <col min="6" max="6" width="16.5703125" style="1" customWidth="1"/>
    <col min="7" max="7" width="15.28515625" style="1" customWidth="1"/>
    <col min="8" max="16384" width="9.140625" style="1"/>
  </cols>
  <sheetData>
    <row r="1" spans="1:57" ht="24.75" customHeight="1" thickBot="1" x14ac:dyDescent="0.25">
      <c r="A1" s="74" t="s">
        <v>26</v>
      </c>
      <c r="B1" s="75"/>
      <c r="C1" s="75"/>
      <c r="D1" s="75"/>
      <c r="E1" s="75"/>
      <c r="F1" s="75"/>
      <c r="G1" s="75"/>
    </row>
    <row r="2" spans="1:57" ht="12.75" customHeight="1" x14ac:dyDescent="0.2">
      <c r="A2" s="76" t="s">
        <v>27</v>
      </c>
      <c r="B2" s="77"/>
      <c r="C2" s="78" t="s">
        <v>98</v>
      </c>
      <c r="D2" s="78" t="s">
        <v>101</v>
      </c>
      <c r="E2" s="79"/>
      <c r="F2" s="80" t="s">
        <v>28</v>
      </c>
      <c r="G2" s="81"/>
    </row>
    <row r="3" spans="1:57" ht="3" hidden="1" customHeight="1" x14ac:dyDescent="0.2">
      <c r="A3" s="82"/>
      <c r="B3" s="83"/>
      <c r="C3" s="84"/>
      <c r="D3" s="84"/>
      <c r="E3" s="85"/>
      <c r="F3" s="86"/>
      <c r="G3" s="87"/>
    </row>
    <row r="4" spans="1:57" ht="12" customHeight="1" x14ac:dyDescent="0.2">
      <c r="A4" s="88" t="s">
        <v>29</v>
      </c>
      <c r="B4" s="83"/>
      <c r="C4" s="84"/>
      <c r="D4" s="84"/>
      <c r="E4" s="85"/>
      <c r="F4" s="86" t="s">
        <v>30</v>
      </c>
      <c r="G4" s="89"/>
    </row>
    <row r="5" spans="1:57" ht="12.95" customHeight="1" x14ac:dyDescent="0.2">
      <c r="A5" s="90" t="s">
        <v>98</v>
      </c>
      <c r="B5" s="91"/>
      <c r="C5" s="92" t="s">
        <v>99</v>
      </c>
      <c r="D5" s="93"/>
      <c r="E5" s="91"/>
      <c r="F5" s="86" t="s">
        <v>31</v>
      </c>
      <c r="G5" s="87"/>
    </row>
    <row r="6" spans="1:57" ht="12.95" customHeight="1" x14ac:dyDescent="0.2">
      <c r="A6" s="88" t="s">
        <v>32</v>
      </c>
      <c r="B6" s="83"/>
      <c r="C6" s="84"/>
      <c r="D6" s="84"/>
      <c r="E6" s="85"/>
      <c r="F6" s="94" t="s">
        <v>33</v>
      </c>
      <c r="G6" s="95">
        <v>0</v>
      </c>
      <c r="O6" s="96"/>
    </row>
    <row r="7" spans="1:57" ht="12.95" customHeight="1" x14ac:dyDescent="0.2">
      <c r="A7" s="97"/>
      <c r="B7" s="98"/>
      <c r="C7" s="99" t="s">
        <v>97</v>
      </c>
      <c r="D7" s="100"/>
      <c r="E7" s="100"/>
      <c r="F7" s="101" t="s">
        <v>34</v>
      </c>
      <c r="G7" s="95">
        <f>IF(G6=0,,ROUND((F30+F32)/G6,1))</f>
        <v>0</v>
      </c>
    </row>
    <row r="8" spans="1:57" x14ac:dyDescent="0.2">
      <c r="A8" s="102" t="s">
        <v>35</v>
      </c>
      <c r="B8" s="86"/>
      <c r="C8" s="280"/>
      <c r="D8" s="280"/>
      <c r="E8" s="281"/>
      <c r="F8" s="103" t="s">
        <v>36</v>
      </c>
      <c r="G8" s="104"/>
      <c r="H8" s="105"/>
      <c r="I8" s="106"/>
    </row>
    <row r="9" spans="1:57" x14ac:dyDescent="0.2">
      <c r="A9" s="102" t="s">
        <v>37</v>
      </c>
      <c r="B9" s="86"/>
      <c r="C9" s="280"/>
      <c r="D9" s="280"/>
      <c r="E9" s="281"/>
      <c r="F9" s="86"/>
      <c r="G9" s="107"/>
      <c r="H9" s="108"/>
    </row>
    <row r="10" spans="1:57" x14ac:dyDescent="0.2">
      <c r="A10" s="102" t="s">
        <v>38</v>
      </c>
      <c r="B10" s="86"/>
      <c r="C10" s="280"/>
      <c r="D10" s="280"/>
      <c r="E10" s="280"/>
      <c r="F10" s="109"/>
      <c r="G10" s="110"/>
      <c r="H10" s="111"/>
    </row>
    <row r="11" spans="1:57" ht="13.5" customHeight="1" x14ac:dyDescent="0.2">
      <c r="A11" s="102" t="s">
        <v>39</v>
      </c>
      <c r="B11" s="86"/>
      <c r="C11" s="280"/>
      <c r="D11" s="280"/>
      <c r="E11" s="280"/>
      <c r="F11" s="112" t="s">
        <v>40</v>
      </c>
      <c r="G11" s="113"/>
      <c r="H11" s="108"/>
      <c r="BA11" s="114"/>
      <c r="BB11" s="114"/>
      <c r="BC11" s="114"/>
      <c r="BD11" s="114"/>
      <c r="BE11" s="114"/>
    </row>
    <row r="12" spans="1:57" ht="12.75" customHeight="1" x14ac:dyDescent="0.2">
      <c r="A12" s="115" t="s">
        <v>41</v>
      </c>
      <c r="B12" s="83"/>
      <c r="C12" s="282"/>
      <c r="D12" s="282"/>
      <c r="E12" s="282"/>
      <c r="F12" s="116" t="s">
        <v>42</v>
      </c>
      <c r="G12" s="117"/>
      <c r="H12" s="108"/>
    </row>
    <row r="13" spans="1:57" ht="28.5" customHeight="1" thickBot="1" x14ac:dyDescent="0.25">
      <c r="A13" s="118" t="s">
        <v>43</v>
      </c>
      <c r="B13" s="119"/>
      <c r="C13" s="119"/>
      <c r="D13" s="119"/>
      <c r="E13" s="120"/>
      <c r="F13" s="120"/>
      <c r="G13" s="121"/>
      <c r="H13" s="108"/>
    </row>
    <row r="14" spans="1:57" ht="17.25" customHeight="1" thickBot="1" x14ac:dyDescent="0.25">
      <c r="A14" s="122" t="s">
        <v>44</v>
      </c>
      <c r="B14" s="123"/>
      <c r="C14" s="124"/>
      <c r="D14" s="125" t="s">
        <v>45</v>
      </c>
      <c r="E14" s="126"/>
      <c r="F14" s="126"/>
      <c r="G14" s="124"/>
    </row>
    <row r="15" spans="1:57" ht="15.95" customHeight="1" x14ac:dyDescent="0.2">
      <c r="A15" s="127"/>
      <c r="B15" s="128" t="s">
        <v>46</v>
      </c>
      <c r="C15" s="129">
        <f>'01 01 Rek'!E12</f>
        <v>0</v>
      </c>
      <c r="D15" s="130">
        <f>'01 01 Rek'!A20</f>
        <v>0</v>
      </c>
      <c r="E15" s="131"/>
      <c r="F15" s="132"/>
      <c r="G15" s="129">
        <f>'01 01 Rek'!I20</f>
        <v>0</v>
      </c>
    </row>
    <row r="16" spans="1:57" ht="15.95" customHeight="1" x14ac:dyDescent="0.2">
      <c r="A16" s="127" t="s">
        <v>47</v>
      </c>
      <c r="B16" s="128" t="s">
        <v>48</v>
      </c>
      <c r="C16" s="129">
        <f>'01 01 Rek'!F12</f>
        <v>0</v>
      </c>
      <c r="D16" s="82"/>
      <c r="E16" s="133"/>
      <c r="F16" s="134"/>
      <c r="G16" s="129"/>
    </row>
    <row r="17" spans="1:7" ht="15.95" customHeight="1" x14ac:dyDescent="0.2">
      <c r="A17" s="127" t="s">
        <v>49</v>
      </c>
      <c r="B17" s="128" t="s">
        <v>50</v>
      </c>
      <c r="C17" s="129">
        <f>'01 01 Rek'!H12</f>
        <v>0</v>
      </c>
      <c r="D17" s="82"/>
      <c r="E17" s="133"/>
      <c r="F17" s="134"/>
      <c r="G17" s="129"/>
    </row>
    <row r="18" spans="1:7" ht="15.95" customHeight="1" x14ac:dyDescent="0.2">
      <c r="A18" s="135" t="s">
        <v>51</v>
      </c>
      <c r="B18" s="136" t="s">
        <v>52</v>
      </c>
      <c r="C18" s="129">
        <f>'01 01 Rek'!G12</f>
        <v>0</v>
      </c>
      <c r="D18" s="82"/>
      <c r="E18" s="133"/>
      <c r="F18" s="134"/>
      <c r="G18" s="129"/>
    </row>
    <row r="19" spans="1:7" ht="15.95" customHeight="1" x14ac:dyDescent="0.2">
      <c r="A19" s="137" t="s">
        <v>53</v>
      </c>
      <c r="B19" s="128"/>
      <c r="C19" s="129">
        <f>SUM(C15:C18)</f>
        <v>0</v>
      </c>
      <c r="D19" s="82"/>
      <c r="E19" s="133"/>
      <c r="F19" s="134"/>
      <c r="G19" s="129"/>
    </row>
    <row r="20" spans="1:7" ht="15.95" customHeight="1" x14ac:dyDescent="0.2">
      <c r="A20" s="137"/>
      <c r="B20" s="128"/>
      <c r="C20" s="129"/>
      <c r="D20" s="82"/>
      <c r="E20" s="133"/>
      <c r="F20" s="134"/>
      <c r="G20" s="129"/>
    </row>
    <row r="21" spans="1:7" ht="15.95" customHeight="1" x14ac:dyDescent="0.2">
      <c r="A21" s="137" t="s">
        <v>25</v>
      </c>
      <c r="B21" s="128"/>
      <c r="C21" s="129">
        <f>'01 01 Rek'!I12</f>
        <v>0</v>
      </c>
      <c r="D21" s="82"/>
      <c r="E21" s="133"/>
      <c r="F21" s="134"/>
      <c r="G21" s="129"/>
    </row>
    <row r="22" spans="1:7" ht="15.95" customHeight="1" x14ac:dyDescent="0.2">
      <c r="A22" s="138" t="s">
        <v>54</v>
      </c>
      <c r="B22" s="108"/>
      <c r="C22" s="129">
        <f>C19+C21</f>
        <v>0</v>
      </c>
      <c r="D22" s="82" t="s">
        <v>55</v>
      </c>
      <c r="E22" s="133"/>
      <c r="F22" s="134"/>
      <c r="G22" s="129">
        <f>G23-SUM(G15:G21)</f>
        <v>0</v>
      </c>
    </row>
    <row r="23" spans="1:7" ht="15.95" customHeight="1" thickBot="1" x14ac:dyDescent="0.25">
      <c r="A23" s="278" t="s">
        <v>56</v>
      </c>
      <c r="B23" s="279"/>
      <c r="C23" s="139">
        <f>C22+G23</f>
        <v>0</v>
      </c>
      <c r="D23" s="140" t="s">
        <v>57</v>
      </c>
      <c r="E23" s="141"/>
      <c r="F23" s="142"/>
      <c r="G23" s="129">
        <f>'01 01 Rek'!H18</f>
        <v>0</v>
      </c>
    </row>
    <row r="24" spans="1:7" x14ac:dyDescent="0.2">
      <c r="A24" s="143" t="s">
        <v>58</v>
      </c>
      <c r="B24" s="144"/>
      <c r="C24" s="145"/>
      <c r="D24" s="144" t="s">
        <v>59</v>
      </c>
      <c r="E24" s="144"/>
      <c r="F24" s="146" t="s">
        <v>60</v>
      </c>
      <c r="G24" s="147"/>
    </row>
    <row r="25" spans="1:7" x14ac:dyDescent="0.2">
      <c r="A25" s="138" t="s">
        <v>61</v>
      </c>
      <c r="B25" s="108"/>
      <c r="C25" s="148"/>
      <c r="D25" s="108" t="s">
        <v>61</v>
      </c>
      <c r="F25" s="149" t="s">
        <v>61</v>
      </c>
      <c r="G25" s="150"/>
    </row>
    <row r="26" spans="1:7" ht="37.5" customHeight="1" x14ac:dyDescent="0.2">
      <c r="A26" s="138" t="s">
        <v>62</v>
      </c>
      <c r="B26" s="151"/>
      <c r="C26" s="148"/>
      <c r="D26" s="108" t="s">
        <v>62</v>
      </c>
      <c r="F26" s="149" t="s">
        <v>62</v>
      </c>
      <c r="G26" s="150"/>
    </row>
    <row r="27" spans="1:7" x14ac:dyDescent="0.2">
      <c r="A27" s="138"/>
      <c r="B27" s="152"/>
      <c r="C27" s="148"/>
      <c r="D27" s="108"/>
      <c r="F27" s="149"/>
      <c r="G27" s="150"/>
    </row>
    <row r="28" spans="1:7" x14ac:dyDescent="0.2">
      <c r="A28" s="138" t="s">
        <v>63</v>
      </c>
      <c r="B28" s="108"/>
      <c r="C28" s="148"/>
      <c r="D28" s="149" t="s">
        <v>64</v>
      </c>
      <c r="E28" s="148"/>
      <c r="F28" s="153" t="s">
        <v>64</v>
      </c>
      <c r="G28" s="150"/>
    </row>
    <row r="29" spans="1:7" ht="69" customHeight="1" x14ac:dyDescent="0.2">
      <c r="A29" s="138"/>
      <c r="B29" s="108"/>
      <c r="C29" s="154"/>
      <c r="D29" s="155"/>
      <c r="E29" s="154"/>
      <c r="F29" s="108"/>
      <c r="G29" s="150"/>
    </row>
    <row r="30" spans="1:7" x14ac:dyDescent="0.2">
      <c r="A30" s="156" t="s">
        <v>12</v>
      </c>
      <c r="B30" s="157"/>
      <c r="C30" s="158">
        <v>21</v>
      </c>
      <c r="D30" s="157" t="s">
        <v>65</v>
      </c>
      <c r="E30" s="159"/>
      <c r="F30" s="284">
        <f>C23-F32</f>
        <v>0</v>
      </c>
      <c r="G30" s="285"/>
    </row>
    <row r="31" spans="1:7" x14ac:dyDescent="0.2">
      <c r="A31" s="156" t="s">
        <v>66</v>
      </c>
      <c r="B31" s="157"/>
      <c r="C31" s="158">
        <f>C30</f>
        <v>21</v>
      </c>
      <c r="D31" s="157" t="s">
        <v>67</v>
      </c>
      <c r="E31" s="159"/>
      <c r="F31" s="284">
        <f>ROUND(PRODUCT(F30,C31/100),0)</f>
        <v>0</v>
      </c>
      <c r="G31" s="285"/>
    </row>
    <row r="32" spans="1:7" x14ac:dyDescent="0.2">
      <c r="A32" s="156" t="s">
        <v>12</v>
      </c>
      <c r="B32" s="157"/>
      <c r="C32" s="158">
        <v>0</v>
      </c>
      <c r="D32" s="157" t="s">
        <v>67</v>
      </c>
      <c r="E32" s="159"/>
      <c r="F32" s="284">
        <v>0</v>
      </c>
      <c r="G32" s="285"/>
    </row>
    <row r="33" spans="1:8" x14ac:dyDescent="0.2">
      <c r="A33" s="156" t="s">
        <v>66</v>
      </c>
      <c r="B33" s="160"/>
      <c r="C33" s="161">
        <f>C32</f>
        <v>0</v>
      </c>
      <c r="D33" s="157" t="s">
        <v>67</v>
      </c>
      <c r="E33" s="134"/>
      <c r="F33" s="284">
        <f>ROUND(PRODUCT(F32,C33/100),0)</f>
        <v>0</v>
      </c>
      <c r="G33" s="285"/>
    </row>
    <row r="34" spans="1:8" s="165" customFormat="1" ht="19.5" customHeight="1" thickBot="1" x14ac:dyDescent="0.3">
      <c r="A34" s="162" t="s">
        <v>68</v>
      </c>
      <c r="B34" s="163"/>
      <c r="C34" s="163"/>
      <c r="D34" s="163"/>
      <c r="E34" s="164"/>
      <c r="F34" s="286">
        <f>ROUND(SUM(F30:F33),0)</f>
        <v>0</v>
      </c>
      <c r="G34" s="287"/>
    </row>
    <row r="36" spans="1:8" x14ac:dyDescent="0.2">
      <c r="A36" s="2" t="s">
        <v>69</v>
      </c>
      <c r="B36" s="2"/>
      <c r="C36" s="2"/>
      <c r="D36" s="2"/>
      <c r="E36" s="2"/>
      <c r="F36" s="2"/>
      <c r="G36" s="2"/>
      <c r="H36" s="1" t="s">
        <v>2</v>
      </c>
    </row>
    <row r="37" spans="1:8" ht="14.25" customHeight="1" x14ac:dyDescent="0.2">
      <c r="A37" s="2"/>
      <c r="B37" s="288"/>
      <c r="C37" s="288"/>
      <c r="D37" s="288"/>
      <c r="E37" s="288"/>
      <c r="F37" s="288"/>
      <c r="G37" s="288"/>
      <c r="H37" s="1" t="s">
        <v>2</v>
      </c>
    </row>
    <row r="38" spans="1:8" ht="12.75" customHeight="1" x14ac:dyDescent="0.2">
      <c r="A38" s="166"/>
      <c r="B38" s="288"/>
      <c r="C38" s="288"/>
      <c r="D38" s="288"/>
      <c r="E38" s="288"/>
      <c r="F38" s="288"/>
      <c r="G38" s="288"/>
      <c r="H38" s="1" t="s">
        <v>2</v>
      </c>
    </row>
    <row r="39" spans="1:8" x14ac:dyDescent="0.2">
      <c r="A39" s="166"/>
      <c r="B39" s="288"/>
      <c r="C39" s="288"/>
      <c r="D39" s="288"/>
      <c r="E39" s="288"/>
      <c r="F39" s="288"/>
      <c r="G39" s="288"/>
      <c r="H39" s="1" t="s">
        <v>2</v>
      </c>
    </row>
    <row r="40" spans="1:8" x14ac:dyDescent="0.2">
      <c r="A40" s="166"/>
      <c r="B40" s="288"/>
      <c r="C40" s="288"/>
      <c r="D40" s="288"/>
      <c r="E40" s="288"/>
      <c r="F40" s="288"/>
      <c r="G40" s="288"/>
      <c r="H40" s="1" t="s">
        <v>2</v>
      </c>
    </row>
    <row r="41" spans="1:8" x14ac:dyDescent="0.2">
      <c r="A41" s="166"/>
      <c r="B41" s="288"/>
      <c r="C41" s="288"/>
      <c r="D41" s="288"/>
      <c r="E41" s="288"/>
      <c r="F41" s="288"/>
      <c r="G41" s="288"/>
      <c r="H41" s="1" t="s">
        <v>2</v>
      </c>
    </row>
    <row r="42" spans="1:8" x14ac:dyDescent="0.2">
      <c r="A42" s="166"/>
      <c r="B42" s="288"/>
      <c r="C42" s="288"/>
      <c r="D42" s="288"/>
      <c r="E42" s="288"/>
      <c r="F42" s="288"/>
      <c r="G42" s="288"/>
      <c r="H42" s="1" t="s">
        <v>2</v>
      </c>
    </row>
    <row r="43" spans="1:8" x14ac:dyDescent="0.2">
      <c r="A43" s="166"/>
      <c r="B43" s="288"/>
      <c r="C43" s="288"/>
      <c r="D43" s="288"/>
      <c r="E43" s="288"/>
      <c r="F43" s="288"/>
      <c r="G43" s="288"/>
      <c r="H43" s="1" t="s">
        <v>2</v>
      </c>
    </row>
    <row r="44" spans="1:8" ht="12.75" customHeight="1" x14ac:dyDescent="0.2">
      <c r="A44" s="166"/>
      <c r="B44" s="288"/>
      <c r="C44" s="288"/>
      <c r="D44" s="288"/>
      <c r="E44" s="288"/>
      <c r="F44" s="288"/>
      <c r="G44" s="288"/>
      <c r="H44" s="1" t="s">
        <v>2</v>
      </c>
    </row>
    <row r="45" spans="1:8" ht="12.75" customHeight="1" x14ac:dyDescent="0.2">
      <c r="A45" s="166"/>
      <c r="B45" s="288"/>
      <c r="C45" s="288"/>
      <c r="D45" s="288"/>
      <c r="E45" s="288"/>
      <c r="F45" s="288"/>
      <c r="G45" s="288"/>
      <c r="H45" s="1" t="s">
        <v>2</v>
      </c>
    </row>
    <row r="46" spans="1:8" x14ac:dyDescent="0.2">
      <c r="B46" s="283"/>
      <c r="C46" s="283"/>
      <c r="D46" s="283"/>
      <c r="E46" s="283"/>
      <c r="F46" s="283"/>
      <c r="G46" s="283"/>
    </row>
    <row r="47" spans="1:8" x14ac:dyDescent="0.2">
      <c r="B47" s="283"/>
      <c r="C47" s="283"/>
      <c r="D47" s="283"/>
      <c r="E47" s="283"/>
      <c r="F47" s="283"/>
      <c r="G47" s="283"/>
    </row>
    <row r="48" spans="1:8" x14ac:dyDescent="0.2">
      <c r="B48" s="283"/>
      <c r="C48" s="283"/>
      <c r="D48" s="283"/>
      <c r="E48" s="283"/>
      <c r="F48" s="283"/>
      <c r="G48" s="283"/>
    </row>
    <row r="49" spans="2:7" x14ac:dyDescent="0.2">
      <c r="B49" s="283"/>
      <c r="C49" s="283"/>
      <c r="D49" s="283"/>
      <c r="E49" s="283"/>
      <c r="F49" s="283"/>
      <c r="G49" s="283"/>
    </row>
    <row r="50" spans="2:7" x14ac:dyDescent="0.2">
      <c r="B50" s="283"/>
      <c r="C50" s="283"/>
      <c r="D50" s="283"/>
      <c r="E50" s="283"/>
      <c r="F50" s="283"/>
      <c r="G50" s="283"/>
    </row>
    <row r="51" spans="2:7" x14ac:dyDescent="0.2">
      <c r="B51" s="283"/>
      <c r="C51" s="283"/>
      <c r="D51" s="283"/>
      <c r="E51" s="283"/>
      <c r="F51" s="283"/>
      <c r="G51" s="283"/>
    </row>
  </sheetData>
  <mergeCells count="18">
    <mergeCell ref="B51:G51"/>
    <mergeCell ref="F30:G30"/>
    <mergeCell ref="F31:G31"/>
    <mergeCell ref="F32:G32"/>
    <mergeCell ref="F33:G33"/>
    <mergeCell ref="F34:G34"/>
    <mergeCell ref="B37:G45"/>
    <mergeCell ref="B46:G46"/>
    <mergeCell ref="B47:G47"/>
    <mergeCell ref="B48:G48"/>
    <mergeCell ref="B49:G49"/>
    <mergeCell ref="B50:G50"/>
    <mergeCell ref="A23:B23"/>
    <mergeCell ref="C8:E8"/>
    <mergeCell ref="C9:E9"/>
    <mergeCell ref="C10:E10"/>
    <mergeCell ref="C11:E11"/>
    <mergeCell ref="C12:E12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1"/>
  <dimension ref="A1:BE69"/>
  <sheetViews>
    <sheetView workbookViewId="0">
      <selection activeCell="C2" sqref="C2"/>
    </sheetView>
  </sheetViews>
  <sheetFormatPr defaultRowHeight="12.75" x14ac:dyDescent="0.2"/>
  <cols>
    <col min="1" max="1" width="5.85546875" style="1" customWidth="1"/>
    <col min="2" max="2" width="6.140625" style="1" customWidth="1"/>
    <col min="3" max="3" width="11.42578125" style="1" customWidth="1"/>
    <col min="4" max="4" width="15.85546875" style="1" customWidth="1"/>
    <col min="5" max="5" width="11.28515625" style="1" customWidth="1"/>
    <col min="6" max="6" width="10.85546875" style="1" customWidth="1"/>
    <col min="7" max="7" width="11" style="1" customWidth="1"/>
    <col min="8" max="8" width="11.140625" style="1" customWidth="1"/>
    <col min="9" max="9" width="10.7109375" style="1" customWidth="1"/>
    <col min="10" max="16384" width="9.140625" style="1"/>
  </cols>
  <sheetData>
    <row r="1" spans="1:57" ht="13.5" thickTop="1" x14ac:dyDescent="0.2">
      <c r="A1" s="289" t="s">
        <v>3</v>
      </c>
      <c r="B1" s="290"/>
      <c r="C1" s="167" t="s">
        <v>97</v>
      </c>
      <c r="D1" s="168"/>
      <c r="E1" s="169"/>
      <c r="F1" s="168"/>
      <c r="G1" s="170" t="s">
        <v>70</v>
      </c>
      <c r="H1" s="171" t="s">
        <v>98</v>
      </c>
      <c r="I1" s="172"/>
    </row>
    <row r="2" spans="1:57" ht="13.5" thickBot="1" x14ac:dyDescent="0.25">
      <c r="A2" s="291" t="s">
        <v>71</v>
      </c>
      <c r="B2" s="292"/>
      <c r="C2" s="173" t="s">
        <v>100</v>
      </c>
      <c r="D2" s="174"/>
      <c r="E2" s="175"/>
      <c r="F2" s="174"/>
      <c r="G2" s="293" t="s">
        <v>101</v>
      </c>
      <c r="H2" s="294"/>
      <c r="I2" s="295"/>
    </row>
    <row r="3" spans="1:57" ht="13.5" thickTop="1" x14ac:dyDescent="0.2">
      <c r="F3" s="108"/>
    </row>
    <row r="4" spans="1:57" ht="19.5" customHeight="1" x14ac:dyDescent="0.25">
      <c r="A4" s="176" t="s">
        <v>72</v>
      </c>
      <c r="B4" s="177"/>
      <c r="C4" s="177"/>
      <c r="D4" s="177"/>
      <c r="E4" s="178"/>
      <c r="F4" s="177"/>
      <c r="G4" s="177"/>
      <c r="H4" s="177"/>
      <c r="I4" s="177"/>
    </row>
    <row r="5" spans="1:57" ht="13.5" thickBot="1" x14ac:dyDescent="0.25"/>
    <row r="6" spans="1:57" s="108" customFormat="1" ht="13.5" thickBot="1" x14ac:dyDescent="0.25">
      <c r="A6" s="179"/>
      <c r="B6" s="180" t="s">
        <v>73</v>
      </c>
      <c r="C6" s="180"/>
      <c r="D6" s="181"/>
      <c r="E6" s="182" t="s">
        <v>21</v>
      </c>
      <c r="F6" s="183" t="s">
        <v>22</v>
      </c>
      <c r="G6" s="183" t="s">
        <v>23</v>
      </c>
      <c r="H6" s="183" t="s">
        <v>24</v>
      </c>
      <c r="I6" s="184" t="s">
        <v>25</v>
      </c>
    </row>
    <row r="7" spans="1:57" s="108" customFormat="1" x14ac:dyDescent="0.2">
      <c r="A7" s="266" t="str">
        <f>'01 01 Pol'!B7</f>
        <v>1</v>
      </c>
      <c r="B7" s="62" t="str">
        <f>'01 01 Pol'!C7</f>
        <v>Zemní práce</v>
      </c>
      <c r="D7" s="185"/>
      <c r="E7" s="267">
        <f>'01 01 Pol'!BA21</f>
        <v>0</v>
      </c>
      <c r="F7" s="268">
        <f>'01 01 Pol'!BB21</f>
        <v>0</v>
      </c>
      <c r="G7" s="268">
        <f>'01 01 Pol'!BC21</f>
        <v>0</v>
      </c>
      <c r="H7" s="268">
        <f>'01 01 Pol'!BD21</f>
        <v>0</v>
      </c>
      <c r="I7" s="269">
        <f>'01 01 Pol'!BE21</f>
        <v>0</v>
      </c>
    </row>
    <row r="8" spans="1:57" s="108" customFormat="1" x14ac:dyDescent="0.2">
      <c r="A8" s="266" t="str">
        <f>'01 01 Pol'!B22</f>
        <v>5</v>
      </c>
      <c r="B8" s="62" t="str">
        <f>'01 01 Pol'!C22</f>
        <v>Komunikace</v>
      </c>
      <c r="D8" s="185"/>
      <c r="E8" s="267">
        <f>'01 01 Pol'!BA26</f>
        <v>0</v>
      </c>
      <c r="F8" s="268">
        <f>'01 01 Pol'!BB26</f>
        <v>0</v>
      </c>
      <c r="G8" s="268">
        <f>'01 01 Pol'!BC26</f>
        <v>0</v>
      </c>
      <c r="H8" s="268">
        <f>'01 01 Pol'!BD26</f>
        <v>0</v>
      </c>
      <c r="I8" s="269">
        <f>'01 01 Pol'!BE26</f>
        <v>0</v>
      </c>
    </row>
    <row r="9" spans="1:57" s="108" customFormat="1" x14ac:dyDescent="0.2">
      <c r="A9" s="266" t="str">
        <f>'01 01 Pol'!B27</f>
        <v>9</v>
      </c>
      <c r="B9" s="62" t="str">
        <f>'01 01 Pol'!C27</f>
        <v>Ostatní konstrukce</v>
      </c>
      <c r="D9" s="185"/>
      <c r="E9" s="267">
        <f>'01 01 Pol'!BA42</f>
        <v>0</v>
      </c>
      <c r="F9" s="268">
        <f>'01 01 Pol'!BB42</f>
        <v>0</v>
      </c>
      <c r="G9" s="268">
        <f>'01 01 Pol'!BC42</f>
        <v>0</v>
      </c>
      <c r="H9" s="268">
        <f>'01 01 Pol'!BD42</f>
        <v>0</v>
      </c>
      <c r="I9" s="269">
        <f>'01 01 Pol'!BE42</f>
        <v>0</v>
      </c>
    </row>
    <row r="10" spans="1:57" s="108" customFormat="1" x14ac:dyDescent="0.2">
      <c r="A10" s="266" t="str">
        <f>'01 01 Pol'!B43</f>
        <v>99</v>
      </c>
      <c r="B10" s="62" t="str">
        <f>'01 01 Pol'!C43</f>
        <v>Přesun hmot</v>
      </c>
      <c r="D10" s="185"/>
      <c r="E10" s="267">
        <f>'01 01 Pol'!BA46</f>
        <v>0</v>
      </c>
      <c r="F10" s="268">
        <f>'01 01 Pol'!BB46</f>
        <v>0</v>
      </c>
      <c r="G10" s="268">
        <f>'01 01 Pol'!BC46</f>
        <v>0</v>
      </c>
      <c r="H10" s="268">
        <f>'01 01 Pol'!BD46</f>
        <v>0</v>
      </c>
      <c r="I10" s="269">
        <f>'01 01 Pol'!BE46</f>
        <v>0</v>
      </c>
    </row>
    <row r="11" spans="1:57" s="108" customFormat="1" ht="13.5" thickBot="1" x14ac:dyDescent="0.25">
      <c r="A11" s="266" t="str">
        <f>'01 01 Pol'!B47</f>
        <v>D96</v>
      </c>
      <c r="B11" s="62" t="str">
        <f>'01 01 Pol'!C47</f>
        <v>Přesun suti</v>
      </c>
      <c r="D11" s="185"/>
      <c r="E11" s="267">
        <f>'01 01 Pol'!BA50</f>
        <v>0</v>
      </c>
      <c r="F11" s="268">
        <f>'01 01 Pol'!BB50</f>
        <v>0</v>
      </c>
      <c r="G11" s="268">
        <f>'01 01 Pol'!BC50</f>
        <v>0</v>
      </c>
      <c r="H11" s="268">
        <f>'01 01 Pol'!BD50</f>
        <v>0</v>
      </c>
      <c r="I11" s="269">
        <f>'01 01 Pol'!BE50</f>
        <v>0</v>
      </c>
    </row>
    <row r="12" spans="1:57" s="14" customFormat="1" ht="13.5" thickBot="1" x14ac:dyDescent="0.25">
      <c r="A12" s="186"/>
      <c r="B12" s="187" t="s">
        <v>74</v>
      </c>
      <c r="C12" s="187"/>
      <c r="D12" s="188"/>
      <c r="E12" s="189">
        <f>SUM(E7:E11)</f>
        <v>0</v>
      </c>
      <c r="F12" s="190">
        <f>SUM(F7:F11)</f>
        <v>0</v>
      </c>
      <c r="G12" s="190">
        <f>SUM(G7:G11)</f>
        <v>0</v>
      </c>
      <c r="H12" s="190">
        <f>SUM(H7:H11)</f>
        <v>0</v>
      </c>
      <c r="I12" s="191">
        <f>SUM(I7:I11)</f>
        <v>0</v>
      </c>
    </row>
    <row r="13" spans="1:57" x14ac:dyDescent="0.2">
      <c r="A13" s="108"/>
      <c r="B13" s="108"/>
      <c r="C13" s="108"/>
      <c r="D13" s="108"/>
      <c r="E13" s="108"/>
      <c r="F13" s="108"/>
      <c r="G13" s="108"/>
      <c r="H13" s="108"/>
      <c r="I13" s="108"/>
    </row>
    <row r="14" spans="1:57" ht="19.5" customHeight="1" x14ac:dyDescent="0.25">
      <c r="A14" s="177" t="s">
        <v>75</v>
      </c>
      <c r="B14" s="177"/>
      <c r="C14" s="177"/>
      <c r="D14" s="177"/>
      <c r="E14" s="177"/>
      <c r="F14" s="177"/>
      <c r="G14" s="192"/>
      <c r="H14" s="177"/>
      <c r="I14" s="177"/>
      <c r="BA14" s="114"/>
      <c r="BB14" s="114"/>
      <c r="BC14" s="114"/>
      <c r="BD14" s="114"/>
      <c r="BE14" s="114"/>
    </row>
    <row r="15" spans="1:57" ht="13.5" thickBot="1" x14ac:dyDescent="0.25"/>
    <row r="16" spans="1:57" x14ac:dyDescent="0.2">
      <c r="A16" s="143" t="s">
        <v>76</v>
      </c>
      <c r="B16" s="144"/>
      <c r="C16" s="144"/>
      <c r="D16" s="193"/>
      <c r="E16" s="194" t="s">
        <v>77</v>
      </c>
      <c r="F16" s="195" t="s">
        <v>13</v>
      </c>
      <c r="G16" s="196" t="s">
        <v>78</v>
      </c>
      <c r="H16" s="197"/>
      <c r="I16" s="198" t="s">
        <v>77</v>
      </c>
    </row>
    <row r="17" spans="1:53" x14ac:dyDescent="0.2">
      <c r="A17" s="137"/>
      <c r="B17" s="128"/>
      <c r="C17" s="128"/>
      <c r="D17" s="199"/>
      <c r="E17" s="200"/>
      <c r="F17" s="201"/>
      <c r="G17" s="202">
        <f>CHOOSE(BA17+1,E12+F12,E12+F12+H12,E12+F12+G12+H12,E12,F12,H12,G12,H12+G12,0)</f>
        <v>0</v>
      </c>
      <c r="H17" s="203"/>
      <c r="I17" s="204">
        <f>E17+F17*G17/100</f>
        <v>0</v>
      </c>
      <c r="BA17" s="1">
        <v>8</v>
      </c>
    </row>
    <row r="18" spans="1:53" ht="13.5" thickBot="1" x14ac:dyDescent="0.25">
      <c r="A18" s="205"/>
      <c r="B18" s="206" t="s">
        <v>79</v>
      </c>
      <c r="C18" s="207"/>
      <c r="D18" s="208"/>
      <c r="E18" s="209"/>
      <c r="F18" s="210"/>
      <c r="G18" s="210"/>
      <c r="H18" s="296">
        <f>SUM(I17:I17)</f>
        <v>0</v>
      </c>
      <c r="I18" s="297"/>
    </row>
    <row r="20" spans="1:53" x14ac:dyDescent="0.2">
      <c r="B20" s="14"/>
      <c r="F20" s="211"/>
      <c r="G20" s="212"/>
      <c r="H20" s="212"/>
      <c r="I20" s="46"/>
    </row>
    <row r="21" spans="1:53" x14ac:dyDescent="0.2">
      <c r="F21" s="211"/>
      <c r="G21" s="212"/>
      <c r="H21" s="212"/>
      <c r="I21" s="46"/>
    </row>
    <row r="22" spans="1:53" x14ac:dyDescent="0.2">
      <c r="F22" s="211"/>
      <c r="G22" s="212"/>
      <c r="H22" s="212"/>
      <c r="I22" s="46"/>
    </row>
    <row r="23" spans="1:53" x14ac:dyDescent="0.2">
      <c r="F23" s="211"/>
      <c r="G23" s="212"/>
      <c r="H23" s="212"/>
      <c r="I23" s="46"/>
    </row>
    <row r="24" spans="1:53" x14ac:dyDescent="0.2">
      <c r="F24" s="211"/>
      <c r="G24" s="212"/>
      <c r="H24" s="212"/>
      <c r="I24" s="46"/>
    </row>
    <row r="25" spans="1:53" x14ac:dyDescent="0.2">
      <c r="F25" s="211"/>
      <c r="G25" s="212"/>
      <c r="H25" s="212"/>
      <c r="I25" s="46"/>
    </row>
    <row r="26" spans="1:53" x14ac:dyDescent="0.2">
      <c r="F26" s="211"/>
      <c r="G26" s="212"/>
      <c r="H26" s="212"/>
      <c r="I26" s="46"/>
    </row>
    <row r="27" spans="1:53" x14ac:dyDescent="0.2">
      <c r="F27" s="211"/>
      <c r="G27" s="212"/>
      <c r="H27" s="212"/>
      <c r="I27" s="46"/>
    </row>
    <row r="28" spans="1:53" x14ac:dyDescent="0.2">
      <c r="F28" s="211"/>
      <c r="G28" s="212"/>
      <c r="H28" s="212"/>
      <c r="I28" s="46"/>
    </row>
    <row r="29" spans="1:53" x14ac:dyDescent="0.2">
      <c r="F29" s="211"/>
      <c r="G29" s="212"/>
      <c r="H29" s="212"/>
      <c r="I29" s="46"/>
    </row>
    <row r="30" spans="1:53" x14ac:dyDescent="0.2">
      <c r="F30" s="211"/>
      <c r="G30" s="212"/>
      <c r="H30" s="212"/>
      <c r="I30" s="46"/>
    </row>
    <row r="31" spans="1:53" x14ac:dyDescent="0.2">
      <c r="F31" s="211"/>
      <c r="G31" s="212"/>
      <c r="H31" s="212"/>
      <c r="I31" s="46"/>
    </row>
    <row r="32" spans="1:53" x14ac:dyDescent="0.2">
      <c r="F32" s="211"/>
      <c r="G32" s="212"/>
      <c r="H32" s="212"/>
      <c r="I32" s="46"/>
    </row>
    <row r="33" spans="6:9" x14ac:dyDescent="0.2">
      <c r="F33" s="211"/>
      <c r="G33" s="212"/>
      <c r="H33" s="212"/>
      <c r="I33" s="46"/>
    </row>
    <row r="34" spans="6:9" x14ac:dyDescent="0.2">
      <c r="F34" s="211"/>
      <c r="G34" s="212"/>
      <c r="H34" s="212"/>
      <c r="I34" s="46"/>
    </row>
    <row r="35" spans="6:9" x14ac:dyDescent="0.2">
      <c r="F35" s="211"/>
      <c r="G35" s="212"/>
      <c r="H35" s="212"/>
      <c r="I35" s="46"/>
    </row>
    <row r="36" spans="6:9" x14ac:dyDescent="0.2">
      <c r="F36" s="211"/>
      <c r="G36" s="212"/>
      <c r="H36" s="212"/>
      <c r="I36" s="46"/>
    </row>
    <row r="37" spans="6:9" x14ac:dyDescent="0.2">
      <c r="F37" s="211"/>
      <c r="G37" s="212"/>
      <c r="H37" s="212"/>
      <c r="I37" s="46"/>
    </row>
    <row r="38" spans="6:9" x14ac:dyDescent="0.2">
      <c r="F38" s="211"/>
      <c r="G38" s="212"/>
      <c r="H38" s="212"/>
      <c r="I38" s="46"/>
    </row>
    <row r="39" spans="6:9" x14ac:dyDescent="0.2">
      <c r="F39" s="211"/>
      <c r="G39" s="212"/>
      <c r="H39" s="212"/>
      <c r="I39" s="46"/>
    </row>
    <row r="40" spans="6:9" x14ac:dyDescent="0.2">
      <c r="F40" s="211"/>
      <c r="G40" s="212"/>
      <c r="H40" s="212"/>
      <c r="I40" s="46"/>
    </row>
    <row r="41" spans="6:9" x14ac:dyDescent="0.2">
      <c r="F41" s="211"/>
      <c r="G41" s="212"/>
      <c r="H41" s="212"/>
      <c r="I41" s="46"/>
    </row>
    <row r="42" spans="6:9" x14ac:dyDescent="0.2">
      <c r="F42" s="211"/>
      <c r="G42" s="212"/>
      <c r="H42" s="212"/>
      <c r="I42" s="46"/>
    </row>
    <row r="43" spans="6:9" x14ac:dyDescent="0.2">
      <c r="F43" s="211"/>
      <c r="G43" s="212"/>
      <c r="H43" s="212"/>
      <c r="I43" s="46"/>
    </row>
    <row r="44" spans="6:9" x14ac:dyDescent="0.2">
      <c r="F44" s="211"/>
      <c r="G44" s="212"/>
      <c r="H44" s="212"/>
      <c r="I44" s="46"/>
    </row>
    <row r="45" spans="6:9" x14ac:dyDescent="0.2">
      <c r="F45" s="211"/>
      <c r="G45" s="212"/>
      <c r="H45" s="212"/>
      <c r="I45" s="46"/>
    </row>
    <row r="46" spans="6:9" x14ac:dyDescent="0.2">
      <c r="F46" s="211"/>
      <c r="G46" s="212"/>
      <c r="H46" s="212"/>
      <c r="I46" s="46"/>
    </row>
    <row r="47" spans="6:9" x14ac:dyDescent="0.2">
      <c r="F47" s="211"/>
      <c r="G47" s="212"/>
      <c r="H47" s="212"/>
      <c r="I47" s="46"/>
    </row>
    <row r="48" spans="6:9" x14ac:dyDescent="0.2">
      <c r="F48" s="211"/>
      <c r="G48" s="212"/>
      <c r="H48" s="212"/>
      <c r="I48" s="46"/>
    </row>
    <row r="49" spans="6:9" x14ac:dyDescent="0.2">
      <c r="F49" s="211"/>
      <c r="G49" s="212"/>
      <c r="H49" s="212"/>
      <c r="I49" s="46"/>
    </row>
    <row r="50" spans="6:9" x14ac:dyDescent="0.2">
      <c r="F50" s="211"/>
      <c r="G50" s="212"/>
      <c r="H50" s="212"/>
      <c r="I50" s="46"/>
    </row>
    <row r="51" spans="6:9" x14ac:dyDescent="0.2">
      <c r="F51" s="211"/>
      <c r="G51" s="212"/>
      <c r="H51" s="212"/>
      <c r="I51" s="46"/>
    </row>
    <row r="52" spans="6:9" x14ac:dyDescent="0.2">
      <c r="F52" s="211"/>
      <c r="G52" s="212"/>
      <c r="H52" s="212"/>
      <c r="I52" s="46"/>
    </row>
    <row r="53" spans="6:9" x14ac:dyDescent="0.2">
      <c r="F53" s="211"/>
      <c r="G53" s="212"/>
      <c r="H53" s="212"/>
      <c r="I53" s="46"/>
    </row>
    <row r="54" spans="6:9" x14ac:dyDescent="0.2">
      <c r="F54" s="211"/>
      <c r="G54" s="212"/>
      <c r="H54" s="212"/>
      <c r="I54" s="46"/>
    </row>
    <row r="55" spans="6:9" x14ac:dyDescent="0.2">
      <c r="F55" s="211"/>
      <c r="G55" s="212"/>
      <c r="H55" s="212"/>
      <c r="I55" s="46"/>
    </row>
    <row r="56" spans="6:9" x14ac:dyDescent="0.2">
      <c r="F56" s="211"/>
      <c r="G56" s="212"/>
      <c r="H56" s="212"/>
      <c r="I56" s="46"/>
    </row>
    <row r="57" spans="6:9" x14ac:dyDescent="0.2">
      <c r="F57" s="211"/>
      <c r="G57" s="212"/>
      <c r="H57" s="212"/>
      <c r="I57" s="46"/>
    </row>
    <row r="58" spans="6:9" x14ac:dyDescent="0.2">
      <c r="F58" s="211"/>
      <c r="G58" s="212"/>
      <c r="H58" s="212"/>
      <c r="I58" s="46"/>
    </row>
    <row r="59" spans="6:9" x14ac:dyDescent="0.2">
      <c r="F59" s="211"/>
      <c r="G59" s="212"/>
      <c r="H59" s="212"/>
      <c r="I59" s="46"/>
    </row>
    <row r="60" spans="6:9" x14ac:dyDescent="0.2">
      <c r="F60" s="211"/>
      <c r="G60" s="212"/>
      <c r="H60" s="212"/>
      <c r="I60" s="46"/>
    </row>
    <row r="61" spans="6:9" x14ac:dyDescent="0.2">
      <c r="F61" s="211"/>
      <c r="G61" s="212"/>
      <c r="H61" s="212"/>
      <c r="I61" s="46"/>
    </row>
    <row r="62" spans="6:9" x14ac:dyDescent="0.2">
      <c r="F62" s="211"/>
      <c r="G62" s="212"/>
      <c r="H62" s="212"/>
      <c r="I62" s="46"/>
    </row>
    <row r="63" spans="6:9" x14ac:dyDescent="0.2">
      <c r="F63" s="211"/>
      <c r="G63" s="212"/>
      <c r="H63" s="212"/>
      <c r="I63" s="46"/>
    </row>
    <row r="64" spans="6:9" x14ac:dyDescent="0.2">
      <c r="F64" s="211"/>
      <c r="G64" s="212"/>
      <c r="H64" s="212"/>
      <c r="I64" s="46"/>
    </row>
    <row r="65" spans="6:9" x14ac:dyDescent="0.2">
      <c r="F65" s="211"/>
      <c r="G65" s="212"/>
      <c r="H65" s="212"/>
      <c r="I65" s="46"/>
    </row>
    <row r="66" spans="6:9" x14ac:dyDescent="0.2">
      <c r="F66" s="211"/>
      <c r="G66" s="212"/>
      <c r="H66" s="212"/>
      <c r="I66" s="46"/>
    </row>
    <row r="67" spans="6:9" x14ac:dyDescent="0.2">
      <c r="F67" s="211"/>
      <c r="G67" s="212"/>
      <c r="H67" s="212"/>
      <c r="I67" s="46"/>
    </row>
    <row r="68" spans="6:9" x14ac:dyDescent="0.2">
      <c r="F68" s="211"/>
      <c r="G68" s="212"/>
      <c r="H68" s="212"/>
      <c r="I68" s="46"/>
    </row>
    <row r="69" spans="6:9" x14ac:dyDescent="0.2">
      <c r="F69" s="211"/>
      <c r="G69" s="212"/>
      <c r="H69" s="212"/>
      <c r="I69" s="46"/>
    </row>
  </sheetData>
  <mergeCells count="4">
    <mergeCell ref="A1:B1"/>
    <mergeCell ref="A2:B2"/>
    <mergeCell ref="G2:I2"/>
    <mergeCell ref="H18:I18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CB123"/>
  <sheetViews>
    <sheetView showGridLines="0" showZeros="0" topLeftCell="A34" zoomScaleNormal="100" zoomScaleSheetLayoutView="100" workbookViewId="0">
      <selection activeCell="F49" sqref="F49"/>
    </sheetView>
  </sheetViews>
  <sheetFormatPr defaultRowHeight="12.75" x14ac:dyDescent="0.2"/>
  <cols>
    <col min="1" max="1" width="4.42578125" style="213" customWidth="1"/>
    <col min="2" max="2" width="11.5703125" style="213" customWidth="1"/>
    <col min="3" max="3" width="40.42578125" style="213" customWidth="1"/>
    <col min="4" max="4" width="5.5703125" style="213" customWidth="1"/>
    <col min="5" max="5" width="8.5703125" style="223" customWidth="1"/>
    <col min="6" max="6" width="9.85546875" style="213" customWidth="1"/>
    <col min="7" max="7" width="13.85546875" style="213" customWidth="1"/>
    <col min="8" max="8" width="11.7109375" style="213" hidden="1" customWidth="1"/>
    <col min="9" max="9" width="11.5703125" style="213" hidden="1" customWidth="1"/>
    <col min="10" max="10" width="11" style="213" hidden="1" customWidth="1"/>
    <col min="11" max="11" width="10.42578125" style="213" hidden="1" customWidth="1"/>
    <col min="12" max="12" width="75.42578125" style="213" customWidth="1"/>
    <col min="13" max="13" width="45.28515625" style="213" customWidth="1"/>
    <col min="14" max="16384" width="9.140625" style="213"/>
  </cols>
  <sheetData>
    <row r="1" spans="1:80" ht="15.75" x14ac:dyDescent="0.25">
      <c r="A1" s="298" t="s">
        <v>80</v>
      </c>
      <c r="B1" s="298"/>
      <c r="C1" s="298"/>
      <c r="D1" s="298"/>
      <c r="E1" s="298"/>
      <c r="F1" s="298"/>
      <c r="G1" s="298"/>
    </row>
    <row r="2" spans="1:80" ht="14.25" customHeight="1" thickBot="1" x14ac:dyDescent="0.25">
      <c r="B2" s="214"/>
      <c r="C2" s="215"/>
      <c r="D2" s="215"/>
      <c r="E2" s="216"/>
      <c r="F2" s="215"/>
      <c r="G2" s="215"/>
    </row>
    <row r="3" spans="1:80" ht="13.5" thickTop="1" x14ac:dyDescent="0.2">
      <c r="A3" s="289" t="s">
        <v>3</v>
      </c>
      <c r="B3" s="290"/>
      <c r="C3" s="167" t="s">
        <v>97</v>
      </c>
      <c r="D3" s="217"/>
      <c r="E3" s="218" t="s">
        <v>81</v>
      </c>
      <c r="F3" s="219" t="str">
        <f>'01 01 Rek'!H1</f>
        <v>01</v>
      </c>
      <c r="G3" s="220"/>
    </row>
    <row r="4" spans="1:80" ht="13.5" thickBot="1" x14ac:dyDescent="0.25">
      <c r="A4" s="299" t="s">
        <v>71</v>
      </c>
      <c r="B4" s="292"/>
      <c r="C4" s="173" t="s">
        <v>100</v>
      </c>
      <c r="D4" s="221"/>
      <c r="E4" s="300" t="str">
        <f>'01 01 Rek'!G2</f>
        <v>MK lokalita 1</v>
      </c>
      <c r="F4" s="301"/>
      <c r="G4" s="302"/>
    </row>
    <row r="5" spans="1:80" ht="13.5" thickTop="1" x14ac:dyDescent="0.2">
      <c r="A5" s="222"/>
      <c r="G5" s="224"/>
    </row>
    <row r="6" spans="1:80" ht="27" customHeight="1" x14ac:dyDescent="0.2">
      <c r="A6" s="225" t="s">
        <v>82</v>
      </c>
      <c r="B6" s="226" t="s">
        <v>83</v>
      </c>
      <c r="C6" s="226" t="s">
        <v>84</v>
      </c>
      <c r="D6" s="226" t="s">
        <v>85</v>
      </c>
      <c r="E6" s="227" t="s">
        <v>86</v>
      </c>
      <c r="F6" s="226" t="s">
        <v>87</v>
      </c>
      <c r="G6" s="228" t="s">
        <v>88</v>
      </c>
      <c r="H6" s="229" t="s">
        <v>89</v>
      </c>
      <c r="I6" s="229" t="s">
        <v>90</v>
      </c>
      <c r="J6" s="229" t="s">
        <v>91</v>
      </c>
      <c r="K6" s="229" t="s">
        <v>92</v>
      </c>
    </row>
    <row r="7" spans="1:80" x14ac:dyDescent="0.2">
      <c r="A7" s="230" t="s">
        <v>93</v>
      </c>
      <c r="B7" s="231" t="s">
        <v>94</v>
      </c>
      <c r="C7" s="232" t="s">
        <v>95</v>
      </c>
      <c r="D7" s="233"/>
      <c r="E7" s="234"/>
      <c r="F7" s="234"/>
      <c r="G7" s="235"/>
      <c r="H7" s="236"/>
      <c r="I7" s="237"/>
      <c r="J7" s="238"/>
      <c r="K7" s="239"/>
      <c r="O7" s="240">
        <v>1</v>
      </c>
    </row>
    <row r="8" spans="1:80" ht="22.5" x14ac:dyDescent="0.2">
      <c r="A8" s="241">
        <v>1</v>
      </c>
      <c r="B8" s="242" t="s">
        <v>103</v>
      </c>
      <c r="C8" s="243" t="s">
        <v>104</v>
      </c>
      <c r="D8" s="244" t="s">
        <v>105</v>
      </c>
      <c r="E8" s="245">
        <v>1.6</v>
      </c>
      <c r="F8" s="245"/>
      <c r="G8" s="246">
        <f t="shared" ref="G8:G20" si="0">E8*F8</f>
        <v>0</v>
      </c>
      <c r="H8" s="247">
        <v>0</v>
      </c>
      <c r="I8" s="248">
        <f t="shared" ref="I8:I20" si="1">E8*H8</f>
        <v>0</v>
      </c>
      <c r="J8" s="247">
        <v>0</v>
      </c>
      <c r="K8" s="248">
        <f t="shared" ref="K8:K20" si="2">E8*J8</f>
        <v>0</v>
      </c>
      <c r="O8" s="240">
        <v>2</v>
      </c>
      <c r="AA8" s="213">
        <v>1</v>
      </c>
      <c r="AB8" s="213">
        <v>1</v>
      </c>
      <c r="AC8" s="213">
        <v>1</v>
      </c>
      <c r="AZ8" s="213">
        <v>1</v>
      </c>
      <c r="BA8" s="213">
        <f t="shared" ref="BA8:BA20" si="3">IF(AZ8=1,G8,0)</f>
        <v>0</v>
      </c>
      <c r="BB8" s="213">
        <f t="shared" ref="BB8:BB20" si="4">IF(AZ8=2,G8,0)</f>
        <v>0</v>
      </c>
      <c r="BC8" s="213">
        <f t="shared" ref="BC8:BC20" si="5">IF(AZ8=3,G8,0)</f>
        <v>0</v>
      </c>
      <c r="BD8" s="213">
        <f t="shared" ref="BD8:BD20" si="6">IF(AZ8=4,G8,0)</f>
        <v>0</v>
      </c>
      <c r="BE8" s="213">
        <f t="shared" ref="BE8:BE20" si="7">IF(AZ8=5,G8,0)</f>
        <v>0</v>
      </c>
      <c r="CA8" s="240">
        <v>1</v>
      </c>
      <c r="CB8" s="240">
        <v>1</v>
      </c>
    </row>
    <row r="9" spans="1:80" ht="22.5" x14ac:dyDescent="0.2">
      <c r="A9" s="241">
        <v>2</v>
      </c>
      <c r="B9" s="242" t="s">
        <v>106</v>
      </c>
      <c r="C9" s="243" t="s">
        <v>107</v>
      </c>
      <c r="D9" s="244" t="s">
        <v>105</v>
      </c>
      <c r="E9" s="245">
        <v>241.09</v>
      </c>
      <c r="F9" s="245"/>
      <c r="G9" s="246">
        <f t="shared" si="0"/>
        <v>0</v>
      </c>
      <c r="H9" s="247">
        <v>0</v>
      </c>
      <c r="I9" s="248">
        <f t="shared" si="1"/>
        <v>0</v>
      </c>
      <c r="J9" s="247">
        <v>0</v>
      </c>
      <c r="K9" s="248">
        <f t="shared" si="2"/>
        <v>0</v>
      </c>
      <c r="O9" s="240">
        <v>2</v>
      </c>
      <c r="AA9" s="213">
        <v>1</v>
      </c>
      <c r="AB9" s="213">
        <v>1</v>
      </c>
      <c r="AC9" s="213">
        <v>1</v>
      </c>
      <c r="AZ9" s="213">
        <v>1</v>
      </c>
      <c r="BA9" s="213">
        <f t="shared" si="3"/>
        <v>0</v>
      </c>
      <c r="BB9" s="213">
        <f t="shared" si="4"/>
        <v>0</v>
      </c>
      <c r="BC9" s="213">
        <f t="shared" si="5"/>
        <v>0</v>
      </c>
      <c r="BD9" s="213">
        <f t="shared" si="6"/>
        <v>0</v>
      </c>
      <c r="BE9" s="213">
        <f t="shared" si="7"/>
        <v>0</v>
      </c>
      <c r="CA9" s="240">
        <v>1</v>
      </c>
      <c r="CB9" s="240">
        <v>1</v>
      </c>
    </row>
    <row r="10" spans="1:80" ht="22.5" x14ac:dyDescent="0.2">
      <c r="A10" s="241">
        <v>3</v>
      </c>
      <c r="B10" s="242" t="s">
        <v>108</v>
      </c>
      <c r="C10" s="243" t="s">
        <v>109</v>
      </c>
      <c r="D10" s="244" t="s">
        <v>110</v>
      </c>
      <c r="E10" s="245">
        <v>7.7148000000000003</v>
      </c>
      <c r="F10" s="245"/>
      <c r="G10" s="246">
        <f t="shared" si="0"/>
        <v>0</v>
      </c>
      <c r="H10" s="247">
        <v>0</v>
      </c>
      <c r="I10" s="248">
        <f t="shared" si="1"/>
        <v>0</v>
      </c>
      <c r="J10" s="247">
        <v>0</v>
      </c>
      <c r="K10" s="248">
        <f t="shared" si="2"/>
        <v>0</v>
      </c>
      <c r="O10" s="240">
        <v>2</v>
      </c>
      <c r="AA10" s="213">
        <v>1</v>
      </c>
      <c r="AB10" s="213">
        <v>1</v>
      </c>
      <c r="AC10" s="213">
        <v>1</v>
      </c>
      <c r="AZ10" s="213">
        <v>1</v>
      </c>
      <c r="BA10" s="213">
        <f t="shared" si="3"/>
        <v>0</v>
      </c>
      <c r="BB10" s="213">
        <f t="shared" si="4"/>
        <v>0</v>
      </c>
      <c r="BC10" s="213">
        <f t="shared" si="5"/>
        <v>0</v>
      </c>
      <c r="BD10" s="213">
        <f t="shared" si="6"/>
        <v>0</v>
      </c>
      <c r="BE10" s="213">
        <f t="shared" si="7"/>
        <v>0</v>
      </c>
      <c r="CA10" s="240">
        <v>1</v>
      </c>
      <c r="CB10" s="240">
        <v>1</v>
      </c>
    </row>
    <row r="11" spans="1:80" ht="22.5" x14ac:dyDescent="0.2">
      <c r="A11" s="241">
        <v>4</v>
      </c>
      <c r="B11" s="242" t="s">
        <v>111</v>
      </c>
      <c r="C11" s="243" t="s">
        <v>112</v>
      </c>
      <c r="D11" s="244" t="s">
        <v>110</v>
      </c>
      <c r="E11" s="245">
        <v>7.7148000000000003</v>
      </c>
      <c r="F11" s="245"/>
      <c r="G11" s="246">
        <f t="shared" si="0"/>
        <v>0</v>
      </c>
      <c r="H11" s="247">
        <v>0</v>
      </c>
      <c r="I11" s="248">
        <f t="shared" si="1"/>
        <v>0</v>
      </c>
      <c r="J11" s="247">
        <v>0</v>
      </c>
      <c r="K11" s="248">
        <f t="shared" si="2"/>
        <v>0</v>
      </c>
      <c r="O11" s="240">
        <v>2</v>
      </c>
      <c r="AA11" s="213">
        <v>1</v>
      </c>
      <c r="AB11" s="213">
        <v>1</v>
      </c>
      <c r="AC11" s="213">
        <v>1</v>
      </c>
      <c r="AZ11" s="213">
        <v>1</v>
      </c>
      <c r="BA11" s="213">
        <f t="shared" si="3"/>
        <v>0</v>
      </c>
      <c r="BB11" s="213">
        <f t="shared" si="4"/>
        <v>0</v>
      </c>
      <c r="BC11" s="213">
        <f t="shared" si="5"/>
        <v>0</v>
      </c>
      <c r="BD11" s="213">
        <f t="shared" si="6"/>
        <v>0</v>
      </c>
      <c r="BE11" s="213">
        <f t="shared" si="7"/>
        <v>0</v>
      </c>
      <c r="CA11" s="240">
        <v>1</v>
      </c>
      <c r="CB11" s="240">
        <v>1</v>
      </c>
    </row>
    <row r="12" spans="1:80" ht="22.5" x14ac:dyDescent="0.2">
      <c r="A12" s="241">
        <v>5</v>
      </c>
      <c r="B12" s="242" t="s">
        <v>113</v>
      </c>
      <c r="C12" s="243" t="s">
        <v>114</v>
      </c>
      <c r="D12" s="244" t="s">
        <v>110</v>
      </c>
      <c r="E12" s="245">
        <v>5.1432000000000002</v>
      </c>
      <c r="F12" s="245"/>
      <c r="G12" s="246">
        <f t="shared" si="0"/>
        <v>0</v>
      </c>
      <c r="H12" s="247">
        <v>0</v>
      </c>
      <c r="I12" s="248">
        <f t="shared" si="1"/>
        <v>0</v>
      </c>
      <c r="J12" s="247">
        <v>0</v>
      </c>
      <c r="K12" s="248">
        <f t="shared" si="2"/>
        <v>0</v>
      </c>
      <c r="O12" s="240">
        <v>2</v>
      </c>
      <c r="AA12" s="213">
        <v>1</v>
      </c>
      <c r="AB12" s="213">
        <v>1</v>
      </c>
      <c r="AC12" s="213">
        <v>1</v>
      </c>
      <c r="AZ12" s="213">
        <v>1</v>
      </c>
      <c r="BA12" s="213">
        <f t="shared" si="3"/>
        <v>0</v>
      </c>
      <c r="BB12" s="213">
        <f t="shared" si="4"/>
        <v>0</v>
      </c>
      <c r="BC12" s="213">
        <f t="shared" si="5"/>
        <v>0</v>
      </c>
      <c r="BD12" s="213">
        <f t="shared" si="6"/>
        <v>0</v>
      </c>
      <c r="BE12" s="213">
        <f t="shared" si="7"/>
        <v>0</v>
      </c>
      <c r="CA12" s="240">
        <v>1</v>
      </c>
      <c r="CB12" s="240">
        <v>1</v>
      </c>
    </row>
    <row r="13" spans="1:80" ht="22.5" x14ac:dyDescent="0.2">
      <c r="A13" s="241">
        <v>6</v>
      </c>
      <c r="B13" s="242" t="s">
        <v>115</v>
      </c>
      <c r="C13" s="243" t="s">
        <v>116</v>
      </c>
      <c r="D13" s="244" t="s">
        <v>110</v>
      </c>
      <c r="E13" s="245">
        <v>5.1432000000000002</v>
      </c>
      <c r="F13" s="245"/>
      <c r="G13" s="246">
        <f t="shared" si="0"/>
        <v>0</v>
      </c>
      <c r="H13" s="247">
        <v>0</v>
      </c>
      <c r="I13" s="248">
        <f t="shared" si="1"/>
        <v>0</v>
      </c>
      <c r="J13" s="247">
        <v>0</v>
      </c>
      <c r="K13" s="248">
        <f t="shared" si="2"/>
        <v>0</v>
      </c>
      <c r="O13" s="240">
        <v>2</v>
      </c>
      <c r="AA13" s="213">
        <v>1</v>
      </c>
      <c r="AB13" s="213">
        <v>1</v>
      </c>
      <c r="AC13" s="213">
        <v>1</v>
      </c>
      <c r="AZ13" s="213">
        <v>1</v>
      </c>
      <c r="BA13" s="213">
        <f t="shared" si="3"/>
        <v>0</v>
      </c>
      <c r="BB13" s="213">
        <f t="shared" si="4"/>
        <v>0</v>
      </c>
      <c r="BC13" s="213">
        <f t="shared" si="5"/>
        <v>0</v>
      </c>
      <c r="BD13" s="213">
        <f t="shared" si="6"/>
        <v>0</v>
      </c>
      <c r="BE13" s="213">
        <f t="shared" si="7"/>
        <v>0</v>
      </c>
      <c r="CA13" s="240">
        <v>1</v>
      </c>
      <c r="CB13" s="240">
        <v>1</v>
      </c>
    </row>
    <row r="14" spans="1:80" ht="22.5" x14ac:dyDescent="0.2">
      <c r="A14" s="241">
        <v>7</v>
      </c>
      <c r="B14" s="242" t="s">
        <v>117</v>
      </c>
      <c r="C14" s="243" t="s">
        <v>118</v>
      </c>
      <c r="D14" s="244" t="s">
        <v>110</v>
      </c>
      <c r="E14" s="245">
        <v>12.858000000000001</v>
      </c>
      <c r="F14" s="245"/>
      <c r="G14" s="246">
        <f t="shared" si="0"/>
        <v>0</v>
      </c>
      <c r="H14" s="247">
        <v>0</v>
      </c>
      <c r="I14" s="248">
        <f t="shared" si="1"/>
        <v>0</v>
      </c>
      <c r="J14" s="247"/>
      <c r="K14" s="248">
        <f t="shared" si="2"/>
        <v>0</v>
      </c>
      <c r="O14" s="240">
        <v>2</v>
      </c>
      <c r="AA14" s="213">
        <v>12</v>
      </c>
      <c r="AB14" s="213">
        <v>0</v>
      </c>
      <c r="AC14" s="213">
        <v>7</v>
      </c>
      <c r="AZ14" s="213">
        <v>1</v>
      </c>
      <c r="BA14" s="213">
        <f t="shared" si="3"/>
        <v>0</v>
      </c>
      <c r="BB14" s="213">
        <f t="shared" si="4"/>
        <v>0</v>
      </c>
      <c r="BC14" s="213">
        <f t="shared" si="5"/>
        <v>0</v>
      </c>
      <c r="BD14" s="213">
        <f t="shared" si="6"/>
        <v>0</v>
      </c>
      <c r="BE14" s="213">
        <f t="shared" si="7"/>
        <v>0</v>
      </c>
      <c r="CA14" s="240">
        <v>12</v>
      </c>
      <c r="CB14" s="240">
        <v>0</v>
      </c>
    </row>
    <row r="15" spans="1:80" x14ac:dyDescent="0.2">
      <c r="A15" s="241">
        <v>8</v>
      </c>
      <c r="B15" s="242" t="s">
        <v>119</v>
      </c>
      <c r="C15" s="243" t="s">
        <v>120</v>
      </c>
      <c r="D15" s="244" t="s">
        <v>110</v>
      </c>
      <c r="E15" s="245">
        <v>12.858000000000001</v>
      </c>
      <c r="F15" s="245"/>
      <c r="G15" s="246">
        <f t="shared" si="0"/>
        <v>0</v>
      </c>
      <c r="H15" s="247">
        <v>0</v>
      </c>
      <c r="I15" s="248">
        <f t="shared" si="1"/>
        <v>0</v>
      </c>
      <c r="J15" s="247">
        <v>0</v>
      </c>
      <c r="K15" s="248">
        <f t="shared" si="2"/>
        <v>0</v>
      </c>
      <c r="O15" s="240">
        <v>2</v>
      </c>
      <c r="AA15" s="213">
        <v>1</v>
      </c>
      <c r="AB15" s="213">
        <v>1</v>
      </c>
      <c r="AC15" s="213">
        <v>1</v>
      </c>
      <c r="AZ15" s="213">
        <v>1</v>
      </c>
      <c r="BA15" s="213">
        <f t="shared" si="3"/>
        <v>0</v>
      </c>
      <c r="BB15" s="213">
        <f t="shared" si="4"/>
        <v>0</v>
      </c>
      <c r="BC15" s="213">
        <f t="shared" si="5"/>
        <v>0</v>
      </c>
      <c r="BD15" s="213">
        <f t="shared" si="6"/>
        <v>0</v>
      </c>
      <c r="BE15" s="213">
        <f t="shared" si="7"/>
        <v>0</v>
      </c>
      <c r="CA15" s="240">
        <v>1</v>
      </c>
      <c r="CB15" s="240">
        <v>1</v>
      </c>
    </row>
    <row r="16" spans="1:80" ht="22.5" x14ac:dyDescent="0.2">
      <c r="A16" s="241">
        <v>9</v>
      </c>
      <c r="B16" s="242" t="s">
        <v>121</v>
      </c>
      <c r="C16" s="243" t="s">
        <v>122</v>
      </c>
      <c r="D16" s="244" t="s">
        <v>123</v>
      </c>
      <c r="E16" s="245">
        <v>23.144400000000001</v>
      </c>
      <c r="F16" s="245"/>
      <c r="G16" s="246">
        <f t="shared" si="0"/>
        <v>0</v>
      </c>
      <c r="H16" s="247">
        <v>0</v>
      </c>
      <c r="I16" s="248">
        <f t="shared" si="1"/>
        <v>0</v>
      </c>
      <c r="J16" s="247">
        <v>0</v>
      </c>
      <c r="K16" s="248">
        <f t="shared" si="2"/>
        <v>0</v>
      </c>
      <c r="O16" s="240">
        <v>2</v>
      </c>
      <c r="AA16" s="213">
        <v>1</v>
      </c>
      <c r="AB16" s="213">
        <v>1</v>
      </c>
      <c r="AC16" s="213">
        <v>1</v>
      </c>
      <c r="AZ16" s="213">
        <v>1</v>
      </c>
      <c r="BA16" s="213">
        <f t="shared" si="3"/>
        <v>0</v>
      </c>
      <c r="BB16" s="213">
        <f t="shared" si="4"/>
        <v>0</v>
      </c>
      <c r="BC16" s="213">
        <f t="shared" si="5"/>
        <v>0</v>
      </c>
      <c r="BD16" s="213">
        <f t="shared" si="6"/>
        <v>0</v>
      </c>
      <c r="BE16" s="213">
        <f t="shared" si="7"/>
        <v>0</v>
      </c>
      <c r="CA16" s="240">
        <v>1</v>
      </c>
      <c r="CB16" s="240">
        <v>1</v>
      </c>
    </row>
    <row r="17" spans="1:80" x14ac:dyDescent="0.2">
      <c r="A17" s="241">
        <v>10</v>
      </c>
      <c r="B17" s="242" t="s">
        <v>124</v>
      </c>
      <c r="C17" s="243" t="s">
        <v>125</v>
      </c>
      <c r="D17" s="244" t="s">
        <v>105</v>
      </c>
      <c r="E17" s="245">
        <v>42.86</v>
      </c>
      <c r="F17" s="245"/>
      <c r="G17" s="246">
        <f t="shared" si="0"/>
        <v>0</v>
      </c>
      <c r="H17" s="247">
        <v>0</v>
      </c>
      <c r="I17" s="248">
        <f t="shared" si="1"/>
        <v>0</v>
      </c>
      <c r="J17" s="247">
        <v>0</v>
      </c>
      <c r="K17" s="248">
        <f t="shared" si="2"/>
        <v>0</v>
      </c>
      <c r="O17" s="240">
        <v>2</v>
      </c>
      <c r="AA17" s="213">
        <v>1</v>
      </c>
      <c r="AB17" s="213">
        <v>1</v>
      </c>
      <c r="AC17" s="213">
        <v>1</v>
      </c>
      <c r="AZ17" s="213">
        <v>1</v>
      </c>
      <c r="BA17" s="213">
        <f t="shared" si="3"/>
        <v>0</v>
      </c>
      <c r="BB17" s="213">
        <f t="shared" si="4"/>
        <v>0</v>
      </c>
      <c r="BC17" s="213">
        <f t="shared" si="5"/>
        <v>0</v>
      </c>
      <c r="BD17" s="213">
        <f t="shared" si="6"/>
        <v>0</v>
      </c>
      <c r="BE17" s="213">
        <f t="shared" si="7"/>
        <v>0</v>
      </c>
      <c r="CA17" s="240">
        <v>1</v>
      </c>
      <c r="CB17" s="240">
        <v>1</v>
      </c>
    </row>
    <row r="18" spans="1:80" ht="22.5" x14ac:dyDescent="0.2">
      <c r="A18" s="241">
        <v>11</v>
      </c>
      <c r="B18" s="242" t="s">
        <v>126</v>
      </c>
      <c r="C18" s="243" t="s">
        <v>127</v>
      </c>
      <c r="D18" s="244" t="s">
        <v>105</v>
      </c>
      <c r="E18" s="245">
        <v>39.5</v>
      </c>
      <c r="F18" s="245"/>
      <c r="G18" s="246">
        <f t="shared" si="0"/>
        <v>0</v>
      </c>
      <c r="H18" s="247">
        <v>0</v>
      </c>
      <c r="I18" s="248">
        <f t="shared" si="1"/>
        <v>0</v>
      </c>
      <c r="J18" s="247">
        <v>0</v>
      </c>
      <c r="K18" s="248">
        <f t="shared" si="2"/>
        <v>0</v>
      </c>
      <c r="O18" s="240">
        <v>2</v>
      </c>
      <c r="AA18" s="213">
        <v>1</v>
      </c>
      <c r="AB18" s="213">
        <v>1</v>
      </c>
      <c r="AC18" s="213">
        <v>1</v>
      </c>
      <c r="AZ18" s="213">
        <v>1</v>
      </c>
      <c r="BA18" s="213">
        <f t="shared" si="3"/>
        <v>0</v>
      </c>
      <c r="BB18" s="213">
        <f t="shared" si="4"/>
        <v>0</v>
      </c>
      <c r="BC18" s="213">
        <f t="shared" si="5"/>
        <v>0</v>
      </c>
      <c r="BD18" s="213">
        <f t="shared" si="6"/>
        <v>0</v>
      </c>
      <c r="BE18" s="213">
        <f t="shared" si="7"/>
        <v>0</v>
      </c>
      <c r="CA18" s="240">
        <v>1</v>
      </c>
      <c r="CB18" s="240">
        <v>1</v>
      </c>
    </row>
    <row r="19" spans="1:80" x14ac:dyDescent="0.2">
      <c r="A19" s="241">
        <v>12</v>
      </c>
      <c r="B19" s="242" t="s">
        <v>128</v>
      </c>
      <c r="C19" s="243" t="s">
        <v>129</v>
      </c>
      <c r="D19" s="244" t="s">
        <v>105</v>
      </c>
      <c r="E19" s="245">
        <v>39.5</v>
      </c>
      <c r="F19" s="245"/>
      <c r="G19" s="246">
        <f t="shared" si="0"/>
        <v>0</v>
      </c>
      <c r="H19" s="247">
        <v>0</v>
      </c>
      <c r="I19" s="248">
        <f t="shared" si="1"/>
        <v>0</v>
      </c>
      <c r="J19" s="247">
        <v>0</v>
      </c>
      <c r="K19" s="248">
        <f t="shared" si="2"/>
        <v>0</v>
      </c>
      <c r="O19" s="240">
        <v>2</v>
      </c>
      <c r="AA19" s="213">
        <v>1</v>
      </c>
      <c r="AB19" s="213">
        <v>1</v>
      </c>
      <c r="AC19" s="213">
        <v>1</v>
      </c>
      <c r="AZ19" s="213">
        <v>1</v>
      </c>
      <c r="BA19" s="213">
        <f t="shared" si="3"/>
        <v>0</v>
      </c>
      <c r="BB19" s="213">
        <f t="shared" si="4"/>
        <v>0</v>
      </c>
      <c r="BC19" s="213">
        <f t="shared" si="5"/>
        <v>0</v>
      </c>
      <c r="BD19" s="213">
        <f t="shared" si="6"/>
        <v>0</v>
      </c>
      <c r="BE19" s="213">
        <f t="shared" si="7"/>
        <v>0</v>
      </c>
      <c r="CA19" s="240">
        <v>1</v>
      </c>
      <c r="CB19" s="240">
        <v>1</v>
      </c>
    </row>
    <row r="20" spans="1:80" x14ac:dyDescent="0.2">
      <c r="A20" s="241">
        <v>13</v>
      </c>
      <c r="B20" s="242" t="s">
        <v>130</v>
      </c>
      <c r="C20" s="243" t="s">
        <v>131</v>
      </c>
      <c r="D20" s="244" t="s">
        <v>132</v>
      </c>
      <c r="E20" s="245">
        <v>1.3825000000000001</v>
      </c>
      <c r="F20" s="245"/>
      <c r="G20" s="246">
        <f t="shared" si="0"/>
        <v>0</v>
      </c>
      <c r="H20" s="247">
        <v>0</v>
      </c>
      <c r="I20" s="248">
        <f t="shared" si="1"/>
        <v>0</v>
      </c>
      <c r="J20" s="247"/>
      <c r="K20" s="248">
        <f t="shared" si="2"/>
        <v>0</v>
      </c>
      <c r="O20" s="240">
        <v>2</v>
      </c>
      <c r="AA20" s="213">
        <v>12</v>
      </c>
      <c r="AB20" s="213">
        <v>0</v>
      </c>
      <c r="AC20" s="213">
        <v>13</v>
      </c>
      <c r="AZ20" s="213">
        <v>1</v>
      </c>
      <c r="BA20" s="213">
        <f t="shared" si="3"/>
        <v>0</v>
      </c>
      <c r="BB20" s="213">
        <f t="shared" si="4"/>
        <v>0</v>
      </c>
      <c r="BC20" s="213">
        <f t="shared" si="5"/>
        <v>0</v>
      </c>
      <c r="BD20" s="213">
        <f t="shared" si="6"/>
        <v>0</v>
      </c>
      <c r="BE20" s="213">
        <f t="shared" si="7"/>
        <v>0</v>
      </c>
      <c r="CA20" s="240">
        <v>12</v>
      </c>
      <c r="CB20" s="240">
        <v>0</v>
      </c>
    </row>
    <row r="21" spans="1:80" x14ac:dyDescent="0.2">
      <c r="A21" s="250"/>
      <c r="B21" s="251" t="s">
        <v>96</v>
      </c>
      <c r="C21" s="252" t="s">
        <v>102</v>
      </c>
      <c r="D21" s="253"/>
      <c r="E21" s="254"/>
      <c r="F21" s="255"/>
      <c r="G21" s="256">
        <f>SUM(G7:G20)</f>
        <v>0</v>
      </c>
      <c r="H21" s="257"/>
      <c r="I21" s="258">
        <f>SUM(I7:I20)</f>
        <v>0</v>
      </c>
      <c r="J21" s="257"/>
      <c r="K21" s="258">
        <f>SUM(K7:K20)</f>
        <v>0</v>
      </c>
      <c r="O21" s="240">
        <v>4</v>
      </c>
      <c r="BA21" s="259">
        <f>SUM(BA7:BA20)</f>
        <v>0</v>
      </c>
      <c r="BB21" s="259">
        <f>SUM(BB7:BB20)</f>
        <v>0</v>
      </c>
      <c r="BC21" s="259">
        <f>SUM(BC7:BC20)</f>
        <v>0</v>
      </c>
      <c r="BD21" s="259">
        <f>SUM(BD7:BD20)</f>
        <v>0</v>
      </c>
      <c r="BE21" s="259">
        <f>SUM(BE7:BE20)</f>
        <v>0</v>
      </c>
    </row>
    <row r="22" spans="1:80" x14ac:dyDescent="0.2">
      <c r="A22" s="230" t="s">
        <v>93</v>
      </c>
      <c r="B22" s="231" t="s">
        <v>133</v>
      </c>
      <c r="C22" s="232" t="s">
        <v>134</v>
      </c>
      <c r="D22" s="233"/>
      <c r="E22" s="234"/>
      <c r="F22" s="234"/>
      <c r="G22" s="235"/>
      <c r="H22" s="236"/>
      <c r="I22" s="237"/>
      <c r="J22" s="238"/>
      <c r="K22" s="239"/>
      <c r="O22" s="240">
        <v>1</v>
      </c>
    </row>
    <row r="23" spans="1:80" x14ac:dyDescent="0.2">
      <c r="A23" s="241">
        <v>14</v>
      </c>
      <c r="B23" s="242" t="s">
        <v>136</v>
      </c>
      <c r="C23" s="243" t="s">
        <v>137</v>
      </c>
      <c r="D23" s="244" t="s">
        <v>105</v>
      </c>
      <c r="E23" s="245">
        <v>42.86</v>
      </c>
      <c r="F23" s="245"/>
      <c r="G23" s="246">
        <f>E23*F23</f>
        <v>0</v>
      </c>
      <c r="H23" s="247">
        <v>0</v>
      </c>
      <c r="I23" s="248">
        <f>E23*H23</f>
        <v>0</v>
      </c>
      <c r="J23" s="247">
        <v>0</v>
      </c>
      <c r="K23" s="248">
        <f>E23*J23</f>
        <v>0</v>
      </c>
      <c r="O23" s="240">
        <v>2</v>
      </c>
      <c r="AA23" s="213">
        <v>1</v>
      </c>
      <c r="AB23" s="213">
        <v>1</v>
      </c>
      <c r="AC23" s="213">
        <v>1</v>
      </c>
      <c r="AZ23" s="213">
        <v>1</v>
      </c>
      <c r="BA23" s="213">
        <f>IF(AZ23=1,G23,0)</f>
        <v>0</v>
      </c>
      <c r="BB23" s="213">
        <f>IF(AZ23=2,G23,0)</f>
        <v>0</v>
      </c>
      <c r="BC23" s="213">
        <f>IF(AZ23=3,G23,0)</f>
        <v>0</v>
      </c>
      <c r="BD23" s="213">
        <f>IF(AZ23=4,G23,0)</f>
        <v>0</v>
      </c>
      <c r="BE23" s="213">
        <f>IF(AZ23=5,G23,0)</f>
        <v>0</v>
      </c>
      <c r="CA23" s="240">
        <v>1</v>
      </c>
      <c r="CB23" s="240">
        <v>1</v>
      </c>
    </row>
    <row r="24" spans="1:80" ht="22.5" x14ac:dyDescent="0.2">
      <c r="A24" s="241">
        <v>15</v>
      </c>
      <c r="B24" s="242" t="s">
        <v>138</v>
      </c>
      <c r="C24" s="243" t="s">
        <v>139</v>
      </c>
      <c r="D24" s="244" t="s">
        <v>105</v>
      </c>
      <c r="E24" s="245">
        <v>241.09</v>
      </c>
      <c r="F24" s="245"/>
      <c r="G24" s="246">
        <f>E24*F24</f>
        <v>0</v>
      </c>
      <c r="H24" s="247">
        <v>0</v>
      </c>
      <c r="I24" s="248">
        <f>E24*H24</f>
        <v>0</v>
      </c>
      <c r="J24" s="247">
        <v>0</v>
      </c>
      <c r="K24" s="248">
        <f>E24*J24</f>
        <v>0</v>
      </c>
      <c r="O24" s="240">
        <v>2</v>
      </c>
      <c r="AA24" s="213">
        <v>1</v>
      </c>
      <c r="AB24" s="213">
        <v>1</v>
      </c>
      <c r="AC24" s="213">
        <v>1</v>
      </c>
      <c r="AZ24" s="213">
        <v>1</v>
      </c>
      <c r="BA24" s="213">
        <f>IF(AZ24=1,G24,0)</f>
        <v>0</v>
      </c>
      <c r="BB24" s="213">
        <f>IF(AZ24=2,G24,0)</f>
        <v>0</v>
      </c>
      <c r="BC24" s="213">
        <f>IF(AZ24=3,G24,0)</f>
        <v>0</v>
      </c>
      <c r="BD24" s="213">
        <f>IF(AZ24=4,G24,0)</f>
        <v>0</v>
      </c>
      <c r="BE24" s="213">
        <f>IF(AZ24=5,G24,0)</f>
        <v>0</v>
      </c>
      <c r="CA24" s="240">
        <v>1</v>
      </c>
      <c r="CB24" s="240">
        <v>1</v>
      </c>
    </row>
    <row r="25" spans="1:80" ht="22.5" x14ac:dyDescent="0.2">
      <c r="A25" s="241">
        <v>16</v>
      </c>
      <c r="B25" s="242" t="s">
        <v>140</v>
      </c>
      <c r="C25" s="243" t="s">
        <v>141</v>
      </c>
      <c r="D25" s="244" t="s">
        <v>105</v>
      </c>
      <c r="E25" s="245">
        <v>241.09</v>
      </c>
      <c r="F25" s="245"/>
      <c r="G25" s="246">
        <f>E25*F25</f>
        <v>0</v>
      </c>
      <c r="H25" s="247">
        <v>0</v>
      </c>
      <c r="I25" s="248">
        <f>E25*H25</f>
        <v>0</v>
      </c>
      <c r="J25" s="247">
        <v>0</v>
      </c>
      <c r="K25" s="248">
        <f>E25*J25</f>
        <v>0</v>
      </c>
      <c r="O25" s="240">
        <v>2</v>
      </c>
      <c r="AA25" s="213">
        <v>1</v>
      </c>
      <c r="AB25" s="213">
        <v>1</v>
      </c>
      <c r="AC25" s="213">
        <v>1</v>
      </c>
      <c r="AZ25" s="213">
        <v>1</v>
      </c>
      <c r="BA25" s="213">
        <f>IF(AZ25=1,G25,0)</f>
        <v>0</v>
      </c>
      <c r="BB25" s="213">
        <f>IF(AZ25=2,G25,0)</f>
        <v>0</v>
      </c>
      <c r="BC25" s="213">
        <f>IF(AZ25=3,G25,0)</f>
        <v>0</v>
      </c>
      <c r="BD25" s="213">
        <f>IF(AZ25=4,G25,0)</f>
        <v>0</v>
      </c>
      <c r="BE25" s="213">
        <f>IF(AZ25=5,G25,0)</f>
        <v>0</v>
      </c>
      <c r="CA25" s="240">
        <v>1</v>
      </c>
      <c r="CB25" s="240">
        <v>1</v>
      </c>
    </row>
    <row r="26" spans="1:80" x14ac:dyDescent="0.2">
      <c r="A26" s="250"/>
      <c r="B26" s="251" t="s">
        <v>96</v>
      </c>
      <c r="C26" s="252" t="s">
        <v>135</v>
      </c>
      <c r="D26" s="253"/>
      <c r="E26" s="254"/>
      <c r="F26" s="255"/>
      <c r="G26" s="256">
        <f>SUM(G22:G25)</f>
        <v>0</v>
      </c>
      <c r="H26" s="257"/>
      <c r="I26" s="258">
        <f>SUM(I22:I25)</f>
        <v>0</v>
      </c>
      <c r="J26" s="257"/>
      <c r="K26" s="258">
        <f>SUM(K22:K25)</f>
        <v>0</v>
      </c>
      <c r="O26" s="240">
        <v>4</v>
      </c>
      <c r="BA26" s="259">
        <f>SUM(BA22:BA25)</f>
        <v>0</v>
      </c>
      <c r="BB26" s="259">
        <f>SUM(BB22:BB25)</f>
        <v>0</v>
      </c>
      <c r="BC26" s="259">
        <f>SUM(BC22:BC25)</f>
        <v>0</v>
      </c>
      <c r="BD26" s="259">
        <f>SUM(BD22:BD25)</f>
        <v>0</v>
      </c>
      <c r="BE26" s="259">
        <f>SUM(BE22:BE25)</f>
        <v>0</v>
      </c>
    </row>
    <row r="27" spans="1:80" x14ac:dyDescent="0.2">
      <c r="A27" s="230" t="s">
        <v>93</v>
      </c>
      <c r="B27" s="231" t="s">
        <v>142</v>
      </c>
      <c r="C27" s="232" t="s">
        <v>143</v>
      </c>
      <c r="D27" s="233"/>
      <c r="E27" s="234"/>
      <c r="F27" s="234"/>
      <c r="G27" s="235"/>
      <c r="H27" s="236"/>
      <c r="I27" s="237"/>
      <c r="J27" s="238"/>
      <c r="K27" s="239"/>
      <c r="O27" s="240">
        <v>1</v>
      </c>
    </row>
    <row r="28" spans="1:80" ht="22.5" x14ac:dyDescent="0.2">
      <c r="A28" s="241">
        <v>17</v>
      </c>
      <c r="B28" s="242" t="s">
        <v>145</v>
      </c>
      <c r="C28" s="243" t="s">
        <v>146</v>
      </c>
      <c r="D28" s="244" t="s">
        <v>147</v>
      </c>
      <c r="E28" s="245">
        <v>79</v>
      </c>
      <c r="F28" s="245"/>
      <c r="G28" s="246">
        <f t="shared" ref="G28:G41" si="8">E28*F28</f>
        <v>0</v>
      </c>
      <c r="H28" s="247">
        <v>0</v>
      </c>
      <c r="I28" s="248">
        <f t="shared" ref="I28:I41" si="9">E28*H28</f>
        <v>0</v>
      </c>
      <c r="J28" s="247">
        <v>0</v>
      </c>
      <c r="K28" s="248">
        <f t="shared" ref="K28:K41" si="10">E28*J28</f>
        <v>0</v>
      </c>
      <c r="O28" s="240">
        <v>2</v>
      </c>
      <c r="AA28" s="213">
        <v>1</v>
      </c>
      <c r="AB28" s="213">
        <v>1</v>
      </c>
      <c r="AC28" s="213">
        <v>1</v>
      </c>
      <c r="AZ28" s="213">
        <v>1</v>
      </c>
      <c r="BA28" s="213">
        <f t="shared" ref="BA28:BA41" si="11">IF(AZ28=1,G28,0)</f>
        <v>0</v>
      </c>
      <c r="BB28" s="213">
        <f t="shared" ref="BB28:BB41" si="12">IF(AZ28=2,G28,0)</f>
        <v>0</v>
      </c>
      <c r="BC28" s="213">
        <f t="shared" ref="BC28:BC41" si="13">IF(AZ28=3,G28,0)</f>
        <v>0</v>
      </c>
      <c r="BD28" s="213">
        <f t="shared" ref="BD28:BD41" si="14">IF(AZ28=4,G28,0)</f>
        <v>0</v>
      </c>
      <c r="BE28" s="213">
        <f t="shared" ref="BE28:BE41" si="15">IF(AZ28=5,G28,0)</f>
        <v>0</v>
      </c>
      <c r="CA28" s="240">
        <v>1</v>
      </c>
      <c r="CB28" s="240">
        <v>1</v>
      </c>
    </row>
    <row r="29" spans="1:80" ht="22.5" x14ac:dyDescent="0.2">
      <c r="A29" s="241">
        <v>18</v>
      </c>
      <c r="B29" s="242" t="s">
        <v>148</v>
      </c>
      <c r="C29" s="243" t="s">
        <v>149</v>
      </c>
      <c r="D29" s="244" t="s">
        <v>147</v>
      </c>
      <c r="E29" s="245">
        <v>90.4</v>
      </c>
      <c r="F29" s="245"/>
      <c r="G29" s="246">
        <f t="shared" si="8"/>
        <v>0</v>
      </c>
      <c r="H29" s="247">
        <v>0</v>
      </c>
      <c r="I29" s="248">
        <f t="shared" si="9"/>
        <v>0</v>
      </c>
      <c r="J29" s="247">
        <v>0</v>
      </c>
      <c r="K29" s="248">
        <f t="shared" si="10"/>
        <v>0</v>
      </c>
      <c r="O29" s="240">
        <v>2</v>
      </c>
      <c r="AA29" s="213">
        <v>1</v>
      </c>
      <c r="AB29" s="213">
        <v>1</v>
      </c>
      <c r="AC29" s="213">
        <v>1</v>
      </c>
      <c r="AZ29" s="213">
        <v>1</v>
      </c>
      <c r="BA29" s="213">
        <f t="shared" si="11"/>
        <v>0</v>
      </c>
      <c r="BB29" s="213">
        <f t="shared" si="12"/>
        <v>0</v>
      </c>
      <c r="BC29" s="213">
        <f t="shared" si="13"/>
        <v>0</v>
      </c>
      <c r="BD29" s="213">
        <f t="shared" si="14"/>
        <v>0</v>
      </c>
      <c r="BE29" s="213">
        <f t="shared" si="15"/>
        <v>0</v>
      </c>
      <c r="CA29" s="240">
        <v>1</v>
      </c>
      <c r="CB29" s="240">
        <v>1</v>
      </c>
    </row>
    <row r="30" spans="1:80" ht="22.5" x14ac:dyDescent="0.2">
      <c r="A30" s="241">
        <v>19</v>
      </c>
      <c r="B30" s="242" t="s">
        <v>150</v>
      </c>
      <c r="C30" s="243" t="s">
        <v>151</v>
      </c>
      <c r="D30" s="244" t="s">
        <v>147</v>
      </c>
      <c r="E30" s="245">
        <v>79</v>
      </c>
      <c r="F30" s="245"/>
      <c r="G30" s="246">
        <f t="shared" si="8"/>
        <v>0</v>
      </c>
      <c r="H30" s="247">
        <v>0</v>
      </c>
      <c r="I30" s="248">
        <f t="shared" si="9"/>
        <v>0</v>
      </c>
      <c r="J30" s="247">
        <v>0</v>
      </c>
      <c r="K30" s="248">
        <f t="shared" si="10"/>
        <v>0</v>
      </c>
      <c r="O30" s="240">
        <v>2</v>
      </c>
      <c r="AA30" s="213">
        <v>1</v>
      </c>
      <c r="AB30" s="213">
        <v>1</v>
      </c>
      <c r="AC30" s="213">
        <v>1</v>
      </c>
      <c r="AZ30" s="213">
        <v>1</v>
      </c>
      <c r="BA30" s="213">
        <f t="shared" si="11"/>
        <v>0</v>
      </c>
      <c r="BB30" s="213">
        <f t="shared" si="12"/>
        <v>0</v>
      </c>
      <c r="BC30" s="213">
        <f t="shared" si="13"/>
        <v>0</v>
      </c>
      <c r="BD30" s="213">
        <f t="shared" si="14"/>
        <v>0</v>
      </c>
      <c r="BE30" s="213">
        <f t="shared" si="15"/>
        <v>0</v>
      </c>
      <c r="CA30" s="240">
        <v>1</v>
      </c>
      <c r="CB30" s="240">
        <v>1</v>
      </c>
    </row>
    <row r="31" spans="1:80" ht="22.5" x14ac:dyDescent="0.2">
      <c r="A31" s="241">
        <v>20</v>
      </c>
      <c r="B31" s="242" t="s">
        <v>152</v>
      </c>
      <c r="C31" s="243" t="s">
        <v>153</v>
      </c>
      <c r="D31" s="244" t="s">
        <v>110</v>
      </c>
      <c r="E31" s="245">
        <v>3.4279999999999999</v>
      </c>
      <c r="F31" s="245"/>
      <c r="G31" s="246">
        <f t="shared" si="8"/>
        <v>0</v>
      </c>
      <c r="H31" s="247">
        <v>0</v>
      </c>
      <c r="I31" s="248">
        <f t="shared" si="9"/>
        <v>0</v>
      </c>
      <c r="J31" s="247">
        <v>0</v>
      </c>
      <c r="K31" s="248">
        <f t="shared" si="10"/>
        <v>0</v>
      </c>
      <c r="O31" s="240">
        <v>2</v>
      </c>
      <c r="AA31" s="213">
        <v>1</v>
      </c>
      <c r="AB31" s="213">
        <v>1</v>
      </c>
      <c r="AC31" s="213">
        <v>1</v>
      </c>
      <c r="AZ31" s="213">
        <v>1</v>
      </c>
      <c r="BA31" s="213">
        <f t="shared" si="11"/>
        <v>0</v>
      </c>
      <c r="BB31" s="213">
        <f t="shared" si="12"/>
        <v>0</v>
      </c>
      <c r="BC31" s="213">
        <f t="shared" si="13"/>
        <v>0</v>
      </c>
      <c r="BD31" s="213">
        <f t="shared" si="14"/>
        <v>0</v>
      </c>
      <c r="BE31" s="213">
        <f t="shared" si="15"/>
        <v>0</v>
      </c>
      <c r="CA31" s="240">
        <v>1</v>
      </c>
      <c r="CB31" s="240">
        <v>1</v>
      </c>
    </row>
    <row r="32" spans="1:80" x14ac:dyDescent="0.2">
      <c r="A32" s="241">
        <v>21</v>
      </c>
      <c r="B32" s="242" t="s">
        <v>154</v>
      </c>
      <c r="C32" s="243" t="s">
        <v>155</v>
      </c>
      <c r="D32" s="244" t="s">
        <v>147</v>
      </c>
      <c r="E32" s="245">
        <v>2.8</v>
      </c>
      <c r="F32" s="245"/>
      <c r="G32" s="246">
        <f t="shared" si="8"/>
        <v>0</v>
      </c>
      <c r="H32" s="247">
        <v>0</v>
      </c>
      <c r="I32" s="248">
        <f t="shared" si="9"/>
        <v>0</v>
      </c>
      <c r="J32" s="247"/>
      <c r="K32" s="248">
        <f t="shared" si="10"/>
        <v>0</v>
      </c>
      <c r="O32" s="240">
        <v>2</v>
      </c>
      <c r="AA32" s="213">
        <v>12</v>
      </c>
      <c r="AB32" s="213">
        <v>0</v>
      </c>
      <c r="AC32" s="213">
        <v>21</v>
      </c>
      <c r="AZ32" s="213">
        <v>1</v>
      </c>
      <c r="BA32" s="213">
        <f t="shared" si="11"/>
        <v>0</v>
      </c>
      <c r="BB32" s="213">
        <f t="shared" si="12"/>
        <v>0</v>
      </c>
      <c r="BC32" s="213">
        <f t="shared" si="13"/>
        <v>0</v>
      </c>
      <c r="BD32" s="213">
        <f t="shared" si="14"/>
        <v>0</v>
      </c>
      <c r="BE32" s="213">
        <f t="shared" si="15"/>
        <v>0</v>
      </c>
      <c r="CA32" s="240">
        <v>12</v>
      </c>
      <c r="CB32" s="240">
        <v>0</v>
      </c>
    </row>
    <row r="33" spans="1:80" x14ac:dyDescent="0.2">
      <c r="A33" s="241">
        <v>22</v>
      </c>
      <c r="B33" s="242" t="s">
        <v>156</v>
      </c>
      <c r="C33" s="243" t="s">
        <v>157</v>
      </c>
      <c r="D33" s="244" t="s">
        <v>147</v>
      </c>
      <c r="E33" s="245">
        <v>89.8</v>
      </c>
      <c r="F33" s="245"/>
      <c r="G33" s="246">
        <f t="shared" si="8"/>
        <v>0</v>
      </c>
      <c r="H33" s="247">
        <v>0</v>
      </c>
      <c r="I33" s="248">
        <f t="shared" si="9"/>
        <v>0</v>
      </c>
      <c r="J33" s="247">
        <v>0</v>
      </c>
      <c r="K33" s="248">
        <f t="shared" si="10"/>
        <v>0</v>
      </c>
      <c r="O33" s="240">
        <v>2</v>
      </c>
      <c r="AA33" s="213">
        <v>1</v>
      </c>
      <c r="AB33" s="213">
        <v>1</v>
      </c>
      <c r="AC33" s="213">
        <v>1</v>
      </c>
      <c r="AZ33" s="213">
        <v>1</v>
      </c>
      <c r="BA33" s="213">
        <f t="shared" si="11"/>
        <v>0</v>
      </c>
      <c r="BB33" s="213">
        <f t="shared" si="12"/>
        <v>0</v>
      </c>
      <c r="BC33" s="213">
        <f t="shared" si="13"/>
        <v>0</v>
      </c>
      <c r="BD33" s="213">
        <f t="shared" si="14"/>
        <v>0</v>
      </c>
      <c r="BE33" s="213">
        <f t="shared" si="15"/>
        <v>0</v>
      </c>
      <c r="CA33" s="240">
        <v>1</v>
      </c>
      <c r="CB33" s="240">
        <v>1</v>
      </c>
    </row>
    <row r="34" spans="1:80" x14ac:dyDescent="0.2">
      <c r="A34" s="241">
        <v>23</v>
      </c>
      <c r="B34" s="242" t="s">
        <v>158</v>
      </c>
      <c r="C34" s="243" t="s">
        <v>159</v>
      </c>
      <c r="D34" s="244" t="s">
        <v>147</v>
      </c>
      <c r="E34" s="245">
        <v>5</v>
      </c>
      <c r="F34" s="245"/>
      <c r="G34" s="246">
        <f t="shared" si="8"/>
        <v>0</v>
      </c>
      <c r="H34" s="247">
        <v>0</v>
      </c>
      <c r="I34" s="248">
        <f t="shared" si="9"/>
        <v>0</v>
      </c>
      <c r="J34" s="247"/>
      <c r="K34" s="248">
        <f t="shared" si="10"/>
        <v>0</v>
      </c>
      <c r="O34" s="240">
        <v>2</v>
      </c>
      <c r="AA34" s="213">
        <v>12</v>
      </c>
      <c r="AB34" s="213">
        <v>0</v>
      </c>
      <c r="AC34" s="213">
        <v>23</v>
      </c>
      <c r="AZ34" s="213">
        <v>1</v>
      </c>
      <c r="BA34" s="213">
        <f t="shared" si="11"/>
        <v>0</v>
      </c>
      <c r="BB34" s="213">
        <f t="shared" si="12"/>
        <v>0</v>
      </c>
      <c r="BC34" s="213">
        <f t="shared" si="13"/>
        <v>0</v>
      </c>
      <c r="BD34" s="213">
        <f t="shared" si="14"/>
        <v>0</v>
      </c>
      <c r="BE34" s="213">
        <f t="shared" si="15"/>
        <v>0</v>
      </c>
      <c r="CA34" s="240">
        <v>12</v>
      </c>
      <c r="CB34" s="240">
        <v>0</v>
      </c>
    </row>
    <row r="35" spans="1:80" x14ac:dyDescent="0.2">
      <c r="A35" s="241">
        <v>24</v>
      </c>
      <c r="B35" s="242" t="s">
        <v>160</v>
      </c>
      <c r="C35" s="243" t="s">
        <v>161</v>
      </c>
      <c r="D35" s="244" t="s">
        <v>105</v>
      </c>
      <c r="E35" s="245">
        <v>241.09</v>
      </c>
      <c r="F35" s="245"/>
      <c r="G35" s="246">
        <f t="shared" si="8"/>
        <v>0</v>
      </c>
      <c r="H35" s="247">
        <v>0</v>
      </c>
      <c r="I35" s="248">
        <f t="shared" si="9"/>
        <v>0</v>
      </c>
      <c r="J35" s="247">
        <v>0</v>
      </c>
      <c r="K35" s="248">
        <f t="shared" si="10"/>
        <v>0</v>
      </c>
      <c r="O35" s="240">
        <v>2</v>
      </c>
      <c r="AA35" s="213">
        <v>1</v>
      </c>
      <c r="AB35" s="213">
        <v>1</v>
      </c>
      <c r="AC35" s="213">
        <v>1</v>
      </c>
      <c r="AZ35" s="213">
        <v>1</v>
      </c>
      <c r="BA35" s="213">
        <f t="shared" si="11"/>
        <v>0</v>
      </c>
      <c r="BB35" s="213">
        <f t="shared" si="12"/>
        <v>0</v>
      </c>
      <c r="BC35" s="213">
        <f t="shared" si="13"/>
        <v>0</v>
      </c>
      <c r="BD35" s="213">
        <f t="shared" si="14"/>
        <v>0</v>
      </c>
      <c r="BE35" s="213">
        <f t="shared" si="15"/>
        <v>0</v>
      </c>
      <c r="CA35" s="240">
        <v>1</v>
      </c>
      <c r="CB35" s="240">
        <v>1</v>
      </c>
    </row>
    <row r="36" spans="1:80" ht="22.5" x14ac:dyDescent="0.2">
      <c r="A36" s="241">
        <v>25</v>
      </c>
      <c r="B36" s="242" t="s">
        <v>162</v>
      </c>
      <c r="C36" s="243" t="s">
        <v>163</v>
      </c>
      <c r="D36" s="244" t="s">
        <v>105</v>
      </c>
      <c r="E36" s="245">
        <v>241.09</v>
      </c>
      <c r="F36" s="245"/>
      <c r="G36" s="246">
        <f t="shared" si="8"/>
        <v>0</v>
      </c>
      <c r="H36" s="247">
        <v>0</v>
      </c>
      <c r="I36" s="248">
        <f t="shared" si="9"/>
        <v>0</v>
      </c>
      <c r="J36" s="247">
        <v>0</v>
      </c>
      <c r="K36" s="248">
        <f t="shared" si="10"/>
        <v>0</v>
      </c>
      <c r="O36" s="240">
        <v>2</v>
      </c>
      <c r="AA36" s="213">
        <v>1</v>
      </c>
      <c r="AB36" s="213">
        <v>1</v>
      </c>
      <c r="AC36" s="213">
        <v>1</v>
      </c>
      <c r="AZ36" s="213">
        <v>1</v>
      </c>
      <c r="BA36" s="213">
        <f t="shared" si="11"/>
        <v>0</v>
      </c>
      <c r="BB36" s="213">
        <f t="shared" si="12"/>
        <v>0</v>
      </c>
      <c r="BC36" s="213">
        <f t="shared" si="13"/>
        <v>0</v>
      </c>
      <c r="BD36" s="213">
        <f t="shared" si="14"/>
        <v>0</v>
      </c>
      <c r="BE36" s="213">
        <f t="shared" si="15"/>
        <v>0</v>
      </c>
      <c r="CA36" s="240">
        <v>1</v>
      </c>
      <c r="CB36" s="240">
        <v>1</v>
      </c>
    </row>
    <row r="37" spans="1:80" ht="22.5" x14ac:dyDescent="0.2">
      <c r="A37" s="241">
        <v>26</v>
      </c>
      <c r="B37" s="242" t="s">
        <v>164</v>
      </c>
      <c r="C37" s="243" t="s">
        <v>165</v>
      </c>
      <c r="D37" s="244" t="s">
        <v>147</v>
      </c>
      <c r="E37" s="245">
        <v>5</v>
      </c>
      <c r="F37" s="245"/>
      <c r="G37" s="246">
        <f t="shared" si="8"/>
        <v>0</v>
      </c>
      <c r="H37" s="247">
        <v>0</v>
      </c>
      <c r="I37" s="248">
        <f t="shared" si="9"/>
        <v>0</v>
      </c>
      <c r="J37" s="247"/>
      <c r="K37" s="248">
        <f t="shared" si="10"/>
        <v>0</v>
      </c>
      <c r="O37" s="240">
        <v>2</v>
      </c>
      <c r="AA37" s="213">
        <v>12</v>
      </c>
      <c r="AB37" s="213">
        <v>0</v>
      </c>
      <c r="AC37" s="213">
        <v>26</v>
      </c>
      <c r="AZ37" s="213">
        <v>1</v>
      </c>
      <c r="BA37" s="213">
        <f t="shared" si="11"/>
        <v>0</v>
      </c>
      <c r="BB37" s="213">
        <f t="shared" si="12"/>
        <v>0</v>
      </c>
      <c r="BC37" s="213">
        <f t="shared" si="13"/>
        <v>0</v>
      </c>
      <c r="BD37" s="213">
        <f t="shared" si="14"/>
        <v>0</v>
      </c>
      <c r="BE37" s="213">
        <f t="shared" si="15"/>
        <v>0</v>
      </c>
      <c r="CA37" s="240">
        <v>12</v>
      </c>
      <c r="CB37" s="240">
        <v>0</v>
      </c>
    </row>
    <row r="38" spans="1:80" x14ac:dyDescent="0.2">
      <c r="A38" s="241">
        <v>27</v>
      </c>
      <c r="B38" s="242" t="s">
        <v>166</v>
      </c>
      <c r="C38" s="243" t="s">
        <v>167</v>
      </c>
      <c r="D38" s="244" t="s">
        <v>123</v>
      </c>
      <c r="E38" s="245">
        <v>2.0289999999999999</v>
      </c>
      <c r="F38" s="245"/>
      <c r="G38" s="246">
        <f t="shared" si="8"/>
        <v>0</v>
      </c>
      <c r="H38" s="247">
        <v>0</v>
      </c>
      <c r="I38" s="248">
        <f t="shared" si="9"/>
        <v>0</v>
      </c>
      <c r="J38" s="247"/>
      <c r="K38" s="248">
        <f t="shared" si="10"/>
        <v>0</v>
      </c>
      <c r="O38" s="240">
        <v>2</v>
      </c>
      <c r="AA38" s="213">
        <v>12</v>
      </c>
      <c r="AB38" s="213">
        <v>0</v>
      </c>
      <c r="AC38" s="213">
        <v>27</v>
      </c>
      <c r="AZ38" s="213">
        <v>1</v>
      </c>
      <c r="BA38" s="213">
        <f t="shared" si="11"/>
        <v>0</v>
      </c>
      <c r="BB38" s="213">
        <f t="shared" si="12"/>
        <v>0</v>
      </c>
      <c r="BC38" s="213">
        <f t="shared" si="13"/>
        <v>0</v>
      </c>
      <c r="BD38" s="213">
        <f t="shared" si="14"/>
        <v>0</v>
      </c>
      <c r="BE38" s="213">
        <f t="shared" si="15"/>
        <v>0</v>
      </c>
      <c r="CA38" s="240">
        <v>12</v>
      </c>
      <c r="CB38" s="240">
        <v>0</v>
      </c>
    </row>
    <row r="39" spans="1:80" ht="22.5" x14ac:dyDescent="0.2">
      <c r="A39" s="241">
        <v>28</v>
      </c>
      <c r="B39" s="242" t="s">
        <v>168</v>
      </c>
      <c r="C39" s="243" t="s">
        <v>169</v>
      </c>
      <c r="D39" s="244" t="s">
        <v>170</v>
      </c>
      <c r="E39" s="245">
        <v>73.73</v>
      </c>
      <c r="F39" s="245"/>
      <c r="G39" s="246">
        <f t="shared" si="8"/>
        <v>0</v>
      </c>
      <c r="H39" s="247">
        <v>0</v>
      </c>
      <c r="I39" s="248">
        <f t="shared" si="9"/>
        <v>0</v>
      </c>
      <c r="J39" s="247"/>
      <c r="K39" s="248">
        <f t="shared" si="10"/>
        <v>0</v>
      </c>
      <c r="O39" s="240">
        <v>2</v>
      </c>
      <c r="AA39" s="213">
        <v>12</v>
      </c>
      <c r="AB39" s="213">
        <v>0</v>
      </c>
      <c r="AC39" s="213">
        <v>28</v>
      </c>
      <c r="AZ39" s="213">
        <v>1</v>
      </c>
      <c r="BA39" s="213">
        <f t="shared" si="11"/>
        <v>0</v>
      </c>
      <c r="BB39" s="213">
        <f t="shared" si="12"/>
        <v>0</v>
      </c>
      <c r="BC39" s="213">
        <f t="shared" si="13"/>
        <v>0</v>
      </c>
      <c r="BD39" s="213">
        <f t="shared" si="14"/>
        <v>0</v>
      </c>
      <c r="BE39" s="213">
        <f t="shared" si="15"/>
        <v>0</v>
      </c>
      <c r="CA39" s="240">
        <v>12</v>
      </c>
      <c r="CB39" s="240">
        <v>0</v>
      </c>
    </row>
    <row r="40" spans="1:80" x14ac:dyDescent="0.2">
      <c r="A40" s="241">
        <v>29</v>
      </c>
      <c r="B40" s="242" t="s">
        <v>171</v>
      </c>
      <c r="C40" s="243" t="s">
        <v>172</v>
      </c>
      <c r="D40" s="244" t="s">
        <v>170</v>
      </c>
      <c r="E40" s="245">
        <v>4.04</v>
      </c>
      <c r="F40" s="245"/>
      <c r="G40" s="246">
        <f t="shared" si="8"/>
        <v>0</v>
      </c>
      <c r="H40" s="247">
        <v>0</v>
      </c>
      <c r="I40" s="248">
        <f t="shared" si="9"/>
        <v>0</v>
      </c>
      <c r="J40" s="247"/>
      <c r="K40" s="248">
        <f t="shared" si="10"/>
        <v>0</v>
      </c>
      <c r="O40" s="240">
        <v>2</v>
      </c>
      <c r="AA40" s="213">
        <v>12</v>
      </c>
      <c r="AB40" s="213">
        <v>0</v>
      </c>
      <c r="AC40" s="213">
        <v>29</v>
      </c>
      <c r="AZ40" s="213">
        <v>1</v>
      </c>
      <c r="BA40" s="213">
        <f t="shared" si="11"/>
        <v>0</v>
      </c>
      <c r="BB40" s="213">
        <f t="shared" si="12"/>
        <v>0</v>
      </c>
      <c r="BC40" s="213">
        <f t="shared" si="13"/>
        <v>0</v>
      </c>
      <c r="BD40" s="213">
        <f t="shared" si="14"/>
        <v>0</v>
      </c>
      <c r="BE40" s="213">
        <f t="shared" si="15"/>
        <v>0</v>
      </c>
      <c r="CA40" s="240">
        <v>12</v>
      </c>
      <c r="CB40" s="240">
        <v>0</v>
      </c>
    </row>
    <row r="41" spans="1:80" ht="22.5" x14ac:dyDescent="0.2">
      <c r="A41" s="241">
        <v>30</v>
      </c>
      <c r="B41" s="242" t="s">
        <v>173</v>
      </c>
      <c r="C41" s="243" t="s">
        <v>174</v>
      </c>
      <c r="D41" s="244" t="s">
        <v>170</v>
      </c>
      <c r="E41" s="245">
        <v>2.02</v>
      </c>
      <c r="F41" s="245"/>
      <c r="G41" s="246">
        <f t="shared" si="8"/>
        <v>0</v>
      </c>
      <c r="H41" s="247">
        <v>0</v>
      </c>
      <c r="I41" s="248">
        <f t="shared" si="9"/>
        <v>0</v>
      </c>
      <c r="J41" s="247"/>
      <c r="K41" s="248">
        <f t="shared" si="10"/>
        <v>0</v>
      </c>
      <c r="O41" s="240">
        <v>2</v>
      </c>
      <c r="AA41" s="213">
        <v>12</v>
      </c>
      <c r="AB41" s="213">
        <v>0</v>
      </c>
      <c r="AC41" s="213">
        <v>30</v>
      </c>
      <c r="AZ41" s="213">
        <v>1</v>
      </c>
      <c r="BA41" s="213">
        <f t="shared" si="11"/>
        <v>0</v>
      </c>
      <c r="BB41" s="213">
        <f t="shared" si="12"/>
        <v>0</v>
      </c>
      <c r="BC41" s="213">
        <f t="shared" si="13"/>
        <v>0</v>
      </c>
      <c r="BD41" s="213">
        <f t="shared" si="14"/>
        <v>0</v>
      </c>
      <c r="BE41" s="213">
        <f t="shared" si="15"/>
        <v>0</v>
      </c>
      <c r="CA41" s="240">
        <v>12</v>
      </c>
      <c r="CB41" s="240">
        <v>0</v>
      </c>
    </row>
    <row r="42" spans="1:80" x14ac:dyDescent="0.2">
      <c r="A42" s="250"/>
      <c r="B42" s="251" t="s">
        <v>96</v>
      </c>
      <c r="C42" s="252" t="s">
        <v>144</v>
      </c>
      <c r="D42" s="253"/>
      <c r="E42" s="254"/>
      <c r="F42" s="255"/>
      <c r="G42" s="256">
        <f>SUM(G27:G41)</f>
        <v>0</v>
      </c>
      <c r="H42" s="257"/>
      <c r="I42" s="258">
        <f>SUM(I27:I41)</f>
        <v>0</v>
      </c>
      <c r="J42" s="257"/>
      <c r="K42" s="258">
        <f>SUM(K27:K41)</f>
        <v>0</v>
      </c>
      <c r="O42" s="240">
        <v>4</v>
      </c>
      <c r="BA42" s="259">
        <f>SUM(BA27:BA41)</f>
        <v>0</v>
      </c>
      <c r="BB42" s="259">
        <f>SUM(BB27:BB41)</f>
        <v>0</v>
      </c>
      <c r="BC42" s="259">
        <f>SUM(BC27:BC41)</f>
        <v>0</v>
      </c>
      <c r="BD42" s="259">
        <f>SUM(BD27:BD41)</f>
        <v>0</v>
      </c>
      <c r="BE42" s="259">
        <f>SUM(BE27:BE41)</f>
        <v>0</v>
      </c>
    </row>
    <row r="43" spans="1:80" x14ac:dyDescent="0.2">
      <c r="A43" s="230" t="s">
        <v>93</v>
      </c>
      <c r="B43" s="231" t="s">
        <v>175</v>
      </c>
      <c r="C43" s="232" t="s">
        <v>176</v>
      </c>
      <c r="D43" s="233"/>
      <c r="E43" s="234"/>
      <c r="F43" s="234"/>
      <c r="G43" s="235"/>
      <c r="H43" s="236"/>
      <c r="I43" s="237"/>
      <c r="J43" s="238"/>
      <c r="K43" s="239"/>
      <c r="O43" s="240">
        <v>1</v>
      </c>
    </row>
    <row r="44" spans="1:80" ht="22.5" x14ac:dyDescent="0.2">
      <c r="A44" s="241">
        <v>31</v>
      </c>
      <c r="B44" s="242" t="s">
        <v>178</v>
      </c>
      <c r="C44" s="243" t="s">
        <v>179</v>
      </c>
      <c r="D44" s="244" t="s">
        <v>123</v>
      </c>
      <c r="E44" s="245">
        <v>51.009</v>
      </c>
      <c r="F44" s="245"/>
      <c r="G44" s="246">
        <f>E44*F44</f>
        <v>0</v>
      </c>
      <c r="H44" s="247">
        <v>0</v>
      </c>
      <c r="I44" s="248">
        <f>E44*H44</f>
        <v>0</v>
      </c>
      <c r="J44" s="247">
        <v>0</v>
      </c>
      <c r="K44" s="248">
        <f>E44*J44</f>
        <v>0</v>
      </c>
      <c r="O44" s="240">
        <v>2</v>
      </c>
      <c r="AA44" s="213">
        <v>1</v>
      </c>
      <c r="AB44" s="213">
        <v>1</v>
      </c>
      <c r="AC44" s="213">
        <v>1</v>
      </c>
      <c r="AZ44" s="213">
        <v>1</v>
      </c>
      <c r="BA44" s="213">
        <f>IF(AZ44=1,G44,0)</f>
        <v>0</v>
      </c>
      <c r="BB44" s="213">
        <f>IF(AZ44=2,G44,0)</f>
        <v>0</v>
      </c>
      <c r="BC44" s="213">
        <f>IF(AZ44=3,G44,0)</f>
        <v>0</v>
      </c>
      <c r="BD44" s="213">
        <f>IF(AZ44=4,G44,0)</f>
        <v>0</v>
      </c>
      <c r="BE44" s="213">
        <f>IF(AZ44=5,G44,0)</f>
        <v>0</v>
      </c>
      <c r="CA44" s="240">
        <v>1</v>
      </c>
      <c r="CB44" s="240">
        <v>1</v>
      </c>
    </row>
    <row r="45" spans="1:80" ht="22.5" x14ac:dyDescent="0.2">
      <c r="A45" s="241">
        <v>32</v>
      </c>
      <c r="B45" s="242" t="s">
        <v>180</v>
      </c>
      <c r="C45" s="243" t="s">
        <v>181</v>
      </c>
      <c r="D45" s="244" t="s">
        <v>123</v>
      </c>
      <c r="E45" s="245">
        <v>30.140999999999998</v>
      </c>
      <c r="F45" s="245"/>
      <c r="G45" s="246">
        <f>E45*F45</f>
        <v>0</v>
      </c>
      <c r="H45" s="247">
        <v>0</v>
      </c>
      <c r="I45" s="248">
        <f>E45*H45</f>
        <v>0</v>
      </c>
      <c r="J45" s="247">
        <v>0</v>
      </c>
      <c r="K45" s="248">
        <f>E45*J45</f>
        <v>0</v>
      </c>
      <c r="O45" s="240">
        <v>2</v>
      </c>
      <c r="AA45" s="213">
        <v>1</v>
      </c>
      <c r="AB45" s="213">
        <v>1</v>
      </c>
      <c r="AC45" s="213">
        <v>1</v>
      </c>
      <c r="AZ45" s="213">
        <v>1</v>
      </c>
      <c r="BA45" s="213">
        <f>IF(AZ45=1,G45,0)</f>
        <v>0</v>
      </c>
      <c r="BB45" s="213">
        <f>IF(AZ45=2,G45,0)</f>
        <v>0</v>
      </c>
      <c r="BC45" s="213">
        <f>IF(AZ45=3,G45,0)</f>
        <v>0</v>
      </c>
      <c r="BD45" s="213">
        <f>IF(AZ45=4,G45,0)</f>
        <v>0</v>
      </c>
      <c r="BE45" s="213">
        <f>IF(AZ45=5,G45,0)</f>
        <v>0</v>
      </c>
      <c r="CA45" s="240">
        <v>1</v>
      </c>
      <c r="CB45" s="240">
        <v>1</v>
      </c>
    </row>
    <row r="46" spans="1:80" x14ac:dyDescent="0.2">
      <c r="A46" s="250"/>
      <c r="B46" s="251" t="s">
        <v>96</v>
      </c>
      <c r="C46" s="252" t="s">
        <v>177</v>
      </c>
      <c r="D46" s="253"/>
      <c r="E46" s="254"/>
      <c r="F46" s="255"/>
      <c r="G46" s="256">
        <f>SUM(G43:G45)</f>
        <v>0</v>
      </c>
      <c r="H46" s="257"/>
      <c r="I46" s="258">
        <f>SUM(I43:I45)</f>
        <v>0</v>
      </c>
      <c r="J46" s="257"/>
      <c r="K46" s="258">
        <f>SUM(K43:K45)</f>
        <v>0</v>
      </c>
      <c r="O46" s="240">
        <v>4</v>
      </c>
      <c r="BA46" s="259">
        <f>SUM(BA43:BA45)</f>
        <v>0</v>
      </c>
      <c r="BB46" s="259">
        <f>SUM(BB43:BB45)</f>
        <v>0</v>
      </c>
      <c r="BC46" s="259">
        <f>SUM(BC43:BC45)</f>
        <v>0</v>
      </c>
      <c r="BD46" s="259">
        <f>SUM(BD43:BD45)</f>
        <v>0</v>
      </c>
      <c r="BE46" s="259">
        <f>SUM(BE43:BE45)</f>
        <v>0</v>
      </c>
    </row>
    <row r="47" spans="1:80" x14ac:dyDescent="0.2">
      <c r="A47" s="230" t="s">
        <v>93</v>
      </c>
      <c r="B47" s="231" t="s">
        <v>182</v>
      </c>
      <c r="C47" s="232" t="s">
        <v>183</v>
      </c>
      <c r="D47" s="233"/>
      <c r="E47" s="234"/>
      <c r="F47" s="234"/>
      <c r="G47" s="235"/>
      <c r="H47" s="236"/>
      <c r="I47" s="237"/>
      <c r="J47" s="238"/>
      <c r="K47" s="239"/>
      <c r="O47" s="240">
        <v>1</v>
      </c>
    </row>
    <row r="48" spans="1:80" ht="22.5" x14ac:dyDescent="0.2">
      <c r="A48" s="241">
        <v>33</v>
      </c>
      <c r="B48" s="242" t="s">
        <v>185</v>
      </c>
      <c r="C48" s="243" t="s">
        <v>186</v>
      </c>
      <c r="D48" s="244" t="s">
        <v>123</v>
      </c>
      <c r="E48" s="245">
        <v>31.015999999999998</v>
      </c>
      <c r="F48" s="245"/>
      <c r="G48" s="246">
        <f>E48*F48</f>
        <v>0</v>
      </c>
      <c r="H48" s="247">
        <v>0</v>
      </c>
      <c r="I48" s="248">
        <f>E48*H48</f>
        <v>0</v>
      </c>
      <c r="J48" s="247"/>
      <c r="K48" s="248">
        <f>E48*J48</f>
        <v>0</v>
      </c>
      <c r="O48" s="240">
        <v>2</v>
      </c>
      <c r="AA48" s="213">
        <v>12</v>
      </c>
      <c r="AB48" s="213">
        <v>0</v>
      </c>
      <c r="AC48" s="213">
        <v>33</v>
      </c>
      <c r="AZ48" s="213">
        <v>1</v>
      </c>
      <c r="BA48" s="213">
        <f>IF(AZ48=1,G48,0)</f>
        <v>0</v>
      </c>
      <c r="BB48" s="213">
        <f>IF(AZ48=2,G48,0)</f>
        <v>0</v>
      </c>
      <c r="BC48" s="213">
        <f>IF(AZ48=3,G48,0)</f>
        <v>0</v>
      </c>
      <c r="BD48" s="213">
        <f>IF(AZ48=4,G48,0)</f>
        <v>0</v>
      </c>
      <c r="BE48" s="213">
        <f>IF(AZ48=5,G48,0)</f>
        <v>0</v>
      </c>
      <c r="CA48" s="240">
        <v>12</v>
      </c>
      <c r="CB48" s="240">
        <v>0</v>
      </c>
    </row>
    <row r="49" spans="1:80" ht="22.5" x14ac:dyDescent="0.2">
      <c r="A49" s="241">
        <v>34</v>
      </c>
      <c r="B49" s="242" t="s">
        <v>187</v>
      </c>
      <c r="C49" s="243" t="s">
        <v>188</v>
      </c>
      <c r="D49" s="244" t="s">
        <v>123</v>
      </c>
      <c r="E49" s="245">
        <v>31.015999999999998</v>
      </c>
      <c r="F49" s="245"/>
      <c r="G49" s="246">
        <f>E49*F49</f>
        <v>0</v>
      </c>
      <c r="H49" s="247">
        <v>0</v>
      </c>
      <c r="I49" s="248">
        <f>E49*H49</f>
        <v>0</v>
      </c>
      <c r="J49" s="247">
        <v>0</v>
      </c>
      <c r="K49" s="248">
        <f>E49*J49</f>
        <v>0</v>
      </c>
      <c r="O49" s="240">
        <v>2</v>
      </c>
      <c r="AA49" s="213">
        <v>1</v>
      </c>
      <c r="AB49" s="213">
        <v>10</v>
      </c>
      <c r="AC49" s="213">
        <v>10</v>
      </c>
      <c r="AZ49" s="213">
        <v>1</v>
      </c>
      <c r="BA49" s="213">
        <f>IF(AZ49=1,G49,0)</f>
        <v>0</v>
      </c>
      <c r="BB49" s="213">
        <f>IF(AZ49=2,G49,0)</f>
        <v>0</v>
      </c>
      <c r="BC49" s="213">
        <f>IF(AZ49=3,G49,0)</f>
        <v>0</v>
      </c>
      <c r="BD49" s="213">
        <f>IF(AZ49=4,G49,0)</f>
        <v>0</v>
      </c>
      <c r="BE49" s="213">
        <f>IF(AZ49=5,G49,0)</f>
        <v>0</v>
      </c>
      <c r="CA49" s="240">
        <v>1</v>
      </c>
      <c r="CB49" s="240">
        <v>10</v>
      </c>
    </row>
    <row r="50" spans="1:80" x14ac:dyDescent="0.2">
      <c r="A50" s="250"/>
      <c r="B50" s="251" t="s">
        <v>96</v>
      </c>
      <c r="C50" s="252" t="s">
        <v>184</v>
      </c>
      <c r="D50" s="253"/>
      <c r="E50" s="254"/>
      <c r="F50" s="255"/>
      <c r="G50" s="256">
        <f>SUM(G47:G49)</f>
        <v>0</v>
      </c>
      <c r="H50" s="257"/>
      <c r="I50" s="258">
        <f>SUM(I47:I49)</f>
        <v>0</v>
      </c>
      <c r="J50" s="257"/>
      <c r="K50" s="258">
        <f>SUM(K47:K49)</f>
        <v>0</v>
      </c>
      <c r="O50" s="240">
        <v>4</v>
      </c>
      <c r="BA50" s="259">
        <f>SUM(BA47:BA49)</f>
        <v>0</v>
      </c>
      <c r="BB50" s="259">
        <f>SUM(BB47:BB49)</f>
        <v>0</v>
      </c>
      <c r="BC50" s="259">
        <f>SUM(BC47:BC49)</f>
        <v>0</v>
      </c>
      <c r="BD50" s="259">
        <f>SUM(BD47:BD49)</f>
        <v>0</v>
      </c>
      <c r="BE50" s="259">
        <f>SUM(BE47:BE49)</f>
        <v>0</v>
      </c>
    </row>
    <row r="51" spans="1:80" x14ac:dyDescent="0.2">
      <c r="E51" s="213"/>
    </row>
    <row r="52" spans="1:80" x14ac:dyDescent="0.2">
      <c r="E52" s="213"/>
    </row>
    <row r="53" spans="1:80" x14ac:dyDescent="0.2">
      <c r="E53" s="213"/>
    </row>
    <row r="54" spans="1:80" x14ac:dyDescent="0.2">
      <c r="E54" s="213"/>
    </row>
    <row r="55" spans="1:80" x14ac:dyDescent="0.2">
      <c r="E55" s="213"/>
    </row>
    <row r="56" spans="1:80" x14ac:dyDescent="0.2">
      <c r="E56" s="213"/>
    </row>
    <row r="57" spans="1:80" x14ac:dyDescent="0.2">
      <c r="E57" s="213"/>
    </row>
    <row r="58" spans="1:80" x14ac:dyDescent="0.2">
      <c r="E58" s="213"/>
    </row>
    <row r="59" spans="1:80" x14ac:dyDescent="0.2">
      <c r="E59" s="213"/>
    </row>
    <row r="60" spans="1:80" x14ac:dyDescent="0.2">
      <c r="E60" s="213"/>
    </row>
    <row r="61" spans="1:80" x14ac:dyDescent="0.2">
      <c r="E61" s="213"/>
    </row>
    <row r="62" spans="1:80" x14ac:dyDescent="0.2">
      <c r="E62" s="213"/>
    </row>
    <row r="63" spans="1:80" x14ac:dyDescent="0.2">
      <c r="E63" s="213"/>
    </row>
    <row r="64" spans="1:80" x14ac:dyDescent="0.2">
      <c r="E64" s="213"/>
    </row>
    <row r="65" spans="1:7" x14ac:dyDescent="0.2">
      <c r="E65" s="213"/>
    </row>
    <row r="66" spans="1:7" x14ac:dyDescent="0.2">
      <c r="E66" s="213"/>
    </row>
    <row r="67" spans="1:7" x14ac:dyDescent="0.2">
      <c r="E67" s="213"/>
    </row>
    <row r="68" spans="1:7" x14ac:dyDescent="0.2">
      <c r="E68" s="213"/>
    </row>
    <row r="69" spans="1:7" x14ac:dyDescent="0.2">
      <c r="E69" s="213"/>
    </row>
    <row r="70" spans="1:7" x14ac:dyDescent="0.2">
      <c r="E70" s="213"/>
    </row>
    <row r="71" spans="1:7" x14ac:dyDescent="0.2">
      <c r="E71" s="213"/>
    </row>
    <row r="72" spans="1:7" x14ac:dyDescent="0.2">
      <c r="E72" s="213"/>
    </row>
    <row r="73" spans="1:7" x14ac:dyDescent="0.2">
      <c r="E73" s="213"/>
    </row>
    <row r="74" spans="1:7" x14ac:dyDescent="0.2">
      <c r="A74" s="249"/>
      <c r="B74" s="249"/>
      <c r="C74" s="249"/>
      <c r="D74" s="249"/>
      <c r="E74" s="249"/>
      <c r="F74" s="249"/>
      <c r="G74" s="249"/>
    </row>
    <row r="75" spans="1:7" x14ac:dyDescent="0.2">
      <c r="A75" s="249"/>
      <c r="B75" s="249"/>
      <c r="C75" s="249"/>
      <c r="D75" s="249"/>
      <c r="E75" s="249"/>
      <c r="F75" s="249"/>
      <c r="G75" s="249"/>
    </row>
    <row r="76" spans="1:7" x14ac:dyDescent="0.2">
      <c r="A76" s="249"/>
      <c r="B76" s="249"/>
      <c r="C76" s="249"/>
      <c r="D76" s="249"/>
      <c r="E76" s="249"/>
      <c r="F76" s="249"/>
      <c r="G76" s="249"/>
    </row>
    <row r="77" spans="1:7" x14ac:dyDescent="0.2">
      <c r="A77" s="249"/>
      <c r="B77" s="249"/>
      <c r="C77" s="249"/>
      <c r="D77" s="249"/>
      <c r="E77" s="249"/>
      <c r="F77" s="249"/>
      <c r="G77" s="249"/>
    </row>
    <row r="78" spans="1:7" x14ac:dyDescent="0.2">
      <c r="E78" s="213"/>
    </row>
    <row r="79" spans="1:7" x14ac:dyDescent="0.2">
      <c r="E79" s="213"/>
    </row>
    <row r="80" spans="1:7" x14ac:dyDescent="0.2">
      <c r="E80" s="213"/>
    </row>
    <row r="81" spans="5:5" x14ac:dyDescent="0.2">
      <c r="E81" s="213"/>
    </row>
    <row r="82" spans="5:5" x14ac:dyDescent="0.2">
      <c r="E82" s="213"/>
    </row>
    <row r="83" spans="5:5" x14ac:dyDescent="0.2">
      <c r="E83" s="213"/>
    </row>
    <row r="84" spans="5:5" x14ac:dyDescent="0.2">
      <c r="E84" s="213"/>
    </row>
    <row r="85" spans="5:5" x14ac:dyDescent="0.2">
      <c r="E85" s="213"/>
    </row>
    <row r="86" spans="5:5" x14ac:dyDescent="0.2">
      <c r="E86" s="213"/>
    </row>
    <row r="87" spans="5:5" x14ac:dyDescent="0.2">
      <c r="E87" s="213"/>
    </row>
    <row r="88" spans="5:5" x14ac:dyDescent="0.2">
      <c r="E88" s="213"/>
    </row>
    <row r="89" spans="5:5" x14ac:dyDescent="0.2">
      <c r="E89" s="213"/>
    </row>
    <row r="90" spans="5:5" x14ac:dyDescent="0.2">
      <c r="E90" s="213"/>
    </row>
    <row r="91" spans="5:5" x14ac:dyDescent="0.2">
      <c r="E91" s="213"/>
    </row>
    <row r="92" spans="5:5" x14ac:dyDescent="0.2">
      <c r="E92" s="213"/>
    </row>
    <row r="93" spans="5:5" x14ac:dyDescent="0.2">
      <c r="E93" s="213"/>
    </row>
    <row r="94" spans="5:5" x14ac:dyDescent="0.2">
      <c r="E94" s="213"/>
    </row>
    <row r="95" spans="5:5" x14ac:dyDescent="0.2">
      <c r="E95" s="213"/>
    </row>
    <row r="96" spans="5:5" x14ac:dyDescent="0.2">
      <c r="E96" s="213"/>
    </row>
    <row r="97" spans="1:7" x14ac:dyDescent="0.2">
      <c r="E97" s="213"/>
    </row>
    <row r="98" spans="1:7" x14ac:dyDescent="0.2">
      <c r="E98" s="213"/>
    </row>
    <row r="99" spans="1:7" x14ac:dyDescent="0.2">
      <c r="E99" s="213"/>
    </row>
    <row r="100" spans="1:7" x14ac:dyDescent="0.2">
      <c r="E100" s="213"/>
    </row>
    <row r="101" spans="1:7" x14ac:dyDescent="0.2">
      <c r="E101" s="213"/>
    </row>
    <row r="102" spans="1:7" x14ac:dyDescent="0.2">
      <c r="E102" s="213"/>
    </row>
    <row r="103" spans="1:7" x14ac:dyDescent="0.2">
      <c r="E103" s="213"/>
    </row>
    <row r="104" spans="1:7" x14ac:dyDescent="0.2">
      <c r="E104" s="213"/>
    </row>
    <row r="105" spans="1:7" x14ac:dyDescent="0.2">
      <c r="E105" s="213"/>
    </row>
    <row r="106" spans="1:7" x14ac:dyDescent="0.2">
      <c r="E106" s="213"/>
    </row>
    <row r="107" spans="1:7" x14ac:dyDescent="0.2">
      <c r="E107" s="213"/>
    </row>
    <row r="108" spans="1:7" x14ac:dyDescent="0.2">
      <c r="E108" s="213"/>
    </row>
    <row r="109" spans="1:7" x14ac:dyDescent="0.2">
      <c r="A109" s="260"/>
      <c r="B109" s="260"/>
    </row>
    <row r="110" spans="1:7" x14ac:dyDescent="0.2">
      <c r="A110" s="249"/>
      <c r="B110" s="249"/>
      <c r="C110" s="261"/>
      <c r="D110" s="261"/>
      <c r="E110" s="262"/>
      <c r="F110" s="261"/>
      <c r="G110" s="263"/>
    </row>
    <row r="111" spans="1:7" x14ac:dyDescent="0.2">
      <c r="A111" s="264"/>
      <c r="B111" s="264"/>
      <c r="C111" s="249"/>
      <c r="D111" s="249"/>
      <c r="E111" s="265"/>
      <c r="F111" s="249"/>
      <c r="G111" s="249"/>
    </row>
    <row r="112" spans="1:7" x14ac:dyDescent="0.2">
      <c r="A112" s="249"/>
      <c r="B112" s="249"/>
      <c r="C112" s="249"/>
      <c r="D112" s="249"/>
      <c r="E112" s="265"/>
      <c r="F112" s="249"/>
      <c r="G112" s="249"/>
    </row>
    <row r="113" spans="1:7" x14ac:dyDescent="0.2">
      <c r="A113" s="249"/>
      <c r="B113" s="249"/>
      <c r="C113" s="249"/>
      <c r="D113" s="249"/>
      <c r="E113" s="265"/>
      <c r="F113" s="249"/>
      <c r="G113" s="249"/>
    </row>
    <row r="114" spans="1:7" x14ac:dyDescent="0.2">
      <c r="A114" s="249"/>
      <c r="B114" s="249"/>
      <c r="C114" s="249"/>
      <c r="D114" s="249"/>
      <c r="E114" s="265"/>
      <c r="F114" s="249"/>
      <c r="G114" s="249"/>
    </row>
    <row r="115" spans="1:7" x14ac:dyDescent="0.2">
      <c r="A115" s="249"/>
      <c r="B115" s="249"/>
      <c r="C115" s="249"/>
      <c r="D115" s="249"/>
      <c r="E115" s="265"/>
      <c r="F115" s="249"/>
      <c r="G115" s="249"/>
    </row>
    <row r="116" spans="1:7" x14ac:dyDescent="0.2">
      <c r="A116" s="249"/>
      <c r="B116" s="249"/>
      <c r="C116" s="249"/>
      <c r="D116" s="249"/>
      <c r="E116" s="265"/>
      <c r="F116" s="249"/>
      <c r="G116" s="249"/>
    </row>
    <row r="117" spans="1:7" x14ac:dyDescent="0.2">
      <c r="A117" s="249"/>
      <c r="B117" s="249"/>
      <c r="C117" s="249"/>
      <c r="D117" s="249"/>
      <c r="E117" s="265"/>
      <c r="F117" s="249"/>
      <c r="G117" s="249"/>
    </row>
    <row r="118" spans="1:7" x14ac:dyDescent="0.2">
      <c r="A118" s="249"/>
      <c r="B118" s="249"/>
      <c r="C118" s="249"/>
      <c r="D118" s="249"/>
      <c r="E118" s="265"/>
      <c r="F118" s="249"/>
      <c r="G118" s="249"/>
    </row>
    <row r="119" spans="1:7" x14ac:dyDescent="0.2">
      <c r="A119" s="249"/>
      <c r="B119" s="249"/>
      <c r="C119" s="249"/>
      <c r="D119" s="249"/>
      <c r="E119" s="265"/>
      <c r="F119" s="249"/>
      <c r="G119" s="249"/>
    </row>
    <row r="120" spans="1:7" x14ac:dyDescent="0.2">
      <c r="A120" s="249"/>
      <c r="B120" s="249"/>
      <c r="C120" s="249"/>
      <c r="D120" s="249"/>
      <c r="E120" s="265"/>
      <c r="F120" s="249"/>
      <c r="G120" s="249"/>
    </row>
    <row r="121" spans="1:7" x14ac:dyDescent="0.2">
      <c r="A121" s="249"/>
      <c r="B121" s="249"/>
      <c r="C121" s="249"/>
      <c r="D121" s="249"/>
      <c r="E121" s="265"/>
      <c r="F121" s="249"/>
      <c r="G121" s="249"/>
    </row>
    <row r="122" spans="1:7" x14ac:dyDescent="0.2">
      <c r="A122" s="249"/>
      <c r="B122" s="249"/>
      <c r="C122" s="249"/>
      <c r="D122" s="249"/>
      <c r="E122" s="265"/>
      <c r="F122" s="249"/>
      <c r="G122" s="249"/>
    </row>
    <row r="123" spans="1:7" x14ac:dyDescent="0.2">
      <c r="A123" s="249"/>
      <c r="B123" s="249"/>
      <c r="C123" s="249"/>
      <c r="D123" s="249"/>
      <c r="E123" s="265"/>
      <c r="F123" s="249"/>
      <c r="G123" s="249"/>
    </row>
  </sheetData>
  <mergeCells count="4">
    <mergeCell ref="A1:G1"/>
    <mergeCell ref="A3:B3"/>
    <mergeCell ref="A4:B4"/>
    <mergeCell ref="E4:G4"/>
  </mergeCells>
  <printOptions gridLinesSet="0"/>
  <pageMargins left="0.59055118110236227" right="0.39370078740157483" top="0.59055118110236227" bottom="0.98425196850393704" header="0.19685039370078741" footer="0.51181102362204722"/>
  <pageSetup paperSize="9" orientation="portrait" horizont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A1:BE51"/>
  <sheetViews>
    <sheetView topLeftCell="A34" zoomScaleNormal="100" workbookViewId="0">
      <selection activeCell="C35" sqref="C35"/>
    </sheetView>
  </sheetViews>
  <sheetFormatPr defaultRowHeight="12.75" x14ac:dyDescent="0.2"/>
  <cols>
    <col min="1" max="1" width="2" style="1" customWidth="1"/>
    <col min="2" max="2" width="15" style="1" customWidth="1"/>
    <col min="3" max="3" width="15.85546875" style="1" customWidth="1"/>
    <col min="4" max="4" width="14.5703125" style="1" customWidth="1"/>
    <col min="5" max="5" width="13.5703125" style="1" customWidth="1"/>
    <col min="6" max="6" width="16.5703125" style="1" customWidth="1"/>
    <col min="7" max="7" width="15.28515625" style="1" customWidth="1"/>
    <col min="8" max="16384" width="9.140625" style="1"/>
  </cols>
  <sheetData>
    <row r="1" spans="1:57" ht="24.75" customHeight="1" thickBot="1" x14ac:dyDescent="0.25">
      <c r="A1" s="74" t="s">
        <v>26</v>
      </c>
      <c r="B1" s="75"/>
      <c r="C1" s="75"/>
      <c r="D1" s="75"/>
      <c r="E1" s="75"/>
      <c r="F1" s="75"/>
      <c r="G1" s="75"/>
    </row>
    <row r="2" spans="1:57" ht="12.75" customHeight="1" x14ac:dyDescent="0.2">
      <c r="A2" s="76" t="s">
        <v>27</v>
      </c>
      <c r="B2" s="77"/>
      <c r="C2" s="78" t="s">
        <v>98</v>
      </c>
      <c r="D2" s="78" t="s">
        <v>192</v>
      </c>
      <c r="E2" s="79"/>
      <c r="F2" s="80" t="s">
        <v>28</v>
      </c>
      <c r="G2" s="81"/>
    </row>
    <row r="3" spans="1:57" ht="3" hidden="1" customHeight="1" x14ac:dyDescent="0.2">
      <c r="A3" s="82"/>
      <c r="B3" s="83"/>
      <c r="C3" s="84"/>
      <c r="D3" s="84"/>
      <c r="E3" s="85"/>
      <c r="F3" s="86"/>
      <c r="G3" s="87"/>
    </row>
    <row r="4" spans="1:57" ht="12" customHeight="1" x14ac:dyDescent="0.2">
      <c r="A4" s="88" t="s">
        <v>29</v>
      </c>
      <c r="B4" s="83"/>
      <c r="C4" s="84"/>
      <c r="D4" s="84"/>
      <c r="E4" s="85"/>
      <c r="F4" s="86" t="s">
        <v>30</v>
      </c>
      <c r="G4" s="89"/>
    </row>
    <row r="5" spans="1:57" ht="12.95" customHeight="1" x14ac:dyDescent="0.2">
      <c r="A5" s="90" t="s">
        <v>189</v>
      </c>
      <c r="B5" s="91"/>
      <c r="C5" s="92" t="s">
        <v>190</v>
      </c>
      <c r="D5" s="93"/>
      <c r="E5" s="91"/>
      <c r="F5" s="86" t="s">
        <v>31</v>
      </c>
      <c r="G5" s="87"/>
    </row>
    <row r="6" spans="1:57" ht="12.95" customHeight="1" x14ac:dyDescent="0.2">
      <c r="A6" s="88" t="s">
        <v>32</v>
      </c>
      <c r="B6" s="83"/>
      <c r="C6" s="84"/>
      <c r="D6" s="84"/>
      <c r="E6" s="85"/>
      <c r="F6" s="94" t="s">
        <v>33</v>
      </c>
      <c r="G6" s="95">
        <v>0</v>
      </c>
      <c r="O6" s="96"/>
    </row>
    <row r="7" spans="1:57" ht="12.95" customHeight="1" x14ac:dyDescent="0.2">
      <c r="A7" s="97"/>
      <c r="B7" s="98"/>
      <c r="C7" s="99" t="s">
        <v>97</v>
      </c>
      <c r="D7" s="100"/>
      <c r="E7" s="100"/>
      <c r="F7" s="101" t="s">
        <v>34</v>
      </c>
      <c r="G7" s="95">
        <f>IF(G6=0,,ROUND((F30+F32)/G6,1))</f>
        <v>0</v>
      </c>
    </row>
    <row r="8" spans="1:57" x14ac:dyDescent="0.2">
      <c r="A8" s="102" t="s">
        <v>35</v>
      </c>
      <c r="B8" s="86"/>
      <c r="C8" s="280"/>
      <c r="D8" s="280"/>
      <c r="E8" s="281"/>
      <c r="F8" s="103" t="s">
        <v>36</v>
      </c>
      <c r="G8" s="104"/>
      <c r="H8" s="105"/>
      <c r="I8" s="106"/>
    </row>
    <row r="9" spans="1:57" x14ac:dyDescent="0.2">
      <c r="A9" s="102" t="s">
        <v>37</v>
      </c>
      <c r="B9" s="86"/>
      <c r="C9" s="280"/>
      <c r="D9" s="280"/>
      <c r="E9" s="281"/>
      <c r="F9" s="86"/>
      <c r="G9" s="107"/>
      <c r="H9" s="108"/>
    </row>
    <row r="10" spans="1:57" x14ac:dyDescent="0.2">
      <c r="A10" s="102" t="s">
        <v>38</v>
      </c>
      <c r="B10" s="86"/>
      <c r="C10" s="280"/>
      <c r="D10" s="280"/>
      <c r="E10" s="280"/>
      <c r="F10" s="109"/>
      <c r="G10" s="110"/>
      <c r="H10" s="111"/>
    </row>
    <row r="11" spans="1:57" ht="13.5" customHeight="1" x14ac:dyDescent="0.2">
      <c r="A11" s="102" t="s">
        <v>39</v>
      </c>
      <c r="B11" s="86"/>
      <c r="C11" s="280"/>
      <c r="D11" s="280"/>
      <c r="E11" s="280"/>
      <c r="F11" s="112" t="s">
        <v>40</v>
      </c>
      <c r="G11" s="113"/>
      <c r="H11" s="108"/>
      <c r="BA11" s="114"/>
      <c r="BB11" s="114"/>
      <c r="BC11" s="114"/>
      <c r="BD11" s="114"/>
      <c r="BE11" s="114"/>
    </row>
    <row r="12" spans="1:57" ht="12.75" customHeight="1" x14ac:dyDescent="0.2">
      <c r="A12" s="115" t="s">
        <v>41</v>
      </c>
      <c r="B12" s="83"/>
      <c r="C12" s="282"/>
      <c r="D12" s="282"/>
      <c r="E12" s="282"/>
      <c r="F12" s="116" t="s">
        <v>42</v>
      </c>
      <c r="G12" s="117"/>
      <c r="H12" s="108"/>
    </row>
    <row r="13" spans="1:57" ht="28.5" customHeight="1" thickBot="1" x14ac:dyDescent="0.25">
      <c r="A13" s="118" t="s">
        <v>43</v>
      </c>
      <c r="B13" s="119"/>
      <c r="C13" s="119"/>
      <c r="D13" s="119"/>
      <c r="E13" s="120"/>
      <c r="F13" s="120"/>
      <c r="G13" s="121"/>
      <c r="H13" s="108"/>
    </row>
    <row r="14" spans="1:57" ht="17.25" customHeight="1" thickBot="1" x14ac:dyDescent="0.25">
      <c r="A14" s="122" t="s">
        <v>44</v>
      </c>
      <c r="B14" s="123"/>
      <c r="C14" s="124"/>
      <c r="D14" s="125" t="s">
        <v>45</v>
      </c>
      <c r="E14" s="126"/>
      <c r="F14" s="126"/>
      <c r="G14" s="124"/>
    </row>
    <row r="15" spans="1:57" ht="15.95" customHeight="1" x14ac:dyDescent="0.2">
      <c r="A15" s="127"/>
      <c r="B15" s="128" t="s">
        <v>46</v>
      </c>
      <c r="C15" s="129">
        <f>'02 01 Rek'!E12</f>
        <v>0</v>
      </c>
      <c r="D15" s="130">
        <f>'02 01 Rek'!A20</f>
        <v>0</v>
      </c>
      <c r="E15" s="131"/>
      <c r="F15" s="132"/>
      <c r="G15" s="129">
        <f>'02 01 Rek'!I20</f>
        <v>0</v>
      </c>
    </row>
    <row r="16" spans="1:57" ht="15.95" customHeight="1" x14ac:dyDescent="0.2">
      <c r="A16" s="127" t="s">
        <v>47</v>
      </c>
      <c r="B16" s="128" t="s">
        <v>48</v>
      </c>
      <c r="C16" s="129">
        <f>'02 01 Rek'!F12</f>
        <v>0</v>
      </c>
      <c r="D16" s="82"/>
      <c r="E16" s="133"/>
      <c r="F16" s="134"/>
      <c r="G16" s="129"/>
    </row>
    <row r="17" spans="1:7" ht="15.95" customHeight="1" x14ac:dyDescent="0.2">
      <c r="A17" s="127" t="s">
        <v>49</v>
      </c>
      <c r="B17" s="128" t="s">
        <v>50</v>
      </c>
      <c r="C17" s="129">
        <f>'02 01 Rek'!H12</f>
        <v>0</v>
      </c>
      <c r="D17" s="82"/>
      <c r="E17" s="133"/>
      <c r="F17" s="134"/>
      <c r="G17" s="129"/>
    </row>
    <row r="18" spans="1:7" ht="15.95" customHeight="1" x14ac:dyDescent="0.2">
      <c r="A18" s="135" t="s">
        <v>51</v>
      </c>
      <c r="B18" s="136" t="s">
        <v>52</v>
      </c>
      <c r="C18" s="129">
        <f>'02 01 Rek'!G12</f>
        <v>0</v>
      </c>
      <c r="D18" s="82"/>
      <c r="E18" s="133"/>
      <c r="F18" s="134"/>
      <c r="G18" s="129"/>
    </row>
    <row r="19" spans="1:7" ht="15.95" customHeight="1" x14ac:dyDescent="0.2">
      <c r="A19" s="137" t="s">
        <v>53</v>
      </c>
      <c r="B19" s="128"/>
      <c r="C19" s="129">
        <f>SUM(C15:C18)</f>
        <v>0</v>
      </c>
      <c r="D19" s="82"/>
      <c r="E19" s="133"/>
      <c r="F19" s="134"/>
      <c r="G19" s="129"/>
    </row>
    <row r="20" spans="1:7" ht="15.95" customHeight="1" x14ac:dyDescent="0.2">
      <c r="A20" s="137"/>
      <c r="B20" s="128"/>
      <c r="C20" s="129"/>
      <c r="D20" s="82"/>
      <c r="E20" s="133"/>
      <c r="F20" s="134"/>
      <c r="G20" s="129"/>
    </row>
    <row r="21" spans="1:7" ht="15.95" customHeight="1" x14ac:dyDescent="0.2">
      <c r="A21" s="137" t="s">
        <v>25</v>
      </c>
      <c r="B21" s="128"/>
      <c r="C21" s="129">
        <f>'02 01 Rek'!I12</f>
        <v>0</v>
      </c>
      <c r="D21" s="82"/>
      <c r="E21" s="133"/>
      <c r="F21" s="134"/>
      <c r="G21" s="129"/>
    </row>
    <row r="22" spans="1:7" ht="15.95" customHeight="1" x14ac:dyDescent="0.2">
      <c r="A22" s="138" t="s">
        <v>54</v>
      </c>
      <c r="B22" s="108"/>
      <c r="C22" s="129">
        <f>C19+C21</f>
        <v>0</v>
      </c>
      <c r="D22" s="82" t="s">
        <v>55</v>
      </c>
      <c r="E22" s="133"/>
      <c r="F22" s="134"/>
      <c r="G22" s="129">
        <f>G23-SUM(G15:G21)</f>
        <v>0</v>
      </c>
    </row>
    <row r="23" spans="1:7" ht="15.95" customHeight="1" thickBot="1" x14ac:dyDescent="0.25">
      <c r="A23" s="278" t="s">
        <v>56</v>
      </c>
      <c r="B23" s="279"/>
      <c r="C23" s="139">
        <f>C22+G23</f>
        <v>0</v>
      </c>
      <c r="D23" s="140" t="s">
        <v>57</v>
      </c>
      <c r="E23" s="141"/>
      <c r="F23" s="142"/>
      <c r="G23" s="129">
        <f>'02 01 Rek'!H18</f>
        <v>0</v>
      </c>
    </row>
    <row r="24" spans="1:7" x14ac:dyDescent="0.2">
      <c r="A24" s="143" t="s">
        <v>58</v>
      </c>
      <c r="B24" s="144"/>
      <c r="C24" s="145"/>
      <c r="D24" s="144" t="s">
        <v>59</v>
      </c>
      <c r="E24" s="144"/>
      <c r="F24" s="146" t="s">
        <v>60</v>
      </c>
      <c r="G24" s="147"/>
    </row>
    <row r="25" spans="1:7" x14ac:dyDescent="0.2">
      <c r="A25" s="138" t="s">
        <v>61</v>
      </c>
      <c r="B25" s="108"/>
      <c r="C25" s="148"/>
      <c r="D25" s="108" t="s">
        <v>61</v>
      </c>
      <c r="F25" s="149" t="s">
        <v>61</v>
      </c>
      <c r="G25" s="150"/>
    </row>
    <row r="26" spans="1:7" ht="37.5" customHeight="1" x14ac:dyDescent="0.2">
      <c r="A26" s="138" t="s">
        <v>62</v>
      </c>
      <c r="B26" s="151"/>
      <c r="C26" s="148"/>
      <c r="D26" s="108" t="s">
        <v>62</v>
      </c>
      <c r="F26" s="149" t="s">
        <v>62</v>
      </c>
      <c r="G26" s="150"/>
    </row>
    <row r="27" spans="1:7" x14ac:dyDescent="0.2">
      <c r="A27" s="138"/>
      <c r="B27" s="152"/>
      <c r="C27" s="148"/>
      <c r="D27" s="108"/>
      <c r="F27" s="149"/>
      <c r="G27" s="150"/>
    </row>
    <row r="28" spans="1:7" x14ac:dyDescent="0.2">
      <c r="A28" s="138" t="s">
        <v>63</v>
      </c>
      <c r="B28" s="108"/>
      <c r="C28" s="148"/>
      <c r="D28" s="149" t="s">
        <v>64</v>
      </c>
      <c r="E28" s="148"/>
      <c r="F28" s="153" t="s">
        <v>64</v>
      </c>
      <c r="G28" s="150"/>
    </row>
    <row r="29" spans="1:7" ht="69" customHeight="1" x14ac:dyDescent="0.2">
      <c r="A29" s="138"/>
      <c r="B29" s="108"/>
      <c r="C29" s="154"/>
      <c r="D29" s="155"/>
      <c r="E29" s="154"/>
      <c r="F29" s="108"/>
      <c r="G29" s="150"/>
    </row>
    <row r="30" spans="1:7" x14ac:dyDescent="0.2">
      <c r="A30" s="156" t="s">
        <v>12</v>
      </c>
      <c r="B30" s="157"/>
      <c r="C30" s="158">
        <v>21</v>
      </c>
      <c r="D30" s="157" t="s">
        <v>65</v>
      </c>
      <c r="E30" s="159"/>
      <c r="F30" s="284">
        <f>C23-F32</f>
        <v>0</v>
      </c>
      <c r="G30" s="285"/>
    </row>
    <row r="31" spans="1:7" x14ac:dyDescent="0.2">
      <c r="A31" s="156" t="s">
        <v>66</v>
      </c>
      <c r="B31" s="157"/>
      <c r="C31" s="158">
        <f>C30</f>
        <v>21</v>
      </c>
      <c r="D31" s="157" t="s">
        <v>67</v>
      </c>
      <c r="E31" s="159"/>
      <c r="F31" s="284">
        <f>ROUND(PRODUCT(F30,C31/100),0)</f>
        <v>0</v>
      </c>
      <c r="G31" s="285"/>
    </row>
    <row r="32" spans="1:7" x14ac:dyDescent="0.2">
      <c r="A32" s="156" t="s">
        <v>12</v>
      </c>
      <c r="B32" s="157"/>
      <c r="C32" s="158">
        <v>0</v>
      </c>
      <c r="D32" s="157" t="s">
        <v>67</v>
      </c>
      <c r="E32" s="159"/>
      <c r="F32" s="284">
        <v>0</v>
      </c>
      <c r="G32" s="285"/>
    </row>
    <row r="33" spans="1:8" x14ac:dyDescent="0.2">
      <c r="A33" s="156" t="s">
        <v>66</v>
      </c>
      <c r="B33" s="160"/>
      <c r="C33" s="161">
        <f>C32</f>
        <v>0</v>
      </c>
      <c r="D33" s="157" t="s">
        <v>67</v>
      </c>
      <c r="E33" s="134"/>
      <c r="F33" s="284">
        <f>ROUND(PRODUCT(F32,C33/100),0)</f>
        <v>0</v>
      </c>
      <c r="G33" s="285"/>
    </row>
    <row r="34" spans="1:8" s="165" customFormat="1" ht="19.5" customHeight="1" thickBot="1" x14ac:dyDescent="0.3">
      <c r="A34" s="162" t="s">
        <v>68</v>
      </c>
      <c r="B34" s="163"/>
      <c r="C34" s="163"/>
      <c r="D34" s="163"/>
      <c r="E34" s="164"/>
      <c r="F34" s="286">
        <f>ROUND(SUM(F30:F33),0)</f>
        <v>0</v>
      </c>
      <c r="G34" s="287"/>
    </row>
    <row r="36" spans="1:8" x14ac:dyDescent="0.2">
      <c r="A36" s="2" t="s">
        <v>69</v>
      </c>
      <c r="B36" s="2"/>
      <c r="C36" s="2"/>
      <c r="D36" s="2"/>
      <c r="E36" s="2"/>
      <c r="F36" s="2"/>
      <c r="G36" s="2"/>
      <c r="H36" s="1" t="s">
        <v>2</v>
      </c>
    </row>
    <row r="37" spans="1:8" ht="14.25" customHeight="1" x14ac:dyDescent="0.2">
      <c r="A37" s="2"/>
      <c r="B37" s="288"/>
      <c r="C37" s="288"/>
      <c r="D37" s="288"/>
      <c r="E37" s="288"/>
      <c r="F37" s="288"/>
      <c r="G37" s="288"/>
      <c r="H37" s="1" t="s">
        <v>2</v>
      </c>
    </row>
    <row r="38" spans="1:8" ht="12.75" customHeight="1" x14ac:dyDescent="0.2">
      <c r="A38" s="166"/>
      <c r="B38" s="288"/>
      <c r="C38" s="288"/>
      <c r="D38" s="288"/>
      <c r="E38" s="288"/>
      <c r="F38" s="288"/>
      <c r="G38" s="288"/>
      <c r="H38" s="1" t="s">
        <v>2</v>
      </c>
    </row>
    <row r="39" spans="1:8" x14ac:dyDescent="0.2">
      <c r="A39" s="166"/>
      <c r="B39" s="288"/>
      <c r="C39" s="288"/>
      <c r="D39" s="288"/>
      <c r="E39" s="288"/>
      <c r="F39" s="288"/>
      <c r="G39" s="288"/>
      <c r="H39" s="1" t="s">
        <v>2</v>
      </c>
    </row>
    <row r="40" spans="1:8" x14ac:dyDescent="0.2">
      <c r="A40" s="166"/>
      <c r="B40" s="288"/>
      <c r="C40" s="288"/>
      <c r="D40" s="288"/>
      <c r="E40" s="288"/>
      <c r="F40" s="288"/>
      <c r="G40" s="288"/>
      <c r="H40" s="1" t="s">
        <v>2</v>
      </c>
    </row>
    <row r="41" spans="1:8" x14ac:dyDescent="0.2">
      <c r="A41" s="166"/>
      <c r="B41" s="288"/>
      <c r="C41" s="288"/>
      <c r="D41" s="288"/>
      <c r="E41" s="288"/>
      <c r="F41" s="288"/>
      <c r="G41" s="288"/>
      <c r="H41" s="1" t="s">
        <v>2</v>
      </c>
    </row>
    <row r="42" spans="1:8" x14ac:dyDescent="0.2">
      <c r="A42" s="166"/>
      <c r="B42" s="288"/>
      <c r="C42" s="288"/>
      <c r="D42" s="288"/>
      <c r="E42" s="288"/>
      <c r="F42" s="288"/>
      <c r="G42" s="288"/>
      <c r="H42" s="1" t="s">
        <v>2</v>
      </c>
    </row>
    <row r="43" spans="1:8" x14ac:dyDescent="0.2">
      <c r="A43" s="166"/>
      <c r="B43" s="288"/>
      <c r="C43" s="288"/>
      <c r="D43" s="288"/>
      <c r="E43" s="288"/>
      <c r="F43" s="288"/>
      <c r="G43" s="288"/>
      <c r="H43" s="1" t="s">
        <v>2</v>
      </c>
    </row>
    <row r="44" spans="1:8" ht="12.75" customHeight="1" x14ac:dyDescent="0.2">
      <c r="A44" s="166"/>
      <c r="B44" s="288"/>
      <c r="C44" s="288"/>
      <c r="D44" s="288"/>
      <c r="E44" s="288"/>
      <c r="F44" s="288"/>
      <c r="G44" s="288"/>
      <c r="H44" s="1" t="s">
        <v>2</v>
      </c>
    </row>
    <row r="45" spans="1:8" ht="12.75" customHeight="1" x14ac:dyDescent="0.2">
      <c r="A45" s="166"/>
      <c r="B45" s="288"/>
      <c r="C45" s="288"/>
      <c r="D45" s="288"/>
      <c r="E45" s="288"/>
      <c r="F45" s="288"/>
      <c r="G45" s="288"/>
      <c r="H45" s="1" t="s">
        <v>2</v>
      </c>
    </row>
    <row r="46" spans="1:8" x14ac:dyDescent="0.2">
      <c r="B46" s="283"/>
      <c r="C46" s="283"/>
      <c r="D46" s="283"/>
      <c r="E46" s="283"/>
      <c r="F46" s="283"/>
      <c r="G46" s="283"/>
    </row>
    <row r="47" spans="1:8" x14ac:dyDescent="0.2">
      <c r="B47" s="283"/>
      <c r="C47" s="283"/>
      <c r="D47" s="283"/>
      <c r="E47" s="283"/>
      <c r="F47" s="283"/>
      <c r="G47" s="283"/>
    </row>
    <row r="48" spans="1:8" x14ac:dyDescent="0.2">
      <c r="B48" s="283"/>
      <c r="C48" s="283"/>
      <c r="D48" s="283"/>
      <c r="E48" s="283"/>
      <c r="F48" s="283"/>
      <c r="G48" s="283"/>
    </row>
    <row r="49" spans="2:7" x14ac:dyDescent="0.2">
      <c r="B49" s="283"/>
      <c r="C49" s="283"/>
      <c r="D49" s="283"/>
      <c r="E49" s="283"/>
      <c r="F49" s="283"/>
      <c r="G49" s="283"/>
    </row>
    <row r="50" spans="2:7" x14ac:dyDescent="0.2">
      <c r="B50" s="283"/>
      <c r="C50" s="283"/>
      <c r="D50" s="283"/>
      <c r="E50" s="283"/>
      <c r="F50" s="283"/>
      <c r="G50" s="283"/>
    </row>
    <row r="51" spans="2:7" x14ac:dyDescent="0.2">
      <c r="B51" s="283"/>
      <c r="C51" s="283"/>
      <c r="D51" s="283"/>
      <c r="E51" s="283"/>
      <c r="F51" s="283"/>
      <c r="G51" s="283"/>
    </row>
  </sheetData>
  <mergeCells count="18">
    <mergeCell ref="B51:G51"/>
    <mergeCell ref="F30:G30"/>
    <mergeCell ref="F31:G31"/>
    <mergeCell ref="F32:G32"/>
    <mergeCell ref="F33:G33"/>
    <mergeCell ref="F34:G34"/>
    <mergeCell ref="B37:G45"/>
    <mergeCell ref="B46:G46"/>
    <mergeCell ref="B47:G47"/>
    <mergeCell ref="B48:G48"/>
    <mergeCell ref="B49:G49"/>
    <mergeCell ref="B50:G50"/>
    <mergeCell ref="A23:B23"/>
    <mergeCell ref="C8:E8"/>
    <mergeCell ref="C9:E9"/>
    <mergeCell ref="C10:E10"/>
    <mergeCell ref="C11:E11"/>
    <mergeCell ref="C12:E12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2"/>
  <dimension ref="A1:BE69"/>
  <sheetViews>
    <sheetView workbookViewId="0">
      <selection activeCell="C2" sqref="C2"/>
    </sheetView>
  </sheetViews>
  <sheetFormatPr defaultRowHeight="12.75" x14ac:dyDescent="0.2"/>
  <cols>
    <col min="1" max="1" width="5.85546875" style="1" customWidth="1"/>
    <col min="2" max="2" width="6.140625" style="1" customWidth="1"/>
    <col min="3" max="3" width="11.42578125" style="1" customWidth="1"/>
    <col min="4" max="4" width="15.85546875" style="1" customWidth="1"/>
    <col min="5" max="5" width="11.28515625" style="1" customWidth="1"/>
    <col min="6" max="6" width="10.85546875" style="1" customWidth="1"/>
    <col min="7" max="7" width="11" style="1" customWidth="1"/>
    <col min="8" max="8" width="11.140625" style="1" customWidth="1"/>
    <col min="9" max="9" width="10.7109375" style="1" customWidth="1"/>
    <col min="10" max="16384" width="9.140625" style="1"/>
  </cols>
  <sheetData>
    <row r="1" spans="1:57" ht="13.5" thickTop="1" x14ac:dyDescent="0.2">
      <c r="A1" s="289" t="s">
        <v>3</v>
      </c>
      <c r="B1" s="290"/>
      <c r="C1" s="167" t="s">
        <v>97</v>
      </c>
      <c r="D1" s="168"/>
      <c r="E1" s="169"/>
      <c r="F1" s="168"/>
      <c r="G1" s="170" t="s">
        <v>70</v>
      </c>
      <c r="H1" s="171" t="s">
        <v>98</v>
      </c>
      <c r="I1" s="172"/>
    </row>
    <row r="2" spans="1:57" ht="13.5" thickBot="1" x14ac:dyDescent="0.25">
      <c r="A2" s="291" t="s">
        <v>71</v>
      </c>
      <c r="B2" s="292"/>
      <c r="C2" s="173" t="s">
        <v>191</v>
      </c>
      <c r="D2" s="174"/>
      <c r="E2" s="175"/>
      <c r="F2" s="174"/>
      <c r="G2" s="293" t="s">
        <v>192</v>
      </c>
      <c r="H2" s="294"/>
      <c r="I2" s="295"/>
    </row>
    <row r="3" spans="1:57" ht="13.5" thickTop="1" x14ac:dyDescent="0.2">
      <c r="F3" s="108"/>
    </row>
    <row r="4" spans="1:57" ht="19.5" customHeight="1" x14ac:dyDescent="0.25">
      <c r="A4" s="176" t="s">
        <v>72</v>
      </c>
      <c r="B4" s="177"/>
      <c r="C4" s="177"/>
      <c r="D4" s="177"/>
      <c r="E4" s="178"/>
      <c r="F4" s="177"/>
      <c r="G4" s="177"/>
      <c r="H4" s="177"/>
      <c r="I4" s="177"/>
    </row>
    <row r="5" spans="1:57" ht="13.5" thickBot="1" x14ac:dyDescent="0.25"/>
    <row r="6" spans="1:57" s="108" customFormat="1" ht="13.5" thickBot="1" x14ac:dyDescent="0.25">
      <c r="A6" s="179"/>
      <c r="B6" s="180" t="s">
        <v>73</v>
      </c>
      <c r="C6" s="180"/>
      <c r="D6" s="181"/>
      <c r="E6" s="182" t="s">
        <v>21</v>
      </c>
      <c r="F6" s="183" t="s">
        <v>22</v>
      </c>
      <c r="G6" s="183" t="s">
        <v>23</v>
      </c>
      <c r="H6" s="183" t="s">
        <v>24</v>
      </c>
      <c r="I6" s="184" t="s">
        <v>25</v>
      </c>
    </row>
    <row r="7" spans="1:57" s="108" customFormat="1" x14ac:dyDescent="0.2">
      <c r="A7" s="266" t="str">
        <f>'02 01 Pol'!B7</f>
        <v>1</v>
      </c>
      <c r="B7" s="62" t="str">
        <f>'02 01 Pol'!C7</f>
        <v>Zemní práce</v>
      </c>
      <c r="D7" s="185"/>
      <c r="E7" s="267">
        <f>'02 01 Pol'!BA21</f>
        <v>0</v>
      </c>
      <c r="F7" s="268">
        <f>'02 01 Pol'!BB21</f>
        <v>0</v>
      </c>
      <c r="G7" s="268">
        <f>'02 01 Pol'!BC21</f>
        <v>0</v>
      </c>
      <c r="H7" s="268">
        <f>'02 01 Pol'!BD21</f>
        <v>0</v>
      </c>
      <c r="I7" s="269">
        <f>'02 01 Pol'!BE21</f>
        <v>0</v>
      </c>
    </row>
    <row r="8" spans="1:57" s="108" customFormat="1" x14ac:dyDescent="0.2">
      <c r="A8" s="266" t="str">
        <f>'02 01 Pol'!B22</f>
        <v>5</v>
      </c>
      <c r="B8" s="62" t="str">
        <f>'02 01 Pol'!C22</f>
        <v>Komunikace</v>
      </c>
      <c r="D8" s="185"/>
      <c r="E8" s="267">
        <f>'02 01 Pol'!BA26</f>
        <v>0</v>
      </c>
      <c r="F8" s="268">
        <f>'02 01 Pol'!BB26</f>
        <v>0</v>
      </c>
      <c r="G8" s="268">
        <f>'02 01 Pol'!BC26</f>
        <v>0</v>
      </c>
      <c r="H8" s="268">
        <f>'02 01 Pol'!BD26</f>
        <v>0</v>
      </c>
      <c r="I8" s="269">
        <f>'02 01 Pol'!BE26</f>
        <v>0</v>
      </c>
    </row>
    <row r="9" spans="1:57" s="108" customFormat="1" x14ac:dyDescent="0.2">
      <c r="A9" s="266" t="str">
        <f>'02 01 Pol'!B27</f>
        <v>9</v>
      </c>
      <c r="B9" s="62" t="str">
        <f>'02 01 Pol'!C27</f>
        <v>Ostatní konstrukce</v>
      </c>
      <c r="D9" s="185"/>
      <c r="E9" s="267">
        <f>'02 01 Pol'!BA40</f>
        <v>0</v>
      </c>
      <c r="F9" s="268">
        <f>'02 01 Pol'!BB40</f>
        <v>0</v>
      </c>
      <c r="G9" s="268">
        <f>'02 01 Pol'!BC40</f>
        <v>0</v>
      </c>
      <c r="H9" s="268">
        <f>'02 01 Pol'!BD40</f>
        <v>0</v>
      </c>
      <c r="I9" s="269">
        <f>'02 01 Pol'!BE40</f>
        <v>0</v>
      </c>
    </row>
    <row r="10" spans="1:57" s="108" customFormat="1" x14ac:dyDescent="0.2">
      <c r="A10" s="266" t="str">
        <f>'02 01 Pol'!B41</f>
        <v>99</v>
      </c>
      <c r="B10" s="62" t="str">
        <f>'02 01 Pol'!C41</f>
        <v>Přesun hmot</v>
      </c>
      <c r="D10" s="185"/>
      <c r="E10" s="267">
        <f>'02 01 Pol'!BA44</f>
        <v>0</v>
      </c>
      <c r="F10" s="268">
        <f>'02 01 Pol'!BB44</f>
        <v>0</v>
      </c>
      <c r="G10" s="268">
        <f>'02 01 Pol'!BC44</f>
        <v>0</v>
      </c>
      <c r="H10" s="268">
        <f>'02 01 Pol'!BD44</f>
        <v>0</v>
      </c>
      <c r="I10" s="269">
        <f>'02 01 Pol'!BE44</f>
        <v>0</v>
      </c>
    </row>
    <row r="11" spans="1:57" s="108" customFormat="1" ht="13.5" thickBot="1" x14ac:dyDescent="0.25">
      <c r="A11" s="266" t="str">
        <f>'02 01 Pol'!B45</f>
        <v>D96</v>
      </c>
      <c r="B11" s="62" t="str">
        <f>'02 01 Pol'!C45</f>
        <v>Přesun suti</v>
      </c>
      <c r="D11" s="185"/>
      <c r="E11" s="267">
        <f>'02 01 Pol'!BA48</f>
        <v>0</v>
      </c>
      <c r="F11" s="268">
        <f>'02 01 Pol'!BB48</f>
        <v>0</v>
      </c>
      <c r="G11" s="268">
        <f>'02 01 Pol'!BC48</f>
        <v>0</v>
      </c>
      <c r="H11" s="268">
        <f>'02 01 Pol'!BD48</f>
        <v>0</v>
      </c>
      <c r="I11" s="269">
        <f>'02 01 Pol'!BE48</f>
        <v>0</v>
      </c>
    </row>
    <row r="12" spans="1:57" s="14" customFormat="1" ht="13.5" thickBot="1" x14ac:dyDescent="0.25">
      <c r="A12" s="186"/>
      <c r="B12" s="187" t="s">
        <v>74</v>
      </c>
      <c r="C12" s="187"/>
      <c r="D12" s="188"/>
      <c r="E12" s="189">
        <f>SUM(E7:E11)</f>
        <v>0</v>
      </c>
      <c r="F12" s="190">
        <f>SUM(F7:F11)</f>
        <v>0</v>
      </c>
      <c r="G12" s="190">
        <f>SUM(G7:G11)</f>
        <v>0</v>
      </c>
      <c r="H12" s="190">
        <f>SUM(H7:H11)</f>
        <v>0</v>
      </c>
      <c r="I12" s="191">
        <f>SUM(I7:I11)</f>
        <v>0</v>
      </c>
    </row>
    <row r="13" spans="1:57" x14ac:dyDescent="0.2">
      <c r="A13" s="108"/>
      <c r="B13" s="108"/>
      <c r="C13" s="108"/>
      <c r="D13" s="108"/>
      <c r="E13" s="108"/>
      <c r="F13" s="108"/>
      <c r="G13" s="108"/>
      <c r="H13" s="108"/>
      <c r="I13" s="108"/>
    </row>
    <row r="14" spans="1:57" ht="19.5" customHeight="1" x14ac:dyDescent="0.25">
      <c r="A14" s="177" t="s">
        <v>75</v>
      </c>
      <c r="B14" s="177"/>
      <c r="C14" s="177"/>
      <c r="D14" s="177"/>
      <c r="E14" s="177"/>
      <c r="F14" s="177"/>
      <c r="G14" s="192"/>
      <c r="H14" s="177"/>
      <c r="I14" s="177"/>
      <c r="BA14" s="114"/>
      <c r="BB14" s="114"/>
      <c r="BC14" s="114"/>
      <c r="BD14" s="114"/>
      <c r="BE14" s="114"/>
    </row>
    <row r="15" spans="1:57" ht="13.5" thickBot="1" x14ac:dyDescent="0.25"/>
    <row r="16" spans="1:57" x14ac:dyDescent="0.2">
      <c r="A16" s="143" t="s">
        <v>76</v>
      </c>
      <c r="B16" s="144"/>
      <c r="C16" s="144"/>
      <c r="D16" s="193"/>
      <c r="E16" s="194" t="s">
        <v>77</v>
      </c>
      <c r="F16" s="195" t="s">
        <v>13</v>
      </c>
      <c r="G16" s="196" t="s">
        <v>78</v>
      </c>
      <c r="H16" s="197"/>
      <c r="I16" s="198" t="s">
        <v>77</v>
      </c>
    </row>
    <row r="17" spans="1:53" x14ac:dyDescent="0.2">
      <c r="A17" s="137"/>
      <c r="B17" s="128"/>
      <c r="C17" s="128"/>
      <c r="D17" s="199"/>
      <c r="E17" s="200"/>
      <c r="F17" s="201"/>
      <c r="G17" s="202">
        <f>CHOOSE(BA17+1,E12+F12,E12+F12+H12,E12+F12+G12+H12,E12,F12,H12,G12,H12+G12,0)</f>
        <v>0</v>
      </c>
      <c r="H17" s="203"/>
      <c r="I17" s="204">
        <f>E17+F17*G17/100</f>
        <v>0</v>
      </c>
      <c r="BA17" s="1">
        <v>8</v>
      </c>
    </row>
    <row r="18" spans="1:53" ht="13.5" thickBot="1" x14ac:dyDescent="0.25">
      <c r="A18" s="205"/>
      <c r="B18" s="206" t="s">
        <v>79</v>
      </c>
      <c r="C18" s="207"/>
      <c r="D18" s="208"/>
      <c r="E18" s="209"/>
      <c r="F18" s="210"/>
      <c r="G18" s="210"/>
      <c r="H18" s="296">
        <f>SUM(I17:I17)</f>
        <v>0</v>
      </c>
      <c r="I18" s="297"/>
    </row>
    <row r="20" spans="1:53" x14ac:dyDescent="0.2">
      <c r="B20" s="14"/>
      <c r="F20" s="211"/>
      <c r="G20" s="212"/>
      <c r="H20" s="212"/>
      <c r="I20" s="46"/>
    </row>
    <row r="21" spans="1:53" x14ac:dyDescent="0.2">
      <c r="F21" s="211"/>
      <c r="G21" s="212"/>
      <c r="H21" s="212"/>
      <c r="I21" s="46"/>
    </row>
    <row r="22" spans="1:53" x14ac:dyDescent="0.2">
      <c r="F22" s="211"/>
      <c r="G22" s="212"/>
      <c r="H22" s="212"/>
      <c r="I22" s="46"/>
    </row>
    <row r="23" spans="1:53" x14ac:dyDescent="0.2">
      <c r="F23" s="211"/>
      <c r="G23" s="212"/>
      <c r="H23" s="212"/>
      <c r="I23" s="46"/>
    </row>
    <row r="24" spans="1:53" x14ac:dyDescent="0.2">
      <c r="F24" s="211"/>
      <c r="G24" s="212"/>
      <c r="H24" s="212"/>
      <c r="I24" s="46"/>
    </row>
    <row r="25" spans="1:53" x14ac:dyDescent="0.2">
      <c r="F25" s="211"/>
      <c r="G25" s="212"/>
      <c r="H25" s="212"/>
      <c r="I25" s="46"/>
    </row>
    <row r="26" spans="1:53" x14ac:dyDescent="0.2">
      <c r="F26" s="211"/>
      <c r="G26" s="212"/>
      <c r="H26" s="212"/>
      <c r="I26" s="46"/>
    </row>
    <row r="27" spans="1:53" x14ac:dyDescent="0.2">
      <c r="F27" s="211"/>
      <c r="G27" s="212"/>
      <c r="H27" s="212"/>
      <c r="I27" s="46"/>
    </row>
    <row r="28" spans="1:53" x14ac:dyDescent="0.2">
      <c r="F28" s="211"/>
      <c r="G28" s="212"/>
      <c r="H28" s="212"/>
      <c r="I28" s="46"/>
    </row>
    <row r="29" spans="1:53" x14ac:dyDescent="0.2">
      <c r="F29" s="211"/>
      <c r="G29" s="212"/>
      <c r="H29" s="212"/>
      <c r="I29" s="46"/>
    </row>
    <row r="30" spans="1:53" x14ac:dyDescent="0.2">
      <c r="F30" s="211"/>
      <c r="G30" s="212"/>
      <c r="H30" s="212"/>
      <c r="I30" s="46"/>
    </row>
    <row r="31" spans="1:53" x14ac:dyDescent="0.2">
      <c r="F31" s="211"/>
      <c r="G31" s="212"/>
      <c r="H31" s="212"/>
      <c r="I31" s="46"/>
    </row>
    <row r="32" spans="1:53" x14ac:dyDescent="0.2">
      <c r="F32" s="211"/>
      <c r="G32" s="212"/>
      <c r="H32" s="212"/>
      <c r="I32" s="46"/>
    </row>
    <row r="33" spans="6:9" x14ac:dyDescent="0.2">
      <c r="F33" s="211"/>
      <c r="G33" s="212"/>
      <c r="H33" s="212"/>
      <c r="I33" s="46"/>
    </row>
    <row r="34" spans="6:9" x14ac:dyDescent="0.2">
      <c r="F34" s="211"/>
      <c r="G34" s="212"/>
      <c r="H34" s="212"/>
      <c r="I34" s="46"/>
    </row>
    <row r="35" spans="6:9" x14ac:dyDescent="0.2">
      <c r="F35" s="211"/>
      <c r="G35" s="212"/>
      <c r="H35" s="212"/>
      <c r="I35" s="46"/>
    </row>
    <row r="36" spans="6:9" x14ac:dyDescent="0.2">
      <c r="F36" s="211"/>
      <c r="G36" s="212"/>
      <c r="H36" s="212"/>
      <c r="I36" s="46"/>
    </row>
    <row r="37" spans="6:9" x14ac:dyDescent="0.2">
      <c r="F37" s="211"/>
      <c r="G37" s="212"/>
      <c r="H37" s="212"/>
      <c r="I37" s="46"/>
    </row>
    <row r="38" spans="6:9" x14ac:dyDescent="0.2">
      <c r="F38" s="211"/>
      <c r="G38" s="212"/>
      <c r="H38" s="212"/>
      <c r="I38" s="46"/>
    </row>
    <row r="39" spans="6:9" x14ac:dyDescent="0.2">
      <c r="F39" s="211"/>
      <c r="G39" s="212"/>
      <c r="H39" s="212"/>
      <c r="I39" s="46"/>
    </row>
    <row r="40" spans="6:9" x14ac:dyDescent="0.2">
      <c r="F40" s="211"/>
      <c r="G40" s="212"/>
      <c r="H40" s="212"/>
      <c r="I40" s="46"/>
    </row>
    <row r="41" spans="6:9" x14ac:dyDescent="0.2">
      <c r="F41" s="211"/>
      <c r="G41" s="212"/>
      <c r="H41" s="212"/>
      <c r="I41" s="46"/>
    </row>
    <row r="42" spans="6:9" x14ac:dyDescent="0.2">
      <c r="F42" s="211"/>
      <c r="G42" s="212"/>
      <c r="H42" s="212"/>
      <c r="I42" s="46"/>
    </row>
    <row r="43" spans="6:9" x14ac:dyDescent="0.2">
      <c r="F43" s="211"/>
      <c r="G43" s="212"/>
      <c r="H43" s="212"/>
      <c r="I43" s="46"/>
    </row>
    <row r="44" spans="6:9" x14ac:dyDescent="0.2">
      <c r="F44" s="211"/>
      <c r="G44" s="212"/>
      <c r="H44" s="212"/>
      <c r="I44" s="46"/>
    </row>
    <row r="45" spans="6:9" x14ac:dyDescent="0.2">
      <c r="F45" s="211"/>
      <c r="G45" s="212"/>
      <c r="H45" s="212"/>
      <c r="I45" s="46"/>
    </row>
    <row r="46" spans="6:9" x14ac:dyDescent="0.2">
      <c r="F46" s="211"/>
      <c r="G46" s="212"/>
      <c r="H46" s="212"/>
      <c r="I46" s="46"/>
    </row>
    <row r="47" spans="6:9" x14ac:dyDescent="0.2">
      <c r="F47" s="211"/>
      <c r="G47" s="212"/>
      <c r="H47" s="212"/>
      <c r="I47" s="46"/>
    </row>
    <row r="48" spans="6:9" x14ac:dyDescent="0.2">
      <c r="F48" s="211"/>
      <c r="G48" s="212"/>
      <c r="H48" s="212"/>
      <c r="I48" s="46"/>
    </row>
    <row r="49" spans="6:9" x14ac:dyDescent="0.2">
      <c r="F49" s="211"/>
      <c r="G49" s="212"/>
      <c r="H49" s="212"/>
      <c r="I49" s="46"/>
    </row>
    <row r="50" spans="6:9" x14ac:dyDescent="0.2">
      <c r="F50" s="211"/>
      <c r="G50" s="212"/>
      <c r="H50" s="212"/>
      <c r="I50" s="46"/>
    </row>
    <row r="51" spans="6:9" x14ac:dyDescent="0.2">
      <c r="F51" s="211"/>
      <c r="G51" s="212"/>
      <c r="H51" s="212"/>
      <c r="I51" s="46"/>
    </row>
    <row r="52" spans="6:9" x14ac:dyDescent="0.2">
      <c r="F52" s="211"/>
      <c r="G52" s="212"/>
      <c r="H52" s="212"/>
      <c r="I52" s="46"/>
    </row>
    <row r="53" spans="6:9" x14ac:dyDescent="0.2">
      <c r="F53" s="211"/>
      <c r="G53" s="212"/>
      <c r="H53" s="212"/>
      <c r="I53" s="46"/>
    </row>
    <row r="54" spans="6:9" x14ac:dyDescent="0.2">
      <c r="F54" s="211"/>
      <c r="G54" s="212"/>
      <c r="H54" s="212"/>
      <c r="I54" s="46"/>
    </row>
    <row r="55" spans="6:9" x14ac:dyDescent="0.2">
      <c r="F55" s="211"/>
      <c r="G55" s="212"/>
      <c r="H55" s="212"/>
      <c r="I55" s="46"/>
    </row>
    <row r="56" spans="6:9" x14ac:dyDescent="0.2">
      <c r="F56" s="211"/>
      <c r="G56" s="212"/>
      <c r="H56" s="212"/>
      <c r="I56" s="46"/>
    </row>
    <row r="57" spans="6:9" x14ac:dyDescent="0.2">
      <c r="F57" s="211"/>
      <c r="G57" s="212"/>
      <c r="H57" s="212"/>
      <c r="I57" s="46"/>
    </row>
    <row r="58" spans="6:9" x14ac:dyDescent="0.2">
      <c r="F58" s="211"/>
      <c r="G58" s="212"/>
      <c r="H58" s="212"/>
      <c r="I58" s="46"/>
    </row>
    <row r="59" spans="6:9" x14ac:dyDescent="0.2">
      <c r="F59" s="211"/>
      <c r="G59" s="212"/>
      <c r="H59" s="212"/>
      <c r="I59" s="46"/>
    </row>
    <row r="60" spans="6:9" x14ac:dyDescent="0.2">
      <c r="F60" s="211"/>
      <c r="G60" s="212"/>
      <c r="H60" s="212"/>
      <c r="I60" s="46"/>
    </row>
    <row r="61" spans="6:9" x14ac:dyDescent="0.2">
      <c r="F61" s="211"/>
      <c r="G61" s="212"/>
      <c r="H61" s="212"/>
      <c r="I61" s="46"/>
    </row>
    <row r="62" spans="6:9" x14ac:dyDescent="0.2">
      <c r="F62" s="211"/>
      <c r="G62" s="212"/>
      <c r="H62" s="212"/>
      <c r="I62" s="46"/>
    </row>
    <row r="63" spans="6:9" x14ac:dyDescent="0.2">
      <c r="F63" s="211"/>
      <c r="G63" s="212"/>
      <c r="H63" s="212"/>
      <c r="I63" s="46"/>
    </row>
    <row r="64" spans="6:9" x14ac:dyDescent="0.2">
      <c r="F64" s="211"/>
      <c r="G64" s="212"/>
      <c r="H64" s="212"/>
      <c r="I64" s="46"/>
    </row>
    <row r="65" spans="6:9" x14ac:dyDescent="0.2">
      <c r="F65" s="211"/>
      <c r="G65" s="212"/>
      <c r="H65" s="212"/>
      <c r="I65" s="46"/>
    </row>
    <row r="66" spans="6:9" x14ac:dyDescent="0.2">
      <c r="F66" s="211"/>
      <c r="G66" s="212"/>
      <c r="H66" s="212"/>
      <c r="I66" s="46"/>
    </row>
    <row r="67" spans="6:9" x14ac:dyDescent="0.2">
      <c r="F67" s="211"/>
      <c r="G67" s="212"/>
      <c r="H67" s="212"/>
      <c r="I67" s="46"/>
    </row>
    <row r="68" spans="6:9" x14ac:dyDescent="0.2">
      <c r="F68" s="211"/>
      <c r="G68" s="212"/>
      <c r="H68" s="212"/>
      <c r="I68" s="46"/>
    </row>
    <row r="69" spans="6:9" x14ac:dyDescent="0.2">
      <c r="F69" s="211"/>
      <c r="G69" s="212"/>
      <c r="H69" s="212"/>
      <c r="I69" s="46"/>
    </row>
  </sheetData>
  <mergeCells count="4">
    <mergeCell ref="A1:B1"/>
    <mergeCell ref="A2:B2"/>
    <mergeCell ref="G2:I2"/>
    <mergeCell ref="H18:I18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CB121"/>
  <sheetViews>
    <sheetView showGridLines="0" showZeros="0" topLeftCell="A37" zoomScaleNormal="100" zoomScaleSheetLayoutView="100" workbookViewId="0">
      <selection activeCell="F47" sqref="F47"/>
    </sheetView>
  </sheetViews>
  <sheetFormatPr defaultRowHeight="12.75" x14ac:dyDescent="0.2"/>
  <cols>
    <col min="1" max="1" width="4.42578125" style="213" customWidth="1"/>
    <col min="2" max="2" width="11.5703125" style="213" customWidth="1"/>
    <col min="3" max="3" width="40.42578125" style="213" customWidth="1"/>
    <col min="4" max="4" width="5.5703125" style="213" customWidth="1"/>
    <col min="5" max="5" width="8.5703125" style="223" customWidth="1"/>
    <col min="6" max="6" width="9.85546875" style="213" customWidth="1"/>
    <col min="7" max="7" width="13.85546875" style="213" customWidth="1"/>
    <col min="8" max="8" width="11.7109375" style="213" hidden="1" customWidth="1"/>
    <col min="9" max="9" width="11.5703125" style="213" hidden="1" customWidth="1"/>
    <col min="10" max="10" width="11" style="213" hidden="1" customWidth="1"/>
    <col min="11" max="11" width="10.42578125" style="213" hidden="1" customWidth="1"/>
    <col min="12" max="12" width="75.42578125" style="213" customWidth="1"/>
    <col min="13" max="13" width="45.28515625" style="213" customWidth="1"/>
    <col min="14" max="16384" width="9.140625" style="213"/>
  </cols>
  <sheetData>
    <row r="1" spans="1:80" ht="15.75" x14ac:dyDescent="0.25">
      <c r="A1" s="298" t="s">
        <v>80</v>
      </c>
      <c r="B1" s="298"/>
      <c r="C1" s="298"/>
      <c r="D1" s="298"/>
      <c r="E1" s="298"/>
      <c r="F1" s="298"/>
      <c r="G1" s="298"/>
    </row>
    <row r="2" spans="1:80" ht="14.25" customHeight="1" thickBot="1" x14ac:dyDescent="0.25">
      <c r="B2" s="214"/>
      <c r="C2" s="215"/>
      <c r="D2" s="215"/>
      <c r="E2" s="216"/>
      <c r="F2" s="215"/>
      <c r="G2" s="215"/>
    </row>
    <row r="3" spans="1:80" ht="13.5" thickTop="1" x14ac:dyDescent="0.2">
      <c r="A3" s="289" t="s">
        <v>3</v>
      </c>
      <c r="B3" s="290"/>
      <c r="C3" s="167" t="s">
        <v>97</v>
      </c>
      <c r="D3" s="217"/>
      <c r="E3" s="218" t="s">
        <v>81</v>
      </c>
      <c r="F3" s="219" t="str">
        <f>'02 01 Rek'!H1</f>
        <v>01</v>
      </c>
      <c r="G3" s="220"/>
    </row>
    <row r="4" spans="1:80" ht="13.5" thickBot="1" x14ac:dyDescent="0.25">
      <c r="A4" s="299" t="s">
        <v>71</v>
      </c>
      <c r="B4" s="292"/>
      <c r="C4" s="173" t="s">
        <v>191</v>
      </c>
      <c r="D4" s="221"/>
      <c r="E4" s="300" t="str">
        <f>'02 01 Rek'!G2</f>
        <v>MK lokalita 4</v>
      </c>
      <c r="F4" s="301"/>
      <c r="G4" s="302"/>
    </row>
    <row r="5" spans="1:80" ht="13.5" thickTop="1" x14ac:dyDescent="0.2">
      <c r="A5" s="222"/>
      <c r="G5" s="224"/>
    </row>
    <row r="6" spans="1:80" ht="27" customHeight="1" x14ac:dyDescent="0.2">
      <c r="A6" s="225" t="s">
        <v>82</v>
      </c>
      <c r="B6" s="226" t="s">
        <v>83</v>
      </c>
      <c r="C6" s="226" t="s">
        <v>84</v>
      </c>
      <c r="D6" s="226" t="s">
        <v>85</v>
      </c>
      <c r="E6" s="227" t="s">
        <v>86</v>
      </c>
      <c r="F6" s="226" t="s">
        <v>87</v>
      </c>
      <c r="G6" s="228" t="s">
        <v>88</v>
      </c>
      <c r="H6" s="229" t="s">
        <v>89</v>
      </c>
      <c r="I6" s="229" t="s">
        <v>90</v>
      </c>
      <c r="J6" s="229" t="s">
        <v>91</v>
      </c>
      <c r="K6" s="229" t="s">
        <v>92</v>
      </c>
    </row>
    <row r="7" spans="1:80" x14ac:dyDescent="0.2">
      <c r="A7" s="230" t="s">
        <v>93</v>
      </c>
      <c r="B7" s="231" t="s">
        <v>94</v>
      </c>
      <c r="C7" s="232" t="s">
        <v>95</v>
      </c>
      <c r="D7" s="233"/>
      <c r="E7" s="234"/>
      <c r="F7" s="234"/>
      <c r="G7" s="235"/>
      <c r="H7" s="236"/>
      <c r="I7" s="237"/>
      <c r="J7" s="238"/>
      <c r="K7" s="239"/>
      <c r="O7" s="240">
        <v>1</v>
      </c>
    </row>
    <row r="8" spans="1:80" ht="22.5" x14ac:dyDescent="0.2">
      <c r="A8" s="241">
        <v>1</v>
      </c>
      <c r="B8" s="242" t="s">
        <v>103</v>
      </c>
      <c r="C8" s="243" t="s">
        <v>104</v>
      </c>
      <c r="D8" s="244" t="s">
        <v>105</v>
      </c>
      <c r="E8" s="245">
        <v>1.28</v>
      </c>
      <c r="F8" s="245"/>
      <c r="G8" s="246">
        <f t="shared" ref="G8:G20" si="0">E8*F8</f>
        <v>0</v>
      </c>
      <c r="H8" s="247">
        <v>0</v>
      </c>
      <c r="I8" s="248">
        <f t="shared" ref="I8:I20" si="1">E8*H8</f>
        <v>0</v>
      </c>
      <c r="J8" s="247">
        <v>0</v>
      </c>
      <c r="K8" s="248">
        <f t="shared" ref="K8:K20" si="2">E8*J8</f>
        <v>0</v>
      </c>
      <c r="O8" s="240">
        <v>2</v>
      </c>
      <c r="AA8" s="213">
        <v>1</v>
      </c>
      <c r="AB8" s="213">
        <v>1</v>
      </c>
      <c r="AC8" s="213">
        <v>1</v>
      </c>
      <c r="AZ8" s="213">
        <v>1</v>
      </c>
      <c r="BA8" s="213">
        <f t="shared" ref="BA8:BA20" si="3">IF(AZ8=1,G8,0)</f>
        <v>0</v>
      </c>
      <c r="BB8" s="213">
        <f t="shared" ref="BB8:BB20" si="4">IF(AZ8=2,G8,0)</f>
        <v>0</v>
      </c>
      <c r="BC8" s="213">
        <f t="shared" ref="BC8:BC20" si="5">IF(AZ8=3,G8,0)</f>
        <v>0</v>
      </c>
      <c r="BD8" s="213">
        <f t="shared" ref="BD8:BD20" si="6">IF(AZ8=4,G8,0)</f>
        <v>0</v>
      </c>
      <c r="BE8" s="213">
        <f t="shared" ref="BE8:BE20" si="7">IF(AZ8=5,G8,0)</f>
        <v>0</v>
      </c>
      <c r="CA8" s="240">
        <v>1</v>
      </c>
      <c r="CB8" s="240">
        <v>1</v>
      </c>
    </row>
    <row r="9" spans="1:80" ht="22.5" x14ac:dyDescent="0.2">
      <c r="A9" s="241">
        <v>2</v>
      </c>
      <c r="B9" s="242" t="s">
        <v>106</v>
      </c>
      <c r="C9" s="243" t="s">
        <v>107</v>
      </c>
      <c r="D9" s="244" t="s">
        <v>105</v>
      </c>
      <c r="E9" s="245">
        <v>351.45</v>
      </c>
      <c r="F9" s="245"/>
      <c r="G9" s="246">
        <f t="shared" si="0"/>
        <v>0</v>
      </c>
      <c r="H9" s="247">
        <v>0</v>
      </c>
      <c r="I9" s="248">
        <f t="shared" si="1"/>
        <v>0</v>
      </c>
      <c r="J9" s="247">
        <v>0</v>
      </c>
      <c r="K9" s="248">
        <f t="shared" si="2"/>
        <v>0</v>
      </c>
      <c r="O9" s="240">
        <v>2</v>
      </c>
      <c r="AA9" s="213">
        <v>1</v>
      </c>
      <c r="AB9" s="213">
        <v>1</v>
      </c>
      <c r="AC9" s="213">
        <v>1</v>
      </c>
      <c r="AZ9" s="213">
        <v>1</v>
      </c>
      <c r="BA9" s="213">
        <f t="shared" si="3"/>
        <v>0</v>
      </c>
      <c r="BB9" s="213">
        <f t="shared" si="4"/>
        <v>0</v>
      </c>
      <c r="BC9" s="213">
        <f t="shared" si="5"/>
        <v>0</v>
      </c>
      <c r="BD9" s="213">
        <f t="shared" si="6"/>
        <v>0</v>
      </c>
      <c r="BE9" s="213">
        <f t="shared" si="7"/>
        <v>0</v>
      </c>
      <c r="CA9" s="240">
        <v>1</v>
      </c>
      <c r="CB9" s="240">
        <v>1</v>
      </c>
    </row>
    <row r="10" spans="1:80" ht="22.5" x14ac:dyDescent="0.2">
      <c r="A10" s="241">
        <v>3</v>
      </c>
      <c r="B10" s="242" t="s">
        <v>108</v>
      </c>
      <c r="C10" s="243" t="s">
        <v>109</v>
      </c>
      <c r="D10" s="244" t="s">
        <v>110</v>
      </c>
      <c r="E10" s="245">
        <v>8.3699999999999992</v>
      </c>
      <c r="F10" s="245"/>
      <c r="G10" s="246">
        <f t="shared" si="0"/>
        <v>0</v>
      </c>
      <c r="H10" s="247">
        <v>0</v>
      </c>
      <c r="I10" s="248">
        <f t="shared" si="1"/>
        <v>0</v>
      </c>
      <c r="J10" s="247">
        <v>0</v>
      </c>
      <c r="K10" s="248">
        <f t="shared" si="2"/>
        <v>0</v>
      </c>
      <c r="O10" s="240">
        <v>2</v>
      </c>
      <c r="AA10" s="213">
        <v>1</v>
      </c>
      <c r="AB10" s="213">
        <v>1</v>
      </c>
      <c r="AC10" s="213">
        <v>1</v>
      </c>
      <c r="AZ10" s="213">
        <v>1</v>
      </c>
      <c r="BA10" s="213">
        <f t="shared" si="3"/>
        <v>0</v>
      </c>
      <c r="BB10" s="213">
        <f t="shared" si="4"/>
        <v>0</v>
      </c>
      <c r="BC10" s="213">
        <f t="shared" si="5"/>
        <v>0</v>
      </c>
      <c r="BD10" s="213">
        <f t="shared" si="6"/>
        <v>0</v>
      </c>
      <c r="BE10" s="213">
        <f t="shared" si="7"/>
        <v>0</v>
      </c>
      <c r="CA10" s="240">
        <v>1</v>
      </c>
      <c r="CB10" s="240">
        <v>1</v>
      </c>
    </row>
    <row r="11" spans="1:80" ht="22.5" x14ac:dyDescent="0.2">
      <c r="A11" s="241">
        <v>4</v>
      </c>
      <c r="B11" s="242" t="s">
        <v>111</v>
      </c>
      <c r="C11" s="243" t="s">
        <v>112</v>
      </c>
      <c r="D11" s="244" t="s">
        <v>110</v>
      </c>
      <c r="E11" s="245">
        <v>8.3699999999999992</v>
      </c>
      <c r="F11" s="245"/>
      <c r="G11" s="246">
        <f t="shared" si="0"/>
        <v>0</v>
      </c>
      <c r="H11" s="247">
        <v>0</v>
      </c>
      <c r="I11" s="248">
        <f t="shared" si="1"/>
        <v>0</v>
      </c>
      <c r="J11" s="247">
        <v>0</v>
      </c>
      <c r="K11" s="248">
        <f t="shared" si="2"/>
        <v>0</v>
      </c>
      <c r="O11" s="240">
        <v>2</v>
      </c>
      <c r="AA11" s="213">
        <v>1</v>
      </c>
      <c r="AB11" s="213">
        <v>1</v>
      </c>
      <c r="AC11" s="213">
        <v>1</v>
      </c>
      <c r="AZ11" s="213">
        <v>1</v>
      </c>
      <c r="BA11" s="213">
        <f t="shared" si="3"/>
        <v>0</v>
      </c>
      <c r="BB11" s="213">
        <f t="shared" si="4"/>
        <v>0</v>
      </c>
      <c r="BC11" s="213">
        <f t="shared" si="5"/>
        <v>0</v>
      </c>
      <c r="BD11" s="213">
        <f t="shared" si="6"/>
        <v>0</v>
      </c>
      <c r="BE11" s="213">
        <f t="shared" si="7"/>
        <v>0</v>
      </c>
      <c r="CA11" s="240">
        <v>1</v>
      </c>
      <c r="CB11" s="240">
        <v>1</v>
      </c>
    </row>
    <row r="12" spans="1:80" ht="22.5" x14ac:dyDescent="0.2">
      <c r="A12" s="241">
        <v>5</v>
      </c>
      <c r="B12" s="242" t="s">
        <v>113</v>
      </c>
      <c r="C12" s="243" t="s">
        <v>114</v>
      </c>
      <c r="D12" s="244" t="s">
        <v>110</v>
      </c>
      <c r="E12" s="245">
        <v>5.58</v>
      </c>
      <c r="F12" s="245"/>
      <c r="G12" s="246">
        <f t="shared" si="0"/>
        <v>0</v>
      </c>
      <c r="H12" s="247">
        <v>0</v>
      </c>
      <c r="I12" s="248">
        <f t="shared" si="1"/>
        <v>0</v>
      </c>
      <c r="J12" s="247">
        <v>0</v>
      </c>
      <c r="K12" s="248">
        <f t="shared" si="2"/>
        <v>0</v>
      </c>
      <c r="O12" s="240">
        <v>2</v>
      </c>
      <c r="AA12" s="213">
        <v>1</v>
      </c>
      <c r="AB12" s="213">
        <v>1</v>
      </c>
      <c r="AC12" s="213">
        <v>1</v>
      </c>
      <c r="AZ12" s="213">
        <v>1</v>
      </c>
      <c r="BA12" s="213">
        <f t="shared" si="3"/>
        <v>0</v>
      </c>
      <c r="BB12" s="213">
        <f t="shared" si="4"/>
        <v>0</v>
      </c>
      <c r="BC12" s="213">
        <f t="shared" si="5"/>
        <v>0</v>
      </c>
      <c r="BD12" s="213">
        <f t="shared" si="6"/>
        <v>0</v>
      </c>
      <c r="BE12" s="213">
        <f t="shared" si="7"/>
        <v>0</v>
      </c>
      <c r="CA12" s="240">
        <v>1</v>
      </c>
      <c r="CB12" s="240">
        <v>1</v>
      </c>
    </row>
    <row r="13" spans="1:80" ht="22.5" x14ac:dyDescent="0.2">
      <c r="A13" s="241">
        <v>6</v>
      </c>
      <c r="B13" s="242" t="s">
        <v>115</v>
      </c>
      <c r="C13" s="243" t="s">
        <v>116</v>
      </c>
      <c r="D13" s="244" t="s">
        <v>110</v>
      </c>
      <c r="E13" s="245">
        <v>5.58</v>
      </c>
      <c r="F13" s="245"/>
      <c r="G13" s="246">
        <f t="shared" si="0"/>
        <v>0</v>
      </c>
      <c r="H13" s="247">
        <v>0</v>
      </c>
      <c r="I13" s="248">
        <f t="shared" si="1"/>
        <v>0</v>
      </c>
      <c r="J13" s="247">
        <v>0</v>
      </c>
      <c r="K13" s="248">
        <f t="shared" si="2"/>
        <v>0</v>
      </c>
      <c r="O13" s="240">
        <v>2</v>
      </c>
      <c r="AA13" s="213">
        <v>1</v>
      </c>
      <c r="AB13" s="213">
        <v>1</v>
      </c>
      <c r="AC13" s="213">
        <v>1</v>
      </c>
      <c r="AZ13" s="213">
        <v>1</v>
      </c>
      <c r="BA13" s="213">
        <f t="shared" si="3"/>
        <v>0</v>
      </c>
      <c r="BB13" s="213">
        <f t="shared" si="4"/>
        <v>0</v>
      </c>
      <c r="BC13" s="213">
        <f t="shared" si="5"/>
        <v>0</v>
      </c>
      <c r="BD13" s="213">
        <f t="shared" si="6"/>
        <v>0</v>
      </c>
      <c r="BE13" s="213">
        <f t="shared" si="7"/>
        <v>0</v>
      </c>
      <c r="CA13" s="240">
        <v>1</v>
      </c>
      <c r="CB13" s="240">
        <v>1</v>
      </c>
    </row>
    <row r="14" spans="1:80" ht="22.5" x14ac:dyDescent="0.2">
      <c r="A14" s="241">
        <v>7</v>
      </c>
      <c r="B14" s="242" t="s">
        <v>117</v>
      </c>
      <c r="C14" s="243" t="s">
        <v>118</v>
      </c>
      <c r="D14" s="244" t="s">
        <v>110</v>
      </c>
      <c r="E14" s="245">
        <v>13.95</v>
      </c>
      <c r="F14" s="245"/>
      <c r="G14" s="246">
        <f t="shared" si="0"/>
        <v>0</v>
      </c>
      <c r="H14" s="247">
        <v>0</v>
      </c>
      <c r="I14" s="248">
        <f t="shared" si="1"/>
        <v>0</v>
      </c>
      <c r="J14" s="247"/>
      <c r="K14" s="248">
        <f t="shared" si="2"/>
        <v>0</v>
      </c>
      <c r="O14" s="240">
        <v>2</v>
      </c>
      <c r="AA14" s="213">
        <v>12</v>
      </c>
      <c r="AB14" s="213">
        <v>0</v>
      </c>
      <c r="AC14" s="213">
        <v>7</v>
      </c>
      <c r="AZ14" s="213">
        <v>1</v>
      </c>
      <c r="BA14" s="213">
        <f t="shared" si="3"/>
        <v>0</v>
      </c>
      <c r="BB14" s="213">
        <f t="shared" si="4"/>
        <v>0</v>
      </c>
      <c r="BC14" s="213">
        <f t="shared" si="5"/>
        <v>0</v>
      </c>
      <c r="BD14" s="213">
        <f t="shared" si="6"/>
        <v>0</v>
      </c>
      <c r="BE14" s="213">
        <f t="shared" si="7"/>
        <v>0</v>
      </c>
      <c r="CA14" s="240">
        <v>12</v>
      </c>
      <c r="CB14" s="240">
        <v>0</v>
      </c>
    </row>
    <row r="15" spans="1:80" x14ac:dyDescent="0.2">
      <c r="A15" s="241">
        <v>8</v>
      </c>
      <c r="B15" s="242" t="s">
        <v>119</v>
      </c>
      <c r="C15" s="243" t="s">
        <v>120</v>
      </c>
      <c r="D15" s="244" t="s">
        <v>110</v>
      </c>
      <c r="E15" s="245">
        <v>13.95</v>
      </c>
      <c r="F15" s="245"/>
      <c r="G15" s="246">
        <f t="shared" si="0"/>
        <v>0</v>
      </c>
      <c r="H15" s="247">
        <v>0</v>
      </c>
      <c r="I15" s="248">
        <f t="shared" si="1"/>
        <v>0</v>
      </c>
      <c r="J15" s="247">
        <v>0</v>
      </c>
      <c r="K15" s="248">
        <f t="shared" si="2"/>
        <v>0</v>
      </c>
      <c r="O15" s="240">
        <v>2</v>
      </c>
      <c r="AA15" s="213">
        <v>1</v>
      </c>
      <c r="AB15" s="213">
        <v>1</v>
      </c>
      <c r="AC15" s="213">
        <v>1</v>
      </c>
      <c r="AZ15" s="213">
        <v>1</v>
      </c>
      <c r="BA15" s="213">
        <f t="shared" si="3"/>
        <v>0</v>
      </c>
      <c r="BB15" s="213">
        <f t="shared" si="4"/>
        <v>0</v>
      </c>
      <c r="BC15" s="213">
        <f t="shared" si="5"/>
        <v>0</v>
      </c>
      <c r="BD15" s="213">
        <f t="shared" si="6"/>
        <v>0</v>
      </c>
      <c r="BE15" s="213">
        <f t="shared" si="7"/>
        <v>0</v>
      </c>
      <c r="CA15" s="240">
        <v>1</v>
      </c>
      <c r="CB15" s="240">
        <v>1</v>
      </c>
    </row>
    <row r="16" spans="1:80" ht="22.5" x14ac:dyDescent="0.2">
      <c r="A16" s="241">
        <v>9</v>
      </c>
      <c r="B16" s="242" t="s">
        <v>121</v>
      </c>
      <c r="C16" s="243" t="s">
        <v>122</v>
      </c>
      <c r="D16" s="244" t="s">
        <v>123</v>
      </c>
      <c r="E16" s="245">
        <v>25.11</v>
      </c>
      <c r="F16" s="245"/>
      <c r="G16" s="246">
        <f t="shared" si="0"/>
        <v>0</v>
      </c>
      <c r="H16" s="247">
        <v>0</v>
      </c>
      <c r="I16" s="248">
        <f t="shared" si="1"/>
        <v>0</v>
      </c>
      <c r="J16" s="247">
        <v>0</v>
      </c>
      <c r="K16" s="248">
        <f t="shared" si="2"/>
        <v>0</v>
      </c>
      <c r="O16" s="240">
        <v>2</v>
      </c>
      <c r="AA16" s="213">
        <v>1</v>
      </c>
      <c r="AB16" s="213">
        <v>1</v>
      </c>
      <c r="AC16" s="213">
        <v>1</v>
      </c>
      <c r="AZ16" s="213">
        <v>1</v>
      </c>
      <c r="BA16" s="213">
        <f t="shared" si="3"/>
        <v>0</v>
      </c>
      <c r="BB16" s="213">
        <f t="shared" si="4"/>
        <v>0</v>
      </c>
      <c r="BC16" s="213">
        <f t="shared" si="5"/>
        <v>0</v>
      </c>
      <c r="BD16" s="213">
        <f t="shared" si="6"/>
        <v>0</v>
      </c>
      <c r="BE16" s="213">
        <f t="shared" si="7"/>
        <v>0</v>
      </c>
      <c r="CA16" s="240">
        <v>1</v>
      </c>
      <c r="CB16" s="240">
        <v>1</v>
      </c>
    </row>
    <row r="17" spans="1:80" x14ac:dyDescent="0.2">
      <c r="A17" s="241">
        <v>10</v>
      </c>
      <c r="B17" s="242" t="s">
        <v>124</v>
      </c>
      <c r="C17" s="243" t="s">
        <v>125</v>
      </c>
      <c r="D17" s="244" t="s">
        <v>105</v>
      </c>
      <c r="E17" s="245">
        <v>46.5</v>
      </c>
      <c r="F17" s="245"/>
      <c r="G17" s="246">
        <f t="shared" si="0"/>
        <v>0</v>
      </c>
      <c r="H17" s="247">
        <v>0</v>
      </c>
      <c r="I17" s="248">
        <f t="shared" si="1"/>
        <v>0</v>
      </c>
      <c r="J17" s="247">
        <v>0</v>
      </c>
      <c r="K17" s="248">
        <f t="shared" si="2"/>
        <v>0</v>
      </c>
      <c r="O17" s="240">
        <v>2</v>
      </c>
      <c r="AA17" s="213">
        <v>1</v>
      </c>
      <c r="AB17" s="213">
        <v>1</v>
      </c>
      <c r="AC17" s="213">
        <v>1</v>
      </c>
      <c r="AZ17" s="213">
        <v>1</v>
      </c>
      <c r="BA17" s="213">
        <f t="shared" si="3"/>
        <v>0</v>
      </c>
      <c r="BB17" s="213">
        <f t="shared" si="4"/>
        <v>0</v>
      </c>
      <c r="BC17" s="213">
        <f t="shared" si="5"/>
        <v>0</v>
      </c>
      <c r="BD17" s="213">
        <f t="shared" si="6"/>
        <v>0</v>
      </c>
      <c r="BE17" s="213">
        <f t="shared" si="7"/>
        <v>0</v>
      </c>
      <c r="CA17" s="240">
        <v>1</v>
      </c>
      <c r="CB17" s="240">
        <v>1</v>
      </c>
    </row>
    <row r="18" spans="1:80" ht="22.5" x14ac:dyDescent="0.2">
      <c r="A18" s="241">
        <v>11</v>
      </c>
      <c r="B18" s="242" t="s">
        <v>126</v>
      </c>
      <c r="C18" s="243" t="s">
        <v>127</v>
      </c>
      <c r="D18" s="244" t="s">
        <v>105</v>
      </c>
      <c r="E18" s="245">
        <v>42.5</v>
      </c>
      <c r="F18" s="245"/>
      <c r="G18" s="246">
        <f t="shared" si="0"/>
        <v>0</v>
      </c>
      <c r="H18" s="247">
        <v>0</v>
      </c>
      <c r="I18" s="248">
        <f t="shared" si="1"/>
        <v>0</v>
      </c>
      <c r="J18" s="247">
        <v>0</v>
      </c>
      <c r="K18" s="248">
        <f t="shared" si="2"/>
        <v>0</v>
      </c>
      <c r="O18" s="240">
        <v>2</v>
      </c>
      <c r="AA18" s="213">
        <v>1</v>
      </c>
      <c r="AB18" s="213">
        <v>1</v>
      </c>
      <c r="AC18" s="213">
        <v>1</v>
      </c>
      <c r="AZ18" s="213">
        <v>1</v>
      </c>
      <c r="BA18" s="213">
        <f t="shared" si="3"/>
        <v>0</v>
      </c>
      <c r="BB18" s="213">
        <f t="shared" si="4"/>
        <v>0</v>
      </c>
      <c r="BC18" s="213">
        <f t="shared" si="5"/>
        <v>0</v>
      </c>
      <c r="BD18" s="213">
        <f t="shared" si="6"/>
        <v>0</v>
      </c>
      <c r="BE18" s="213">
        <f t="shared" si="7"/>
        <v>0</v>
      </c>
      <c r="CA18" s="240">
        <v>1</v>
      </c>
      <c r="CB18" s="240">
        <v>1</v>
      </c>
    </row>
    <row r="19" spans="1:80" x14ac:dyDescent="0.2">
      <c r="A19" s="241">
        <v>12</v>
      </c>
      <c r="B19" s="242" t="s">
        <v>128</v>
      </c>
      <c r="C19" s="243" t="s">
        <v>129</v>
      </c>
      <c r="D19" s="244" t="s">
        <v>105</v>
      </c>
      <c r="E19" s="245">
        <v>42.5</v>
      </c>
      <c r="F19" s="245"/>
      <c r="G19" s="246">
        <f t="shared" si="0"/>
        <v>0</v>
      </c>
      <c r="H19" s="247">
        <v>0</v>
      </c>
      <c r="I19" s="248">
        <f t="shared" si="1"/>
        <v>0</v>
      </c>
      <c r="J19" s="247">
        <v>0</v>
      </c>
      <c r="K19" s="248">
        <f t="shared" si="2"/>
        <v>0</v>
      </c>
      <c r="O19" s="240">
        <v>2</v>
      </c>
      <c r="AA19" s="213">
        <v>1</v>
      </c>
      <c r="AB19" s="213">
        <v>1</v>
      </c>
      <c r="AC19" s="213">
        <v>1</v>
      </c>
      <c r="AZ19" s="213">
        <v>1</v>
      </c>
      <c r="BA19" s="213">
        <f t="shared" si="3"/>
        <v>0</v>
      </c>
      <c r="BB19" s="213">
        <f t="shared" si="4"/>
        <v>0</v>
      </c>
      <c r="BC19" s="213">
        <f t="shared" si="5"/>
        <v>0</v>
      </c>
      <c r="BD19" s="213">
        <f t="shared" si="6"/>
        <v>0</v>
      </c>
      <c r="BE19" s="213">
        <f t="shared" si="7"/>
        <v>0</v>
      </c>
      <c r="CA19" s="240">
        <v>1</v>
      </c>
      <c r="CB19" s="240">
        <v>1</v>
      </c>
    </row>
    <row r="20" spans="1:80" x14ac:dyDescent="0.2">
      <c r="A20" s="241">
        <v>13</v>
      </c>
      <c r="B20" s="242" t="s">
        <v>130</v>
      </c>
      <c r="C20" s="243" t="s">
        <v>131</v>
      </c>
      <c r="D20" s="244" t="s">
        <v>132</v>
      </c>
      <c r="E20" s="245">
        <v>1.4875</v>
      </c>
      <c r="F20" s="245"/>
      <c r="G20" s="246">
        <f t="shared" si="0"/>
        <v>0</v>
      </c>
      <c r="H20" s="247">
        <v>0</v>
      </c>
      <c r="I20" s="248">
        <f t="shared" si="1"/>
        <v>0</v>
      </c>
      <c r="J20" s="247"/>
      <c r="K20" s="248">
        <f t="shared" si="2"/>
        <v>0</v>
      </c>
      <c r="O20" s="240">
        <v>2</v>
      </c>
      <c r="AA20" s="213">
        <v>12</v>
      </c>
      <c r="AB20" s="213">
        <v>0</v>
      </c>
      <c r="AC20" s="213">
        <v>13</v>
      </c>
      <c r="AZ20" s="213">
        <v>1</v>
      </c>
      <c r="BA20" s="213">
        <f t="shared" si="3"/>
        <v>0</v>
      </c>
      <c r="BB20" s="213">
        <f t="shared" si="4"/>
        <v>0</v>
      </c>
      <c r="BC20" s="213">
        <f t="shared" si="5"/>
        <v>0</v>
      </c>
      <c r="BD20" s="213">
        <f t="shared" si="6"/>
        <v>0</v>
      </c>
      <c r="BE20" s="213">
        <f t="shared" si="7"/>
        <v>0</v>
      </c>
      <c r="CA20" s="240">
        <v>12</v>
      </c>
      <c r="CB20" s="240">
        <v>0</v>
      </c>
    </row>
    <row r="21" spans="1:80" x14ac:dyDescent="0.2">
      <c r="A21" s="250"/>
      <c r="B21" s="251" t="s">
        <v>96</v>
      </c>
      <c r="C21" s="252" t="s">
        <v>102</v>
      </c>
      <c r="D21" s="253"/>
      <c r="E21" s="254"/>
      <c r="F21" s="255"/>
      <c r="G21" s="256">
        <f>SUM(G7:G20)</f>
        <v>0</v>
      </c>
      <c r="H21" s="257"/>
      <c r="I21" s="258">
        <f>SUM(I7:I20)</f>
        <v>0</v>
      </c>
      <c r="J21" s="257"/>
      <c r="K21" s="258">
        <f>SUM(K7:K20)</f>
        <v>0</v>
      </c>
      <c r="O21" s="240">
        <v>4</v>
      </c>
      <c r="BA21" s="259">
        <f>SUM(BA7:BA20)</f>
        <v>0</v>
      </c>
      <c r="BB21" s="259">
        <f>SUM(BB7:BB20)</f>
        <v>0</v>
      </c>
      <c r="BC21" s="259">
        <f>SUM(BC7:BC20)</f>
        <v>0</v>
      </c>
      <c r="BD21" s="259">
        <f>SUM(BD7:BD20)</f>
        <v>0</v>
      </c>
      <c r="BE21" s="259">
        <f>SUM(BE7:BE20)</f>
        <v>0</v>
      </c>
    </row>
    <row r="22" spans="1:80" x14ac:dyDescent="0.2">
      <c r="A22" s="230" t="s">
        <v>93</v>
      </c>
      <c r="B22" s="231" t="s">
        <v>133</v>
      </c>
      <c r="C22" s="232" t="s">
        <v>134</v>
      </c>
      <c r="D22" s="233"/>
      <c r="E22" s="234"/>
      <c r="F22" s="234"/>
      <c r="G22" s="235"/>
      <c r="H22" s="236"/>
      <c r="I22" s="237"/>
      <c r="J22" s="238"/>
      <c r="K22" s="239"/>
      <c r="O22" s="240">
        <v>1</v>
      </c>
    </row>
    <row r="23" spans="1:80" x14ac:dyDescent="0.2">
      <c r="A23" s="241">
        <v>14</v>
      </c>
      <c r="B23" s="242" t="s">
        <v>136</v>
      </c>
      <c r="C23" s="243" t="s">
        <v>137</v>
      </c>
      <c r="D23" s="244" t="s">
        <v>105</v>
      </c>
      <c r="E23" s="245">
        <v>46.5</v>
      </c>
      <c r="F23" s="245"/>
      <c r="G23" s="246">
        <f>E23*F23</f>
        <v>0</v>
      </c>
      <c r="H23" s="247">
        <v>0</v>
      </c>
      <c r="I23" s="248">
        <f>E23*H23</f>
        <v>0</v>
      </c>
      <c r="J23" s="247">
        <v>0</v>
      </c>
      <c r="K23" s="248">
        <f>E23*J23</f>
        <v>0</v>
      </c>
      <c r="O23" s="240">
        <v>2</v>
      </c>
      <c r="AA23" s="213">
        <v>1</v>
      </c>
      <c r="AB23" s="213">
        <v>1</v>
      </c>
      <c r="AC23" s="213">
        <v>1</v>
      </c>
      <c r="AZ23" s="213">
        <v>1</v>
      </c>
      <c r="BA23" s="213">
        <f>IF(AZ23=1,G23,0)</f>
        <v>0</v>
      </c>
      <c r="BB23" s="213">
        <f>IF(AZ23=2,G23,0)</f>
        <v>0</v>
      </c>
      <c r="BC23" s="213">
        <f>IF(AZ23=3,G23,0)</f>
        <v>0</v>
      </c>
      <c r="BD23" s="213">
        <f>IF(AZ23=4,G23,0)</f>
        <v>0</v>
      </c>
      <c r="BE23" s="213">
        <f>IF(AZ23=5,G23,0)</f>
        <v>0</v>
      </c>
      <c r="CA23" s="240">
        <v>1</v>
      </c>
      <c r="CB23" s="240">
        <v>1</v>
      </c>
    </row>
    <row r="24" spans="1:80" ht="22.5" x14ac:dyDescent="0.2">
      <c r="A24" s="241">
        <v>15</v>
      </c>
      <c r="B24" s="242" t="s">
        <v>138</v>
      </c>
      <c r="C24" s="243" t="s">
        <v>139</v>
      </c>
      <c r="D24" s="244" t="s">
        <v>105</v>
      </c>
      <c r="E24" s="245">
        <v>351.45</v>
      </c>
      <c r="F24" s="245"/>
      <c r="G24" s="246">
        <f>E24*F24</f>
        <v>0</v>
      </c>
      <c r="H24" s="247">
        <v>0</v>
      </c>
      <c r="I24" s="248">
        <f>E24*H24</f>
        <v>0</v>
      </c>
      <c r="J24" s="247">
        <v>0</v>
      </c>
      <c r="K24" s="248">
        <f>E24*J24</f>
        <v>0</v>
      </c>
      <c r="O24" s="240">
        <v>2</v>
      </c>
      <c r="AA24" s="213">
        <v>1</v>
      </c>
      <c r="AB24" s="213">
        <v>1</v>
      </c>
      <c r="AC24" s="213">
        <v>1</v>
      </c>
      <c r="AZ24" s="213">
        <v>1</v>
      </c>
      <c r="BA24" s="213">
        <f>IF(AZ24=1,G24,0)</f>
        <v>0</v>
      </c>
      <c r="BB24" s="213">
        <f>IF(AZ24=2,G24,0)</f>
        <v>0</v>
      </c>
      <c r="BC24" s="213">
        <f>IF(AZ24=3,G24,0)</f>
        <v>0</v>
      </c>
      <c r="BD24" s="213">
        <f>IF(AZ24=4,G24,0)</f>
        <v>0</v>
      </c>
      <c r="BE24" s="213">
        <f>IF(AZ24=5,G24,0)</f>
        <v>0</v>
      </c>
      <c r="CA24" s="240">
        <v>1</v>
      </c>
      <c r="CB24" s="240">
        <v>1</v>
      </c>
    </row>
    <row r="25" spans="1:80" ht="22.5" x14ac:dyDescent="0.2">
      <c r="A25" s="241">
        <v>16</v>
      </c>
      <c r="B25" s="242" t="s">
        <v>140</v>
      </c>
      <c r="C25" s="243" t="s">
        <v>141</v>
      </c>
      <c r="D25" s="244" t="s">
        <v>105</v>
      </c>
      <c r="E25" s="245">
        <v>351.45</v>
      </c>
      <c r="F25" s="245"/>
      <c r="G25" s="246">
        <f>E25*F25</f>
        <v>0</v>
      </c>
      <c r="H25" s="247">
        <v>0</v>
      </c>
      <c r="I25" s="248">
        <f>E25*H25</f>
        <v>0</v>
      </c>
      <c r="J25" s="247">
        <v>0</v>
      </c>
      <c r="K25" s="248">
        <f>E25*J25</f>
        <v>0</v>
      </c>
      <c r="O25" s="240">
        <v>2</v>
      </c>
      <c r="AA25" s="213">
        <v>1</v>
      </c>
      <c r="AB25" s="213">
        <v>1</v>
      </c>
      <c r="AC25" s="213">
        <v>1</v>
      </c>
      <c r="AZ25" s="213">
        <v>1</v>
      </c>
      <c r="BA25" s="213">
        <f>IF(AZ25=1,G25,0)</f>
        <v>0</v>
      </c>
      <c r="BB25" s="213">
        <f>IF(AZ25=2,G25,0)</f>
        <v>0</v>
      </c>
      <c r="BC25" s="213">
        <f>IF(AZ25=3,G25,0)</f>
        <v>0</v>
      </c>
      <c r="BD25" s="213">
        <f>IF(AZ25=4,G25,0)</f>
        <v>0</v>
      </c>
      <c r="BE25" s="213">
        <f>IF(AZ25=5,G25,0)</f>
        <v>0</v>
      </c>
      <c r="CA25" s="240">
        <v>1</v>
      </c>
      <c r="CB25" s="240">
        <v>1</v>
      </c>
    </row>
    <row r="26" spans="1:80" x14ac:dyDescent="0.2">
      <c r="A26" s="250"/>
      <c r="B26" s="251" t="s">
        <v>96</v>
      </c>
      <c r="C26" s="252" t="s">
        <v>135</v>
      </c>
      <c r="D26" s="253"/>
      <c r="E26" s="254"/>
      <c r="F26" s="255"/>
      <c r="G26" s="256">
        <f>SUM(G22:G25)</f>
        <v>0</v>
      </c>
      <c r="H26" s="257"/>
      <c r="I26" s="258">
        <f>SUM(I22:I25)</f>
        <v>0</v>
      </c>
      <c r="J26" s="257"/>
      <c r="K26" s="258">
        <f>SUM(K22:K25)</f>
        <v>0</v>
      </c>
      <c r="O26" s="240">
        <v>4</v>
      </c>
      <c r="BA26" s="259">
        <f>SUM(BA22:BA25)</f>
        <v>0</v>
      </c>
      <c r="BB26" s="259">
        <f>SUM(BB22:BB25)</f>
        <v>0</v>
      </c>
      <c r="BC26" s="259">
        <f>SUM(BC22:BC25)</f>
        <v>0</v>
      </c>
      <c r="BD26" s="259">
        <f>SUM(BD22:BD25)</f>
        <v>0</v>
      </c>
      <c r="BE26" s="259">
        <f>SUM(BE22:BE25)</f>
        <v>0</v>
      </c>
    </row>
    <row r="27" spans="1:80" x14ac:dyDescent="0.2">
      <c r="A27" s="230" t="s">
        <v>93</v>
      </c>
      <c r="B27" s="231" t="s">
        <v>142</v>
      </c>
      <c r="C27" s="232" t="s">
        <v>143</v>
      </c>
      <c r="D27" s="233"/>
      <c r="E27" s="234"/>
      <c r="F27" s="234"/>
      <c r="G27" s="235"/>
      <c r="H27" s="236"/>
      <c r="I27" s="237"/>
      <c r="J27" s="238"/>
      <c r="K27" s="239"/>
      <c r="O27" s="240">
        <v>1</v>
      </c>
    </row>
    <row r="28" spans="1:80" ht="22.5" x14ac:dyDescent="0.2">
      <c r="A28" s="241">
        <v>17</v>
      </c>
      <c r="B28" s="242" t="s">
        <v>145</v>
      </c>
      <c r="C28" s="243" t="s">
        <v>146</v>
      </c>
      <c r="D28" s="244" t="s">
        <v>147</v>
      </c>
      <c r="E28" s="245">
        <v>85</v>
      </c>
      <c r="F28" s="245"/>
      <c r="G28" s="246">
        <f t="shared" ref="G28:G39" si="8">E28*F28</f>
        <v>0</v>
      </c>
      <c r="H28" s="247">
        <v>0</v>
      </c>
      <c r="I28" s="248">
        <f t="shared" ref="I28:I39" si="9">E28*H28</f>
        <v>0</v>
      </c>
      <c r="J28" s="247">
        <v>0</v>
      </c>
      <c r="K28" s="248">
        <f t="shared" ref="K28:K39" si="10">E28*J28</f>
        <v>0</v>
      </c>
      <c r="O28" s="240">
        <v>2</v>
      </c>
      <c r="AA28" s="213">
        <v>1</v>
      </c>
      <c r="AB28" s="213">
        <v>1</v>
      </c>
      <c r="AC28" s="213">
        <v>1</v>
      </c>
      <c r="AZ28" s="213">
        <v>1</v>
      </c>
      <c r="BA28" s="213">
        <f t="shared" ref="BA28:BA39" si="11">IF(AZ28=1,G28,0)</f>
        <v>0</v>
      </c>
      <c r="BB28" s="213">
        <f t="shared" ref="BB28:BB39" si="12">IF(AZ28=2,G28,0)</f>
        <v>0</v>
      </c>
      <c r="BC28" s="213">
        <f t="shared" ref="BC28:BC39" si="13">IF(AZ28=3,G28,0)</f>
        <v>0</v>
      </c>
      <c r="BD28" s="213">
        <f t="shared" ref="BD28:BD39" si="14">IF(AZ28=4,G28,0)</f>
        <v>0</v>
      </c>
      <c r="BE28" s="213">
        <f t="shared" ref="BE28:BE39" si="15">IF(AZ28=5,G28,0)</f>
        <v>0</v>
      </c>
      <c r="CA28" s="240">
        <v>1</v>
      </c>
      <c r="CB28" s="240">
        <v>1</v>
      </c>
    </row>
    <row r="29" spans="1:80" ht="22.5" x14ac:dyDescent="0.2">
      <c r="A29" s="241">
        <v>18</v>
      </c>
      <c r="B29" s="242" t="s">
        <v>148</v>
      </c>
      <c r="C29" s="243" t="s">
        <v>149</v>
      </c>
      <c r="D29" s="244" t="s">
        <v>147</v>
      </c>
      <c r="E29" s="245">
        <v>100</v>
      </c>
      <c r="F29" s="245"/>
      <c r="G29" s="246">
        <f t="shared" si="8"/>
        <v>0</v>
      </c>
      <c r="H29" s="247">
        <v>0</v>
      </c>
      <c r="I29" s="248">
        <f t="shared" si="9"/>
        <v>0</v>
      </c>
      <c r="J29" s="247">
        <v>0</v>
      </c>
      <c r="K29" s="248">
        <f t="shared" si="10"/>
        <v>0</v>
      </c>
      <c r="O29" s="240">
        <v>2</v>
      </c>
      <c r="AA29" s="213">
        <v>1</v>
      </c>
      <c r="AB29" s="213">
        <v>1</v>
      </c>
      <c r="AC29" s="213">
        <v>1</v>
      </c>
      <c r="AZ29" s="213">
        <v>1</v>
      </c>
      <c r="BA29" s="213">
        <f t="shared" si="11"/>
        <v>0</v>
      </c>
      <c r="BB29" s="213">
        <f t="shared" si="12"/>
        <v>0</v>
      </c>
      <c r="BC29" s="213">
        <f t="shared" si="13"/>
        <v>0</v>
      </c>
      <c r="BD29" s="213">
        <f t="shared" si="14"/>
        <v>0</v>
      </c>
      <c r="BE29" s="213">
        <f t="shared" si="15"/>
        <v>0</v>
      </c>
      <c r="CA29" s="240">
        <v>1</v>
      </c>
      <c r="CB29" s="240">
        <v>1</v>
      </c>
    </row>
    <row r="30" spans="1:80" ht="22.5" x14ac:dyDescent="0.2">
      <c r="A30" s="241">
        <v>19</v>
      </c>
      <c r="B30" s="242" t="s">
        <v>150</v>
      </c>
      <c r="C30" s="243" t="s">
        <v>151</v>
      </c>
      <c r="D30" s="244" t="s">
        <v>147</v>
      </c>
      <c r="E30" s="245">
        <v>85</v>
      </c>
      <c r="F30" s="245"/>
      <c r="G30" s="246">
        <f t="shared" si="8"/>
        <v>0</v>
      </c>
      <c r="H30" s="247">
        <v>0</v>
      </c>
      <c r="I30" s="248">
        <f t="shared" si="9"/>
        <v>0</v>
      </c>
      <c r="J30" s="247">
        <v>0</v>
      </c>
      <c r="K30" s="248">
        <f t="shared" si="10"/>
        <v>0</v>
      </c>
      <c r="O30" s="240">
        <v>2</v>
      </c>
      <c r="AA30" s="213">
        <v>1</v>
      </c>
      <c r="AB30" s="213">
        <v>1</v>
      </c>
      <c r="AC30" s="213">
        <v>1</v>
      </c>
      <c r="AZ30" s="213">
        <v>1</v>
      </c>
      <c r="BA30" s="213">
        <f t="shared" si="11"/>
        <v>0</v>
      </c>
      <c r="BB30" s="213">
        <f t="shared" si="12"/>
        <v>0</v>
      </c>
      <c r="BC30" s="213">
        <f t="shared" si="13"/>
        <v>0</v>
      </c>
      <c r="BD30" s="213">
        <f t="shared" si="14"/>
        <v>0</v>
      </c>
      <c r="BE30" s="213">
        <f t="shared" si="15"/>
        <v>0</v>
      </c>
      <c r="CA30" s="240">
        <v>1</v>
      </c>
      <c r="CB30" s="240">
        <v>1</v>
      </c>
    </row>
    <row r="31" spans="1:80" ht="22.5" x14ac:dyDescent="0.2">
      <c r="A31" s="241">
        <v>20</v>
      </c>
      <c r="B31" s="242" t="s">
        <v>152</v>
      </c>
      <c r="C31" s="243" t="s">
        <v>153</v>
      </c>
      <c r="D31" s="244" t="s">
        <v>110</v>
      </c>
      <c r="E31" s="245">
        <v>3.7</v>
      </c>
      <c r="F31" s="245"/>
      <c r="G31" s="246">
        <f t="shared" si="8"/>
        <v>0</v>
      </c>
      <c r="H31" s="247">
        <v>0</v>
      </c>
      <c r="I31" s="248">
        <f t="shared" si="9"/>
        <v>0</v>
      </c>
      <c r="J31" s="247">
        <v>0</v>
      </c>
      <c r="K31" s="248">
        <f t="shared" si="10"/>
        <v>0</v>
      </c>
      <c r="O31" s="240">
        <v>2</v>
      </c>
      <c r="AA31" s="213">
        <v>1</v>
      </c>
      <c r="AB31" s="213">
        <v>1</v>
      </c>
      <c r="AC31" s="213">
        <v>1</v>
      </c>
      <c r="AZ31" s="213">
        <v>1</v>
      </c>
      <c r="BA31" s="213">
        <f t="shared" si="11"/>
        <v>0</v>
      </c>
      <c r="BB31" s="213">
        <f t="shared" si="12"/>
        <v>0</v>
      </c>
      <c r="BC31" s="213">
        <f t="shared" si="13"/>
        <v>0</v>
      </c>
      <c r="BD31" s="213">
        <f t="shared" si="14"/>
        <v>0</v>
      </c>
      <c r="BE31" s="213">
        <f t="shared" si="15"/>
        <v>0</v>
      </c>
      <c r="CA31" s="240">
        <v>1</v>
      </c>
      <c r="CB31" s="240">
        <v>1</v>
      </c>
    </row>
    <row r="32" spans="1:80" x14ac:dyDescent="0.2">
      <c r="A32" s="241">
        <v>21</v>
      </c>
      <c r="B32" s="242" t="s">
        <v>154</v>
      </c>
      <c r="C32" s="243" t="s">
        <v>155</v>
      </c>
      <c r="D32" s="244" t="s">
        <v>147</v>
      </c>
      <c r="E32" s="245">
        <v>18.8</v>
      </c>
      <c r="F32" s="245"/>
      <c r="G32" s="246">
        <f t="shared" si="8"/>
        <v>0</v>
      </c>
      <c r="H32" s="247">
        <v>0</v>
      </c>
      <c r="I32" s="248">
        <f t="shared" si="9"/>
        <v>0</v>
      </c>
      <c r="J32" s="247"/>
      <c r="K32" s="248">
        <f t="shared" si="10"/>
        <v>0</v>
      </c>
      <c r="O32" s="240">
        <v>2</v>
      </c>
      <c r="AA32" s="213">
        <v>12</v>
      </c>
      <c r="AB32" s="213">
        <v>0</v>
      </c>
      <c r="AC32" s="213">
        <v>21</v>
      </c>
      <c r="AZ32" s="213">
        <v>1</v>
      </c>
      <c r="BA32" s="213">
        <f t="shared" si="11"/>
        <v>0</v>
      </c>
      <c r="BB32" s="213">
        <f t="shared" si="12"/>
        <v>0</v>
      </c>
      <c r="BC32" s="213">
        <f t="shared" si="13"/>
        <v>0</v>
      </c>
      <c r="BD32" s="213">
        <f t="shared" si="14"/>
        <v>0</v>
      </c>
      <c r="BE32" s="213">
        <f t="shared" si="15"/>
        <v>0</v>
      </c>
      <c r="CA32" s="240">
        <v>12</v>
      </c>
      <c r="CB32" s="240">
        <v>0</v>
      </c>
    </row>
    <row r="33" spans="1:80" x14ac:dyDescent="0.2">
      <c r="A33" s="241">
        <v>22</v>
      </c>
      <c r="B33" s="242" t="s">
        <v>156</v>
      </c>
      <c r="C33" s="243" t="s">
        <v>157</v>
      </c>
      <c r="D33" s="244" t="s">
        <v>147</v>
      </c>
      <c r="E33" s="245">
        <v>115.4</v>
      </c>
      <c r="F33" s="245"/>
      <c r="G33" s="246">
        <f t="shared" si="8"/>
        <v>0</v>
      </c>
      <c r="H33" s="247">
        <v>0</v>
      </c>
      <c r="I33" s="248">
        <f t="shared" si="9"/>
        <v>0</v>
      </c>
      <c r="J33" s="247">
        <v>0</v>
      </c>
      <c r="K33" s="248">
        <f t="shared" si="10"/>
        <v>0</v>
      </c>
      <c r="O33" s="240">
        <v>2</v>
      </c>
      <c r="AA33" s="213">
        <v>1</v>
      </c>
      <c r="AB33" s="213">
        <v>1</v>
      </c>
      <c r="AC33" s="213">
        <v>1</v>
      </c>
      <c r="AZ33" s="213">
        <v>1</v>
      </c>
      <c r="BA33" s="213">
        <f t="shared" si="11"/>
        <v>0</v>
      </c>
      <c r="BB33" s="213">
        <f t="shared" si="12"/>
        <v>0</v>
      </c>
      <c r="BC33" s="213">
        <f t="shared" si="13"/>
        <v>0</v>
      </c>
      <c r="BD33" s="213">
        <f t="shared" si="14"/>
        <v>0</v>
      </c>
      <c r="BE33" s="213">
        <f t="shared" si="15"/>
        <v>0</v>
      </c>
      <c r="CA33" s="240">
        <v>1</v>
      </c>
      <c r="CB33" s="240">
        <v>1</v>
      </c>
    </row>
    <row r="34" spans="1:80" x14ac:dyDescent="0.2">
      <c r="A34" s="241">
        <v>23</v>
      </c>
      <c r="B34" s="242" t="s">
        <v>158</v>
      </c>
      <c r="C34" s="243" t="s">
        <v>159</v>
      </c>
      <c r="D34" s="244" t="s">
        <v>147</v>
      </c>
      <c r="E34" s="245">
        <v>5</v>
      </c>
      <c r="F34" s="245"/>
      <c r="G34" s="246">
        <f t="shared" si="8"/>
        <v>0</v>
      </c>
      <c r="H34" s="247">
        <v>0</v>
      </c>
      <c r="I34" s="248">
        <f t="shared" si="9"/>
        <v>0</v>
      </c>
      <c r="J34" s="247"/>
      <c r="K34" s="248">
        <f t="shared" si="10"/>
        <v>0</v>
      </c>
      <c r="O34" s="240">
        <v>2</v>
      </c>
      <c r="AA34" s="213">
        <v>12</v>
      </c>
      <c r="AB34" s="213">
        <v>0</v>
      </c>
      <c r="AC34" s="213">
        <v>23</v>
      </c>
      <c r="AZ34" s="213">
        <v>1</v>
      </c>
      <c r="BA34" s="213">
        <f t="shared" si="11"/>
        <v>0</v>
      </c>
      <c r="BB34" s="213">
        <f t="shared" si="12"/>
        <v>0</v>
      </c>
      <c r="BC34" s="213">
        <f t="shared" si="13"/>
        <v>0</v>
      </c>
      <c r="BD34" s="213">
        <f t="shared" si="14"/>
        <v>0</v>
      </c>
      <c r="BE34" s="213">
        <f t="shared" si="15"/>
        <v>0</v>
      </c>
      <c r="CA34" s="240">
        <v>12</v>
      </c>
      <c r="CB34" s="240">
        <v>0</v>
      </c>
    </row>
    <row r="35" spans="1:80" x14ac:dyDescent="0.2">
      <c r="A35" s="241">
        <v>24</v>
      </c>
      <c r="B35" s="242" t="s">
        <v>160</v>
      </c>
      <c r="C35" s="243" t="s">
        <v>161</v>
      </c>
      <c r="D35" s="244" t="s">
        <v>105</v>
      </c>
      <c r="E35" s="245">
        <v>351.45</v>
      </c>
      <c r="F35" s="245"/>
      <c r="G35" s="246">
        <f t="shared" si="8"/>
        <v>0</v>
      </c>
      <c r="H35" s="247">
        <v>0</v>
      </c>
      <c r="I35" s="248">
        <f t="shared" si="9"/>
        <v>0</v>
      </c>
      <c r="J35" s="247">
        <v>0</v>
      </c>
      <c r="K35" s="248">
        <f t="shared" si="10"/>
        <v>0</v>
      </c>
      <c r="O35" s="240">
        <v>2</v>
      </c>
      <c r="AA35" s="213">
        <v>1</v>
      </c>
      <c r="AB35" s="213">
        <v>1</v>
      </c>
      <c r="AC35" s="213">
        <v>1</v>
      </c>
      <c r="AZ35" s="213">
        <v>1</v>
      </c>
      <c r="BA35" s="213">
        <f t="shared" si="11"/>
        <v>0</v>
      </c>
      <c r="BB35" s="213">
        <f t="shared" si="12"/>
        <v>0</v>
      </c>
      <c r="BC35" s="213">
        <f t="shared" si="13"/>
        <v>0</v>
      </c>
      <c r="BD35" s="213">
        <f t="shared" si="14"/>
        <v>0</v>
      </c>
      <c r="BE35" s="213">
        <f t="shared" si="15"/>
        <v>0</v>
      </c>
      <c r="CA35" s="240">
        <v>1</v>
      </c>
      <c r="CB35" s="240">
        <v>1</v>
      </c>
    </row>
    <row r="36" spans="1:80" ht="22.5" x14ac:dyDescent="0.2">
      <c r="A36" s="241">
        <v>25</v>
      </c>
      <c r="B36" s="242" t="s">
        <v>162</v>
      </c>
      <c r="C36" s="243" t="s">
        <v>163</v>
      </c>
      <c r="D36" s="244" t="s">
        <v>105</v>
      </c>
      <c r="E36" s="245">
        <v>351.45</v>
      </c>
      <c r="F36" s="245"/>
      <c r="G36" s="246">
        <f t="shared" si="8"/>
        <v>0</v>
      </c>
      <c r="H36" s="247">
        <v>0</v>
      </c>
      <c r="I36" s="248">
        <f t="shared" si="9"/>
        <v>0</v>
      </c>
      <c r="J36" s="247">
        <v>0</v>
      </c>
      <c r="K36" s="248">
        <f t="shared" si="10"/>
        <v>0</v>
      </c>
      <c r="O36" s="240">
        <v>2</v>
      </c>
      <c r="AA36" s="213">
        <v>1</v>
      </c>
      <c r="AB36" s="213">
        <v>1</v>
      </c>
      <c r="AC36" s="213">
        <v>1</v>
      </c>
      <c r="AZ36" s="213">
        <v>1</v>
      </c>
      <c r="BA36" s="213">
        <f t="shared" si="11"/>
        <v>0</v>
      </c>
      <c r="BB36" s="213">
        <f t="shared" si="12"/>
        <v>0</v>
      </c>
      <c r="BC36" s="213">
        <f t="shared" si="13"/>
        <v>0</v>
      </c>
      <c r="BD36" s="213">
        <f t="shared" si="14"/>
        <v>0</v>
      </c>
      <c r="BE36" s="213">
        <f t="shared" si="15"/>
        <v>0</v>
      </c>
      <c r="CA36" s="240">
        <v>1</v>
      </c>
      <c r="CB36" s="240">
        <v>1</v>
      </c>
    </row>
    <row r="37" spans="1:80" ht="22.5" x14ac:dyDescent="0.2">
      <c r="A37" s="241">
        <v>26</v>
      </c>
      <c r="B37" s="242" t="s">
        <v>164</v>
      </c>
      <c r="C37" s="243" t="s">
        <v>165</v>
      </c>
      <c r="D37" s="244" t="s">
        <v>147</v>
      </c>
      <c r="E37" s="245">
        <v>5</v>
      </c>
      <c r="F37" s="245"/>
      <c r="G37" s="246">
        <f t="shared" si="8"/>
        <v>0</v>
      </c>
      <c r="H37" s="247">
        <v>0</v>
      </c>
      <c r="I37" s="248">
        <f t="shared" si="9"/>
        <v>0</v>
      </c>
      <c r="J37" s="247"/>
      <c r="K37" s="248">
        <f t="shared" si="10"/>
        <v>0</v>
      </c>
      <c r="O37" s="240">
        <v>2</v>
      </c>
      <c r="AA37" s="213">
        <v>12</v>
      </c>
      <c r="AB37" s="213">
        <v>0</v>
      </c>
      <c r="AC37" s="213">
        <v>26</v>
      </c>
      <c r="AZ37" s="213">
        <v>1</v>
      </c>
      <c r="BA37" s="213">
        <f t="shared" si="11"/>
        <v>0</v>
      </c>
      <c r="BB37" s="213">
        <f t="shared" si="12"/>
        <v>0</v>
      </c>
      <c r="BC37" s="213">
        <f t="shared" si="13"/>
        <v>0</v>
      </c>
      <c r="BD37" s="213">
        <f t="shared" si="14"/>
        <v>0</v>
      </c>
      <c r="BE37" s="213">
        <f t="shared" si="15"/>
        <v>0</v>
      </c>
      <c r="CA37" s="240">
        <v>12</v>
      </c>
      <c r="CB37" s="240">
        <v>0</v>
      </c>
    </row>
    <row r="38" spans="1:80" x14ac:dyDescent="0.2">
      <c r="A38" s="241">
        <v>27</v>
      </c>
      <c r="B38" s="242" t="s">
        <v>166</v>
      </c>
      <c r="C38" s="243" t="s">
        <v>167</v>
      </c>
      <c r="D38" s="244" t="s">
        <v>123</v>
      </c>
      <c r="E38" s="245">
        <v>4.1521999999999997</v>
      </c>
      <c r="F38" s="245"/>
      <c r="G38" s="246">
        <f t="shared" si="8"/>
        <v>0</v>
      </c>
      <c r="H38" s="247">
        <v>0</v>
      </c>
      <c r="I38" s="248">
        <f t="shared" si="9"/>
        <v>0</v>
      </c>
      <c r="J38" s="247"/>
      <c r="K38" s="248">
        <f t="shared" si="10"/>
        <v>0</v>
      </c>
      <c r="O38" s="240">
        <v>2</v>
      </c>
      <c r="AA38" s="213">
        <v>12</v>
      </c>
      <c r="AB38" s="213">
        <v>0</v>
      </c>
      <c r="AC38" s="213">
        <v>27</v>
      </c>
      <c r="AZ38" s="213">
        <v>1</v>
      </c>
      <c r="BA38" s="213">
        <f t="shared" si="11"/>
        <v>0</v>
      </c>
      <c r="BB38" s="213">
        <f t="shared" si="12"/>
        <v>0</v>
      </c>
      <c r="BC38" s="213">
        <f t="shared" si="13"/>
        <v>0</v>
      </c>
      <c r="BD38" s="213">
        <f t="shared" si="14"/>
        <v>0</v>
      </c>
      <c r="BE38" s="213">
        <f t="shared" si="15"/>
        <v>0</v>
      </c>
      <c r="CA38" s="240">
        <v>12</v>
      </c>
      <c r="CB38" s="240">
        <v>0</v>
      </c>
    </row>
    <row r="39" spans="1:80" ht="22.5" x14ac:dyDescent="0.2">
      <c r="A39" s="241">
        <v>28</v>
      </c>
      <c r="B39" s="242" t="s">
        <v>168</v>
      </c>
      <c r="C39" s="243" t="s">
        <v>169</v>
      </c>
      <c r="D39" s="244" t="s">
        <v>170</v>
      </c>
      <c r="E39" s="245">
        <v>85.85</v>
      </c>
      <c r="F39" s="245"/>
      <c r="G39" s="246">
        <f t="shared" si="8"/>
        <v>0</v>
      </c>
      <c r="H39" s="247">
        <v>0</v>
      </c>
      <c r="I39" s="248">
        <f t="shared" si="9"/>
        <v>0</v>
      </c>
      <c r="J39" s="247"/>
      <c r="K39" s="248">
        <f t="shared" si="10"/>
        <v>0</v>
      </c>
      <c r="O39" s="240">
        <v>2</v>
      </c>
      <c r="AA39" s="213">
        <v>12</v>
      </c>
      <c r="AB39" s="213">
        <v>0</v>
      </c>
      <c r="AC39" s="213">
        <v>28</v>
      </c>
      <c r="AZ39" s="213">
        <v>1</v>
      </c>
      <c r="BA39" s="213">
        <f t="shared" si="11"/>
        <v>0</v>
      </c>
      <c r="BB39" s="213">
        <f t="shared" si="12"/>
        <v>0</v>
      </c>
      <c r="BC39" s="213">
        <f t="shared" si="13"/>
        <v>0</v>
      </c>
      <c r="BD39" s="213">
        <f t="shared" si="14"/>
        <v>0</v>
      </c>
      <c r="BE39" s="213">
        <f t="shared" si="15"/>
        <v>0</v>
      </c>
      <c r="CA39" s="240">
        <v>12</v>
      </c>
      <c r="CB39" s="240">
        <v>0</v>
      </c>
    </row>
    <row r="40" spans="1:80" x14ac:dyDescent="0.2">
      <c r="A40" s="250"/>
      <c r="B40" s="251" t="s">
        <v>96</v>
      </c>
      <c r="C40" s="252" t="s">
        <v>144</v>
      </c>
      <c r="D40" s="253"/>
      <c r="E40" s="254"/>
      <c r="F40" s="255"/>
      <c r="G40" s="256">
        <f>SUM(G27:G39)</f>
        <v>0</v>
      </c>
      <c r="H40" s="257"/>
      <c r="I40" s="258">
        <f>SUM(I27:I39)</f>
        <v>0</v>
      </c>
      <c r="J40" s="257"/>
      <c r="K40" s="258">
        <f>SUM(K27:K39)</f>
        <v>0</v>
      </c>
      <c r="O40" s="240">
        <v>4</v>
      </c>
      <c r="BA40" s="259">
        <f>SUM(BA27:BA39)</f>
        <v>0</v>
      </c>
      <c r="BB40" s="259">
        <f>SUM(BB27:BB39)</f>
        <v>0</v>
      </c>
      <c r="BC40" s="259">
        <f>SUM(BC27:BC39)</f>
        <v>0</v>
      </c>
      <c r="BD40" s="259">
        <f>SUM(BD27:BD39)</f>
        <v>0</v>
      </c>
      <c r="BE40" s="259">
        <f>SUM(BE27:BE39)</f>
        <v>0</v>
      </c>
    </row>
    <row r="41" spans="1:80" x14ac:dyDescent="0.2">
      <c r="A41" s="230" t="s">
        <v>93</v>
      </c>
      <c r="B41" s="231" t="s">
        <v>175</v>
      </c>
      <c r="C41" s="232" t="s">
        <v>176</v>
      </c>
      <c r="D41" s="233"/>
      <c r="E41" s="234"/>
      <c r="F41" s="234"/>
      <c r="G41" s="235"/>
      <c r="H41" s="236"/>
      <c r="I41" s="237"/>
      <c r="J41" s="238"/>
      <c r="K41" s="239"/>
      <c r="O41" s="240">
        <v>1</v>
      </c>
    </row>
    <row r="42" spans="1:80" ht="22.5" x14ac:dyDescent="0.2">
      <c r="A42" s="241">
        <v>29</v>
      </c>
      <c r="B42" s="242" t="s">
        <v>178</v>
      </c>
      <c r="C42" s="243" t="s">
        <v>179</v>
      </c>
      <c r="D42" s="244" t="s">
        <v>123</v>
      </c>
      <c r="E42" s="245">
        <v>57.515000000000001</v>
      </c>
      <c r="F42" s="245"/>
      <c r="G42" s="246">
        <f>E42*F42</f>
        <v>0</v>
      </c>
      <c r="H42" s="247">
        <v>0</v>
      </c>
      <c r="I42" s="248">
        <f>E42*H42</f>
        <v>0</v>
      </c>
      <c r="J42" s="247">
        <v>0</v>
      </c>
      <c r="K42" s="248">
        <f>E42*J42</f>
        <v>0</v>
      </c>
      <c r="O42" s="240">
        <v>2</v>
      </c>
      <c r="AA42" s="213">
        <v>1</v>
      </c>
      <c r="AB42" s="213">
        <v>1</v>
      </c>
      <c r="AC42" s="213">
        <v>1</v>
      </c>
      <c r="AZ42" s="213">
        <v>1</v>
      </c>
      <c r="BA42" s="213">
        <f>IF(AZ42=1,G42,0)</f>
        <v>0</v>
      </c>
      <c r="BB42" s="213">
        <f>IF(AZ42=2,G42,0)</f>
        <v>0</v>
      </c>
      <c r="BC42" s="213">
        <f>IF(AZ42=3,G42,0)</f>
        <v>0</v>
      </c>
      <c r="BD42" s="213">
        <f>IF(AZ42=4,G42,0)</f>
        <v>0</v>
      </c>
      <c r="BE42" s="213">
        <f>IF(AZ42=5,G42,0)</f>
        <v>0</v>
      </c>
      <c r="CA42" s="240">
        <v>1</v>
      </c>
      <c r="CB42" s="240">
        <v>1</v>
      </c>
    </row>
    <row r="43" spans="1:80" ht="22.5" x14ac:dyDescent="0.2">
      <c r="A43" s="241">
        <v>30</v>
      </c>
      <c r="B43" s="242" t="s">
        <v>180</v>
      </c>
      <c r="C43" s="243" t="s">
        <v>181</v>
      </c>
      <c r="D43" s="244" t="s">
        <v>123</v>
      </c>
      <c r="E43" s="245">
        <v>43.939</v>
      </c>
      <c r="F43" s="245"/>
      <c r="G43" s="246">
        <f>E43*F43</f>
        <v>0</v>
      </c>
      <c r="H43" s="247">
        <v>0</v>
      </c>
      <c r="I43" s="248">
        <f>E43*H43</f>
        <v>0</v>
      </c>
      <c r="J43" s="247">
        <v>0</v>
      </c>
      <c r="K43" s="248">
        <f>E43*J43</f>
        <v>0</v>
      </c>
      <c r="O43" s="240">
        <v>2</v>
      </c>
      <c r="AA43" s="213">
        <v>1</v>
      </c>
      <c r="AB43" s="213">
        <v>1</v>
      </c>
      <c r="AC43" s="213">
        <v>1</v>
      </c>
      <c r="AZ43" s="213">
        <v>1</v>
      </c>
      <c r="BA43" s="213">
        <f>IF(AZ43=1,G43,0)</f>
        <v>0</v>
      </c>
      <c r="BB43" s="213">
        <f>IF(AZ43=2,G43,0)</f>
        <v>0</v>
      </c>
      <c r="BC43" s="213">
        <f>IF(AZ43=3,G43,0)</f>
        <v>0</v>
      </c>
      <c r="BD43" s="213">
        <f>IF(AZ43=4,G43,0)</f>
        <v>0</v>
      </c>
      <c r="BE43" s="213">
        <f>IF(AZ43=5,G43,0)</f>
        <v>0</v>
      </c>
      <c r="CA43" s="240">
        <v>1</v>
      </c>
      <c r="CB43" s="240">
        <v>1</v>
      </c>
    </row>
    <row r="44" spans="1:80" x14ac:dyDescent="0.2">
      <c r="A44" s="250"/>
      <c r="B44" s="251" t="s">
        <v>96</v>
      </c>
      <c r="C44" s="252" t="s">
        <v>177</v>
      </c>
      <c r="D44" s="253"/>
      <c r="E44" s="254"/>
      <c r="F44" s="255"/>
      <c r="G44" s="256">
        <f>SUM(G41:G43)</f>
        <v>0</v>
      </c>
      <c r="H44" s="257"/>
      <c r="I44" s="258">
        <f>SUM(I41:I43)</f>
        <v>0</v>
      </c>
      <c r="J44" s="257"/>
      <c r="K44" s="258">
        <f>SUM(K41:K43)</f>
        <v>0</v>
      </c>
      <c r="O44" s="240">
        <v>4</v>
      </c>
      <c r="BA44" s="259">
        <f>SUM(BA41:BA43)</f>
        <v>0</v>
      </c>
      <c r="BB44" s="259">
        <f>SUM(BB41:BB43)</f>
        <v>0</v>
      </c>
      <c r="BC44" s="259">
        <f>SUM(BC41:BC43)</f>
        <v>0</v>
      </c>
      <c r="BD44" s="259">
        <f>SUM(BD41:BD43)</f>
        <v>0</v>
      </c>
      <c r="BE44" s="259">
        <f>SUM(BE41:BE43)</f>
        <v>0</v>
      </c>
    </row>
    <row r="45" spans="1:80" x14ac:dyDescent="0.2">
      <c r="A45" s="230" t="s">
        <v>93</v>
      </c>
      <c r="B45" s="231" t="s">
        <v>182</v>
      </c>
      <c r="C45" s="232" t="s">
        <v>183</v>
      </c>
      <c r="D45" s="233"/>
      <c r="E45" s="234"/>
      <c r="F45" s="234"/>
      <c r="G45" s="235"/>
      <c r="H45" s="236"/>
      <c r="I45" s="237"/>
      <c r="J45" s="238"/>
      <c r="K45" s="239"/>
      <c r="O45" s="240">
        <v>1</v>
      </c>
    </row>
    <row r="46" spans="1:80" ht="22.5" x14ac:dyDescent="0.2">
      <c r="A46" s="241">
        <v>31</v>
      </c>
      <c r="B46" s="242" t="s">
        <v>185</v>
      </c>
      <c r="C46" s="243" t="s">
        <v>186</v>
      </c>
      <c r="D46" s="244" t="s">
        <v>123</v>
      </c>
      <c r="E46" s="245">
        <v>45.110999999999997</v>
      </c>
      <c r="F46" s="245"/>
      <c r="G46" s="246">
        <f>E46*F46</f>
        <v>0</v>
      </c>
      <c r="H46" s="247">
        <v>0</v>
      </c>
      <c r="I46" s="248">
        <f>E46*H46</f>
        <v>0</v>
      </c>
      <c r="J46" s="247"/>
      <c r="K46" s="248">
        <f>E46*J46</f>
        <v>0</v>
      </c>
      <c r="O46" s="240">
        <v>2</v>
      </c>
      <c r="AA46" s="213">
        <v>12</v>
      </c>
      <c r="AB46" s="213">
        <v>0</v>
      </c>
      <c r="AC46" s="213">
        <v>31</v>
      </c>
      <c r="AZ46" s="213">
        <v>1</v>
      </c>
      <c r="BA46" s="213">
        <f>IF(AZ46=1,G46,0)</f>
        <v>0</v>
      </c>
      <c r="BB46" s="213">
        <f>IF(AZ46=2,G46,0)</f>
        <v>0</v>
      </c>
      <c r="BC46" s="213">
        <f>IF(AZ46=3,G46,0)</f>
        <v>0</v>
      </c>
      <c r="BD46" s="213">
        <f>IF(AZ46=4,G46,0)</f>
        <v>0</v>
      </c>
      <c r="BE46" s="213">
        <f>IF(AZ46=5,G46,0)</f>
        <v>0</v>
      </c>
      <c r="CA46" s="240">
        <v>12</v>
      </c>
      <c r="CB46" s="240">
        <v>0</v>
      </c>
    </row>
    <row r="47" spans="1:80" ht="22.5" x14ac:dyDescent="0.2">
      <c r="A47" s="241">
        <v>32</v>
      </c>
      <c r="B47" s="242" t="s">
        <v>187</v>
      </c>
      <c r="C47" s="243" t="s">
        <v>188</v>
      </c>
      <c r="D47" s="244" t="s">
        <v>123</v>
      </c>
      <c r="E47" s="245">
        <v>45.110999999999997</v>
      </c>
      <c r="F47" s="245"/>
      <c r="G47" s="246">
        <f>E47*F47</f>
        <v>0</v>
      </c>
      <c r="H47" s="247">
        <v>0</v>
      </c>
      <c r="I47" s="248">
        <f>E47*H47</f>
        <v>0</v>
      </c>
      <c r="J47" s="247">
        <v>0</v>
      </c>
      <c r="K47" s="248">
        <f>E47*J47</f>
        <v>0</v>
      </c>
      <c r="O47" s="240">
        <v>2</v>
      </c>
      <c r="AA47" s="213">
        <v>1</v>
      </c>
      <c r="AB47" s="213">
        <v>10</v>
      </c>
      <c r="AC47" s="213">
        <v>10</v>
      </c>
      <c r="AZ47" s="213">
        <v>1</v>
      </c>
      <c r="BA47" s="213">
        <f>IF(AZ47=1,G47,0)</f>
        <v>0</v>
      </c>
      <c r="BB47" s="213">
        <f>IF(AZ47=2,G47,0)</f>
        <v>0</v>
      </c>
      <c r="BC47" s="213">
        <f>IF(AZ47=3,G47,0)</f>
        <v>0</v>
      </c>
      <c r="BD47" s="213">
        <f>IF(AZ47=4,G47,0)</f>
        <v>0</v>
      </c>
      <c r="BE47" s="213">
        <f>IF(AZ47=5,G47,0)</f>
        <v>0</v>
      </c>
      <c r="CA47" s="240">
        <v>1</v>
      </c>
      <c r="CB47" s="240">
        <v>10</v>
      </c>
    </row>
    <row r="48" spans="1:80" x14ac:dyDescent="0.2">
      <c r="A48" s="250"/>
      <c r="B48" s="251" t="s">
        <v>96</v>
      </c>
      <c r="C48" s="252" t="s">
        <v>184</v>
      </c>
      <c r="D48" s="253"/>
      <c r="E48" s="254"/>
      <c r="F48" s="255"/>
      <c r="G48" s="256">
        <f>SUM(G45:G47)</f>
        <v>0</v>
      </c>
      <c r="H48" s="257"/>
      <c r="I48" s="258">
        <f>SUM(I45:I47)</f>
        <v>0</v>
      </c>
      <c r="J48" s="257"/>
      <c r="K48" s="258">
        <f>SUM(K45:K47)</f>
        <v>0</v>
      </c>
      <c r="O48" s="240">
        <v>4</v>
      </c>
      <c r="BA48" s="259">
        <f>SUM(BA45:BA47)</f>
        <v>0</v>
      </c>
      <c r="BB48" s="259">
        <f>SUM(BB45:BB47)</f>
        <v>0</v>
      </c>
      <c r="BC48" s="259">
        <f>SUM(BC45:BC47)</f>
        <v>0</v>
      </c>
      <c r="BD48" s="259">
        <f>SUM(BD45:BD47)</f>
        <v>0</v>
      </c>
      <c r="BE48" s="259">
        <f>SUM(BE45:BE47)</f>
        <v>0</v>
      </c>
    </row>
    <row r="49" spans="5:5" x14ac:dyDescent="0.2">
      <c r="E49" s="213"/>
    </row>
    <row r="50" spans="5:5" x14ac:dyDescent="0.2">
      <c r="E50" s="213"/>
    </row>
    <row r="51" spans="5:5" x14ac:dyDescent="0.2">
      <c r="E51" s="213"/>
    </row>
    <row r="52" spans="5:5" x14ac:dyDescent="0.2">
      <c r="E52" s="213"/>
    </row>
    <row r="53" spans="5:5" x14ac:dyDescent="0.2">
      <c r="E53" s="213"/>
    </row>
    <row r="54" spans="5:5" x14ac:dyDescent="0.2">
      <c r="E54" s="213"/>
    </row>
    <row r="55" spans="5:5" x14ac:dyDescent="0.2">
      <c r="E55" s="213"/>
    </row>
    <row r="56" spans="5:5" x14ac:dyDescent="0.2">
      <c r="E56" s="213"/>
    </row>
    <row r="57" spans="5:5" x14ac:dyDescent="0.2">
      <c r="E57" s="213"/>
    </row>
    <row r="58" spans="5:5" x14ac:dyDescent="0.2">
      <c r="E58" s="213"/>
    </row>
    <row r="59" spans="5:5" x14ac:dyDescent="0.2">
      <c r="E59" s="213"/>
    </row>
    <row r="60" spans="5:5" x14ac:dyDescent="0.2">
      <c r="E60" s="213"/>
    </row>
    <row r="61" spans="5:5" x14ac:dyDescent="0.2">
      <c r="E61" s="213"/>
    </row>
    <row r="62" spans="5:5" x14ac:dyDescent="0.2">
      <c r="E62" s="213"/>
    </row>
    <row r="63" spans="5:5" x14ac:dyDescent="0.2">
      <c r="E63" s="213"/>
    </row>
    <row r="64" spans="5:5" x14ac:dyDescent="0.2">
      <c r="E64" s="213"/>
    </row>
    <row r="65" spans="1:7" x14ac:dyDescent="0.2">
      <c r="E65" s="213"/>
    </row>
    <row r="66" spans="1:7" x14ac:dyDescent="0.2">
      <c r="E66" s="213"/>
    </row>
    <row r="67" spans="1:7" x14ac:dyDescent="0.2">
      <c r="E67" s="213"/>
    </row>
    <row r="68" spans="1:7" x14ac:dyDescent="0.2">
      <c r="E68" s="213"/>
    </row>
    <row r="69" spans="1:7" x14ac:dyDescent="0.2">
      <c r="E69" s="213"/>
    </row>
    <row r="70" spans="1:7" x14ac:dyDescent="0.2">
      <c r="E70" s="213"/>
    </row>
    <row r="71" spans="1:7" x14ac:dyDescent="0.2">
      <c r="E71" s="213"/>
    </row>
    <row r="72" spans="1:7" x14ac:dyDescent="0.2">
      <c r="A72" s="249"/>
      <c r="B72" s="249"/>
      <c r="C72" s="249"/>
      <c r="D72" s="249"/>
      <c r="E72" s="249"/>
      <c r="F72" s="249"/>
      <c r="G72" s="249"/>
    </row>
    <row r="73" spans="1:7" x14ac:dyDescent="0.2">
      <c r="A73" s="249"/>
      <c r="B73" s="249"/>
      <c r="C73" s="249"/>
      <c r="D73" s="249"/>
      <c r="E73" s="249"/>
      <c r="F73" s="249"/>
      <c r="G73" s="249"/>
    </row>
    <row r="74" spans="1:7" x14ac:dyDescent="0.2">
      <c r="A74" s="249"/>
      <c r="B74" s="249"/>
      <c r="C74" s="249"/>
      <c r="D74" s="249"/>
      <c r="E74" s="249"/>
      <c r="F74" s="249"/>
      <c r="G74" s="249"/>
    </row>
    <row r="75" spans="1:7" x14ac:dyDescent="0.2">
      <c r="A75" s="249"/>
      <c r="B75" s="249"/>
      <c r="C75" s="249"/>
      <c r="D75" s="249"/>
      <c r="E75" s="249"/>
      <c r="F75" s="249"/>
      <c r="G75" s="249"/>
    </row>
    <row r="76" spans="1:7" x14ac:dyDescent="0.2">
      <c r="E76" s="213"/>
    </row>
    <row r="77" spans="1:7" x14ac:dyDescent="0.2">
      <c r="E77" s="213"/>
    </row>
    <row r="78" spans="1:7" x14ac:dyDescent="0.2">
      <c r="E78" s="213"/>
    </row>
    <row r="79" spans="1:7" x14ac:dyDescent="0.2">
      <c r="E79" s="213"/>
    </row>
    <row r="80" spans="1:7" x14ac:dyDescent="0.2">
      <c r="E80" s="213"/>
    </row>
    <row r="81" spans="5:5" x14ac:dyDescent="0.2">
      <c r="E81" s="213"/>
    </row>
    <row r="82" spans="5:5" x14ac:dyDescent="0.2">
      <c r="E82" s="213"/>
    </row>
    <row r="83" spans="5:5" x14ac:dyDescent="0.2">
      <c r="E83" s="213"/>
    </row>
    <row r="84" spans="5:5" x14ac:dyDescent="0.2">
      <c r="E84" s="213"/>
    </row>
    <row r="85" spans="5:5" x14ac:dyDescent="0.2">
      <c r="E85" s="213"/>
    </row>
    <row r="86" spans="5:5" x14ac:dyDescent="0.2">
      <c r="E86" s="213"/>
    </row>
    <row r="87" spans="5:5" x14ac:dyDescent="0.2">
      <c r="E87" s="213"/>
    </row>
    <row r="88" spans="5:5" x14ac:dyDescent="0.2">
      <c r="E88" s="213"/>
    </row>
    <row r="89" spans="5:5" x14ac:dyDescent="0.2">
      <c r="E89" s="213"/>
    </row>
    <row r="90" spans="5:5" x14ac:dyDescent="0.2">
      <c r="E90" s="213"/>
    </row>
    <row r="91" spans="5:5" x14ac:dyDescent="0.2">
      <c r="E91" s="213"/>
    </row>
    <row r="92" spans="5:5" x14ac:dyDescent="0.2">
      <c r="E92" s="213"/>
    </row>
    <row r="93" spans="5:5" x14ac:dyDescent="0.2">
      <c r="E93" s="213"/>
    </row>
    <row r="94" spans="5:5" x14ac:dyDescent="0.2">
      <c r="E94" s="213"/>
    </row>
    <row r="95" spans="5:5" x14ac:dyDescent="0.2">
      <c r="E95" s="213"/>
    </row>
    <row r="96" spans="5:5" x14ac:dyDescent="0.2">
      <c r="E96" s="213"/>
    </row>
    <row r="97" spans="1:7" x14ac:dyDescent="0.2">
      <c r="E97" s="213"/>
    </row>
    <row r="98" spans="1:7" x14ac:dyDescent="0.2">
      <c r="E98" s="213"/>
    </row>
    <row r="99" spans="1:7" x14ac:dyDescent="0.2">
      <c r="E99" s="213"/>
    </row>
    <row r="100" spans="1:7" x14ac:dyDescent="0.2">
      <c r="E100" s="213"/>
    </row>
    <row r="101" spans="1:7" x14ac:dyDescent="0.2">
      <c r="E101" s="213"/>
    </row>
    <row r="102" spans="1:7" x14ac:dyDescent="0.2">
      <c r="E102" s="213"/>
    </row>
    <row r="103" spans="1:7" x14ac:dyDescent="0.2">
      <c r="E103" s="213"/>
    </row>
    <row r="104" spans="1:7" x14ac:dyDescent="0.2">
      <c r="E104" s="213"/>
    </row>
    <row r="105" spans="1:7" x14ac:dyDescent="0.2">
      <c r="E105" s="213"/>
    </row>
    <row r="106" spans="1:7" x14ac:dyDescent="0.2">
      <c r="E106" s="213"/>
    </row>
    <row r="107" spans="1:7" x14ac:dyDescent="0.2">
      <c r="A107" s="260"/>
      <c r="B107" s="260"/>
    </row>
    <row r="108" spans="1:7" x14ac:dyDescent="0.2">
      <c r="A108" s="249"/>
      <c r="B108" s="249"/>
      <c r="C108" s="261"/>
      <c r="D108" s="261"/>
      <c r="E108" s="262"/>
      <c r="F108" s="261"/>
      <c r="G108" s="263"/>
    </row>
    <row r="109" spans="1:7" x14ac:dyDescent="0.2">
      <c r="A109" s="264"/>
      <c r="B109" s="264"/>
      <c r="C109" s="249"/>
      <c r="D109" s="249"/>
      <c r="E109" s="265"/>
      <c r="F109" s="249"/>
      <c r="G109" s="249"/>
    </row>
    <row r="110" spans="1:7" x14ac:dyDescent="0.2">
      <c r="A110" s="249"/>
      <c r="B110" s="249"/>
      <c r="C110" s="249"/>
      <c r="D110" s="249"/>
      <c r="E110" s="265"/>
      <c r="F110" s="249"/>
      <c r="G110" s="249"/>
    </row>
    <row r="111" spans="1:7" x14ac:dyDescent="0.2">
      <c r="A111" s="249"/>
      <c r="B111" s="249"/>
      <c r="C111" s="249"/>
      <c r="D111" s="249"/>
      <c r="E111" s="265"/>
      <c r="F111" s="249"/>
      <c r="G111" s="249"/>
    </row>
    <row r="112" spans="1:7" x14ac:dyDescent="0.2">
      <c r="A112" s="249"/>
      <c r="B112" s="249"/>
      <c r="C112" s="249"/>
      <c r="D112" s="249"/>
      <c r="E112" s="265"/>
      <c r="F112" s="249"/>
      <c r="G112" s="249"/>
    </row>
    <row r="113" spans="1:7" x14ac:dyDescent="0.2">
      <c r="A113" s="249"/>
      <c r="B113" s="249"/>
      <c r="C113" s="249"/>
      <c r="D113" s="249"/>
      <c r="E113" s="265"/>
      <c r="F113" s="249"/>
      <c r="G113" s="249"/>
    </row>
    <row r="114" spans="1:7" x14ac:dyDescent="0.2">
      <c r="A114" s="249"/>
      <c r="B114" s="249"/>
      <c r="C114" s="249"/>
      <c r="D114" s="249"/>
      <c r="E114" s="265"/>
      <c r="F114" s="249"/>
      <c r="G114" s="249"/>
    </row>
    <row r="115" spans="1:7" x14ac:dyDescent="0.2">
      <c r="A115" s="249"/>
      <c r="B115" s="249"/>
      <c r="C115" s="249"/>
      <c r="D115" s="249"/>
      <c r="E115" s="265"/>
      <c r="F115" s="249"/>
      <c r="G115" s="249"/>
    </row>
    <row r="116" spans="1:7" x14ac:dyDescent="0.2">
      <c r="A116" s="249"/>
      <c r="B116" s="249"/>
      <c r="C116" s="249"/>
      <c r="D116" s="249"/>
      <c r="E116" s="265"/>
      <c r="F116" s="249"/>
      <c r="G116" s="249"/>
    </row>
    <row r="117" spans="1:7" x14ac:dyDescent="0.2">
      <c r="A117" s="249"/>
      <c r="B117" s="249"/>
      <c r="C117" s="249"/>
      <c r="D117" s="249"/>
      <c r="E117" s="265"/>
      <c r="F117" s="249"/>
      <c r="G117" s="249"/>
    </row>
    <row r="118" spans="1:7" x14ac:dyDescent="0.2">
      <c r="A118" s="249"/>
      <c r="B118" s="249"/>
      <c r="C118" s="249"/>
      <c r="D118" s="249"/>
      <c r="E118" s="265"/>
      <c r="F118" s="249"/>
      <c r="G118" s="249"/>
    </row>
    <row r="119" spans="1:7" x14ac:dyDescent="0.2">
      <c r="A119" s="249"/>
      <c r="B119" s="249"/>
      <c r="C119" s="249"/>
      <c r="D119" s="249"/>
      <c r="E119" s="265"/>
      <c r="F119" s="249"/>
      <c r="G119" s="249"/>
    </row>
    <row r="120" spans="1:7" x14ac:dyDescent="0.2">
      <c r="A120" s="249"/>
      <c r="B120" s="249"/>
      <c r="C120" s="249"/>
      <c r="D120" s="249"/>
      <c r="E120" s="265"/>
      <c r="F120" s="249"/>
      <c r="G120" s="249"/>
    </row>
    <row r="121" spans="1:7" x14ac:dyDescent="0.2">
      <c r="A121" s="249"/>
      <c r="B121" s="249"/>
      <c r="C121" s="249"/>
      <c r="D121" s="249"/>
      <c r="E121" s="265"/>
      <c r="F121" s="249"/>
      <c r="G121" s="249"/>
    </row>
  </sheetData>
  <mergeCells count="4">
    <mergeCell ref="A1:G1"/>
    <mergeCell ref="A3:B3"/>
    <mergeCell ref="A4:B4"/>
    <mergeCell ref="E4:G4"/>
  </mergeCells>
  <printOptions gridLinesSet="0"/>
  <pageMargins left="0.59055118110236227" right="0.39370078740157483" top="0.59055118110236227" bottom="0.98425196850393704" header="0.19685039370078741" footer="0.51181102362204722"/>
  <pageSetup paperSize="9" orientation="portrait" horizont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1:BE51"/>
  <sheetViews>
    <sheetView topLeftCell="A16" zoomScaleNormal="100" workbookViewId="0">
      <selection activeCell="C23" sqref="C23"/>
    </sheetView>
  </sheetViews>
  <sheetFormatPr defaultRowHeight="12.75" x14ac:dyDescent="0.2"/>
  <cols>
    <col min="1" max="1" width="2" style="1" customWidth="1"/>
    <col min="2" max="2" width="15" style="1" customWidth="1"/>
    <col min="3" max="3" width="15.85546875" style="1" customWidth="1"/>
    <col min="4" max="4" width="14.5703125" style="1" customWidth="1"/>
    <col min="5" max="5" width="13.5703125" style="1" customWidth="1"/>
    <col min="6" max="6" width="16.5703125" style="1" customWidth="1"/>
    <col min="7" max="7" width="15.28515625" style="1" customWidth="1"/>
    <col min="8" max="16384" width="9.140625" style="1"/>
  </cols>
  <sheetData>
    <row r="1" spans="1:57" ht="24.75" customHeight="1" thickBot="1" x14ac:dyDescent="0.25">
      <c r="A1" s="74" t="s">
        <v>26</v>
      </c>
      <c r="B1" s="75"/>
      <c r="C1" s="75"/>
      <c r="D1" s="75"/>
      <c r="E1" s="75"/>
      <c r="F1" s="75"/>
      <c r="G1" s="75"/>
    </row>
    <row r="2" spans="1:57" ht="12.75" customHeight="1" x14ac:dyDescent="0.2">
      <c r="A2" s="76" t="s">
        <v>27</v>
      </c>
      <c r="B2" s="77"/>
      <c r="C2" s="78" t="s">
        <v>98</v>
      </c>
      <c r="D2" s="78" t="s">
        <v>196</v>
      </c>
      <c r="E2" s="79"/>
      <c r="F2" s="80" t="s">
        <v>28</v>
      </c>
      <c r="G2" s="81"/>
    </row>
    <row r="3" spans="1:57" ht="3" hidden="1" customHeight="1" x14ac:dyDescent="0.2">
      <c r="A3" s="82"/>
      <c r="B3" s="83"/>
      <c r="C3" s="84"/>
      <c r="D3" s="84"/>
      <c r="E3" s="85"/>
      <c r="F3" s="86"/>
      <c r="G3" s="87"/>
    </row>
    <row r="4" spans="1:57" ht="12" customHeight="1" x14ac:dyDescent="0.2">
      <c r="A4" s="88" t="s">
        <v>29</v>
      </c>
      <c r="B4" s="83"/>
      <c r="C4" s="84"/>
      <c r="D4" s="84"/>
      <c r="E4" s="85"/>
      <c r="F4" s="86" t="s">
        <v>30</v>
      </c>
      <c r="G4" s="89"/>
    </row>
    <row r="5" spans="1:57" ht="12.95" customHeight="1" x14ac:dyDescent="0.2">
      <c r="A5" s="90" t="s">
        <v>193</v>
      </c>
      <c r="B5" s="91"/>
      <c r="C5" s="92" t="s">
        <v>194</v>
      </c>
      <c r="D5" s="93"/>
      <c r="E5" s="91"/>
      <c r="F5" s="86" t="s">
        <v>31</v>
      </c>
      <c r="G5" s="87"/>
    </row>
    <row r="6" spans="1:57" ht="12.95" customHeight="1" x14ac:dyDescent="0.2">
      <c r="A6" s="88" t="s">
        <v>32</v>
      </c>
      <c r="B6" s="83"/>
      <c r="C6" s="84"/>
      <c r="D6" s="84"/>
      <c r="E6" s="85"/>
      <c r="F6" s="94" t="s">
        <v>33</v>
      </c>
      <c r="G6" s="95">
        <v>0</v>
      </c>
      <c r="O6" s="96"/>
    </row>
    <row r="7" spans="1:57" ht="12.95" customHeight="1" x14ac:dyDescent="0.2">
      <c r="A7" s="97"/>
      <c r="B7" s="98"/>
      <c r="C7" s="99" t="s">
        <v>97</v>
      </c>
      <c r="D7" s="100"/>
      <c r="E7" s="100"/>
      <c r="F7" s="101" t="s">
        <v>34</v>
      </c>
      <c r="G7" s="95">
        <f>IF(G6=0,,ROUND((F30+F32)/G6,1))</f>
        <v>0</v>
      </c>
    </row>
    <row r="8" spans="1:57" x14ac:dyDescent="0.2">
      <c r="A8" s="102" t="s">
        <v>35</v>
      </c>
      <c r="B8" s="86"/>
      <c r="C8" s="280"/>
      <c r="D8" s="280"/>
      <c r="E8" s="281"/>
      <c r="F8" s="103" t="s">
        <v>36</v>
      </c>
      <c r="G8" s="104"/>
      <c r="H8" s="105"/>
      <c r="I8" s="106"/>
    </row>
    <row r="9" spans="1:57" x14ac:dyDescent="0.2">
      <c r="A9" s="102" t="s">
        <v>37</v>
      </c>
      <c r="B9" s="86"/>
      <c r="C9" s="280"/>
      <c r="D9" s="280"/>
      <c r="E9" s="281"/>
      <c r="F9" s="86"/>
      <c r="G9" s="107"/>
      <c r="H9" s="108"/>
    </row>
    <row r="10" spans="1:57" x14ac:dyDescent="0.2">
      <c r="A10" s="102" t="s">
        <v>38</v>
      </c>
      <c r="B10" s="86"/>
      <c r="C10" s="280"/>
      <c r="D10" s="280"/>
      <c r="E10" s="280"/>
      <c r="F10" s="109"/>
      <c r="G10" s="110"/>
      <c r="H10" s="111"/>
    </row>
    <row r="11" spans="1:57" ht="13.5" customHeight="1" x14ac:dyDescent="0.2">
      <c r="A11" s="102" t="s">
        <v>39</v>
      </c>
      <c r="B11" s="86"/>
      <c r="C11" s="280"/>
      <c r="D11" s="280"/>
      <c r="E11" s="280"/>
      <c r="F11" s="112" t="s">
        <v>40</v>
      </c>
      <c r="G11" s="113"/>
      <c r="H11" s="108"/>
      <c r="BA11" s="114"/>
      <c r="BB11" s="114"/>
      <c r="BC11" s="114"/>
      <c r="BD11" s="114"/>
      <c r="BE11" s="114"/>
    </row>
    <row r="12" spans="1:57" ht="12.75" customHeight="1" x14ac:dyDescent="0.2">
      <c r="A12" s="115" t="s">
        <v>41</v>
      </c>
      <c r="B12" s="83"/>
      <c r="C12" s="282"/>
      <c r="D12" s="282"/>
      <c r="E12" s="282"/>
      <c r="F12" s="116" t="s">
        <v>42</v>
      </c>
      <c r="G12" s="117"/>
      <c r="H12" s="108"/>
    </row>
    <row r="13" spans="1:57" ht="28.5" customHeight="1" thickBot="1" x14ac:dyDescent="0.25">
      <c r="A13" s="118" t="s">
        <v>43</v>
      </c>
      <c r="B13" s="119"/>
      <c r="C13" s="119"/>
      <c r="D13" s="119"/>
      <c r="E13" s="120"/>
      <c r="F13" s="120"/>
      <c r="G13" s="121"/>
      <c r="H13" s="108"/>
    </row>
    <row r="14" spans="1:57" ht="17.25" customHeight="1" thickBot="1" x14ac:dyDescent="0.25">
      <c r="A14" s="122" t="s">
        <v>44</v>
      </c>
      <c r="B14" s="123"/>
      <c r="C14" s="124"/>
      <c r="D14" s="125" t="s">
        <v>45</v>
      </c>
      <c r="E14" s="126"/>
      <c r="F14" s="126"/>
      <c r="G14" s="124"/>
    </row>
    <row r="15" spans="1:57" ht="15.95" customHeight="1" x14ac:dyDescent="0.2">
      <c r="A15" s="127"/>
      <c r="B15" s="128" t="s">
        <v>46</v>
      </c>
      <c r="C15" s="129">
        <f>'03 01 Rek'!E13</f>
        <v>0</v>
      </c>
      <c r="D15" s="130">
        <f>'03 01 Rek'!A21</f>
        <v>0</v>
      </c>
      <c r="E15" s="131"/>
      <c r="F15" s="132"/>
      <c r="G15" s="129">
        <f>'03 01 Rek'!I21</f>
        <v>0</v>
      </c>
    </row>
    <row r="16" spans="1:57" ht="15.95" customHeight="1" x14ac:dyDescent="0.2">
      <c r="A16" s="127" t="s">
        <v>47</v>
      </c>
      <c r="B16" s="128" t="s">
        <v>48</v>
      </c>
      <c r="C16" s="129">
        <f>'03 01 Rek'!F13</f>
        <v>0</v>
      </c>
      <c r="D16" s="82"/>
      <c r="E16" s="133"/>
      <c r="F16" s="134"/>
      <c r="G16" s="129"/>
    </row>
    <row r="17" spans="1:7" ht="15.95" customHeight="1" x14ac:dyDescent="0.2">
      <c r="A17" s="127" t="s">
        <v>49</v>
      </c>
      <c r="B17" s="128" t="s">
        <v>50</v>
      </c>
      <c r="C17" s="129">
        <f>'03 01 Rek'!H13</f>
        <v>0</v>
      </c>
      <c r="D17" s="82"/>
      <c r="E17" s="133"/>
      <c r="F17" s="134"/>
      <c r="G17" s="129"/>
    </row>
    <row r="18" spans="1:7" ht="15.95" customHeight="1" x14ac:dyDescent="0.2">
      <c r="A18" s="135" t="s">
        <v>51</v>
      </c>
      <c r="B18" s="136" t="s">
        <v>52</v>
      </c>
      <c r="C18" s="129">
        <f>'03 01 Rek'!G13</f>
        <v>0</v>
      </c>
      <c r="D18" s="82"/>
      <c r="E18" s="133"/>
      <c r="F18" s="134"/>
      <c r="G18" s="129"/>
    </row>
    <row r="19" spans="1:7" ht="15.95" customHeight="1" x14ac:dyDescent="0.2">
      <c r="A19" s="137" t="s">
        <v>53</v>
      </c>
      <c r="B19" s="128"/>
      <c r="C19" s="129">
        <f>SUM(C15:C18)</f>
        <v>0</v>
      </c>
      <c r="D19" s="82"/>
      <c r="E19" s="133"/>
      <c r="F19" s="134"/>
      <c r="G19" s="129"/>
    </row>
    <row r="20" spans="1:7" ht="15.95" customHeight="1" x14ac:dyDescent="0.2">
      <c r="A20" s="137"/>
      <c r="B20" s="128"/>
      <c r="C20" s="129"/>
      <c r="D20" s="82"/>
      <c r="E20" s="133"/>
      <c r="F20" s="134"/>
      <c r="G20" s="129"/>
    </row>
    <row r="21" spans="1:7" ht="15.95" customHeight="1" x14ac:dyDescent="0.2">
      <c r="A21" s="137" t="s">
        <v>25</v>
      </c>
      <c r="B21" s="128"/>
      <c r="C21" s="129">
        <f>'03 01 Rek'!I13</f>
        <v>0</v>
      </c>
      <c r="D21" s="82"/>
      <c r="E21" s="133"/>
      <c r="F21" s="134"/>
      <c r="G21" s="129"/>
    </row>
    <row r="22" spans="1:7" ht="15.95" customHeight="1" x14ac:dyDescent="0.2">
      <c r="A22" s="138" t="s">
        <v>54</v>
      </c>
      <c r="B22" s="108"/>
      <c r="C22" s="129">
        <f>C19+C21</f>
        <v>0</v>
      </c>
      <c r="D22" s="82" t="s">
        <v>55</v>
      </c>
      <c r="E22" s="133"/>
      <c r="F22" s="134"/>
      <c r="G22" s="129">
        <f>G23-SUM(G15:G21)</f>
        <v>0</v>
      </c>
    </row>
    <row r="23" spans="1:7" ht="15.95" customHeight="1" thickBot="1" x14ac:dyDescent="0.25">
      <c r="A23" s="278" t="s">
        <v>56</v>
      </c>
      <c r="B23" s="279"/>
      <c r="C23" s="139">
        <f>C22+G23</f>
        <v>0</v>
      </c>
      <c r="D23" s="140" t="s">
        <v>57</v>
      </c>
      <c r="E23" s="141"/>
      <c r="F23" s="142"/>
      <c r="G23" s="129">
        <f>'03 01 Rek'!H19</f>
        <v>0</v>
      </c>
    </row>
    <row r="24" spans="1:7" x14ac:dyDescent="0.2">
      <c r="A24" s="143" t="s">
        <v>58</v>
      </c>
      <c r="B24" s="144"/>
      <c r="C24" s="145"/>
      <c r="D24" s="144" t="s">
        <v>59</v>
      </c>
      <c r="E24" s="144"/>
      <c r="F24" s="146" t="s">
        <v>60</v>
      </c>
      <c r="G24" s="147"/>
    </row>
    <row r="25" spans="1:7" x14ac:dyDescent="0.2">
      <c r="A25" s="138" t="s">
        <v>61</v>
      </c>
      <c r="B25" s="108"/>
      <c r="C25" s="148"/>
      <c r="D25" s="108" t="s">
        <v>61</v>
      </c>
      <c r="F25" s="149" t="s">
        <v>61</v>
      </c>
      <c r="G25" s="150"/>
    </row>
    <row r="26" spans="1:7" ht="37.5" customHeight="1" x14ac:dyDescent="0.2">
      <c r="A26" s="138" t="s">
        <v>62</v>
      </c>
      <c r="B26" s="151"/>
      <c r="C26" s="148"/>
      <c r="D26" s="108" t="s">
        <v>62</v>
      </c>
      <c r="F26" s="149" t="s">
        <v>62</v>
      </c>
      <c r="G26" s="150"/>
    </row>
    <row r="27" spans="1:7" x14ac:dyDescent="0.2">
      <c r="A27" s="138"/>
      <c r="B27" s="152"/>
      <c r="C27" s="148"/>
      <c r="D27" s="108"/>
      <c r="F27" s="149"/>
      <c r="G27" s="150"/>
    </row>
    <row r="28" spans="1:7" x14ac:dyDescent="0.2">
      <c r="A28" s="138" t="s">
        <v>63</v>
      </c>
      <c r="B28" s="108"/>
      <c r="C28" s="148"/>
      <c r="D28" s="149" t="s">
        <v>64</v>
      </c>
      <c r="E28" s="148"/>
      <c r="F28" s="153" t="s">
        <v>64</v>
      </c>
      <c r="G28" s="150"/>
    </row>
    <row r="29" spans="1:7" ht="69" customHeight="1" x14ac:dyDescent="0.2">
      <c r="A29" s="138"/>
      <c r="B29" s="108"/>
      <c r="C29" s="154"/>
      <c r="D29" s="155"/>
      <c r="E29" s="154"/>
      <c r="F29" s="108"/>
      <c r="G29" s="150"/>
    </row>
    <row r="30" spans="1:7" x14ac:dyDescent="0.2">
      <c r="A30" s="156" t="s">
        <v>12</v>
      </c>
      <c r="B30" s="157"/>
      <c r="C30" s="158">
        <v>21</v>
      </c>
      <c r="D30" s="157" t="s">
        <v>65</v>
      </c>
      <c r="E30" s="159"/>
      <c r="F30" s="284">
        <f>C23-F32</f>
        <v>0</v>
      </c>
      <c r="G30" s="285"/>
    </row>
    <row r="31" spans="1:7" x14ac:dyDescent="0.2">
      <c r="A31" s="156" t="s">
        <v>66</v>
      </c>
      <c r="B31" s="157"/>
      <c r="C31" s="158">
        <f>C30</f>
        <v>21</v>
      </c>
      <c r="D31" s="157" t="s">
        <v>67</v>
      </c>
      <c r="E31" s="159"/>
      <c r="F31" s="284">
        <f>ROUND(PRODUCT(F30,C31/100),0)</f>
        <v>0</v>
      </c>
      <c r="G31" s="285"/>
    </row>
    <row r="32" spans="1:7" x14ac:dyDescent="0.2">
      <c r="A32" s="156" t="s">
        <v>12</v>
      </c>
      <c r="B32" s="157"/>
      <c r="C32" s="158">
        <v>0</v>
      </c>
      <c r="D32" s="157" t="s">
        <v>67</v>
      </c>
      <c r="E32" s="159"/>
      <c r="F32" s="284">
        <v>0</v>
      </c>
      <c r="G32" s="285"/>
    </row>
    <row r="33" spans="1:8" x14ac:dyDescent="0.2">
      <c r="A33" s="156" t="s">
        <v>66</v>
      </c>
      <c r="B33" s="160"/>
      <c r="C33" s="161">
        <f>C32</f>
        <v>0</v>
      </c>
      <c r="D33" s="157" t="s">
        <v>67</v>
      </c>
      <c r="E33" s="134"/>
      <c r="F33" s="284">
        <f>ROUND(PRODUCT(F32,C33/100),0)</f>
        <v>0</v>
      </c>
      <c r="G33" s="285"/>
    </row>
    <row r="34" spans="1:8" s="165" customFormat="1" ht="19.5" customHeight="1" thickBot="1" x14ac:dyDescent="0.3">
      <c r="A34" s="162" t="s">
        <v>68</v>
      </c>
      <c r="B34" s="163"/>
      <c r="C34" s="163"/>
      <c r="D34" s="163"/>
      <c r="E34" s="164"/>
      <c r="F34" s="286">
        <f>ROUND(SUM(F30:F33),0)</f>
        <v>0</v>
      </c>
      <c r="G34" s="287"/>
    </row>
    <row r="36" spans="1:8" x14ac:dyDescent="0.2">
      <c r="A36" s="2" t="s">
        <v>69</v>
      </c>
      <c r="B36" s="2"/>
      <c r="C36" s="2"/>
      <c r="D36" s="2"/>
      <c r="E36" s="2"/>
      <c r="F36" s="2"/>
      <c r="G36" s="2"/>
      <c r="H36" s="1" t="s">
        <v>2</v>
      </c>
    </row>
    <row r="37" spans="1:8" ht="14.25" customHeight="1" x14ac:dyDescent="0.2">
      <c r="A37" s="2"/>
      <c r="B37" s="288"/>
      <c r="C37" s="288"/>
      <c r="D37" s="288"/>
      <c r="E37" s="288"/>
      <c r="F37" s="288"/>
      <c r="G37" s="288"/>
      <c r="H37" s="1" t="s">
        <v>2</v>
      </c>
    </row>
    <row r="38" spans="1:8" ht="12.75" customHeight="1" x14ac:dyDescent="0.2">
      <c r="A38" s="166"/>
      <c r="B38" s="288"/>
      <c r="C38" s="288"/>
      <c r="D38" s="288"/>
      <c r="E38" s="288"/>
      <c r="F38" s="288"/>
      <c r="G38" s="288"/>
      <c r="H38" s="1" t="s">
        <v>2</v>
      </c>
    </row>
    <row r="39" spans="1:8" x14ac:dyDescent="0.2">
      <c r="A39" s="166"/>
      <c r="B39" s="288"/>
      <c r="C39" s="288"/>
      <c r="D39" s="288"/>
      <c r="E39" s="288"/>
      <c r="F39" s="288"/>
      <c r="G39" s="288"/>
      <c r="H39" s="1" t="s">
        <v>2</v>
      </c>
    </row>
    <row r="40" spans="1:8" x14ac:dyDescent="0.2">
      <c r="A40" s="166"/>
      <c r="B40" s="288"/>
      <c r="C40" s="288"/>
      <c r="D40" s="288"/>
      <c r="E40" s="288"/>
      <c r="F40" s="288"/>
      <c r="G40" s="288"/>
      <c r="H40" s="1" t="s">
        <v>2</v>
      </c>
    </row>
    <row r="41" spans="1:8" x14ac:dyDescent="0.2">
      <c r="A41" s="166"/>
      <c r="B41" s="288"/>
      <c r="C41" s="288"/>
      <c r="D41" s="288"/>
      <c r="E41" s="288"/>
      <c r="F41" s="288"/>
      <c r="G41" s="288"/>
      <c r="H41" s="1" t="s">
        <v>2</v>
      </c>
    </row>
    <row r="42" spans="1:8" x14ac:dyDescent="0.2">
      <c r="A42" s="166"/>
      <c r="B42" s="288"/>
      <c r="C42" s="288"/>
      <c r="D42" s="288"/>
      <c r="E42" s="288"/>
      <c r="F42" s="288"/>
      <c r="G42" s="288"/>
      <c r="H42" s="1" t="s">
        <v>2</v>
      </c>
    </row>
    <row r="43" spans="1:8" x14ac:dyDescent="0.2">
      <c r="A43" s="166"/>
      <c r="B43" s="288"/>
      <c r="C43" s="288"/>
      <c r="D43" s="288"/>
      <c r="E43" s="288"/>
      <c r="F43" s="288"/>
      <c r="G43" s="288"/>
      <c r="H43" s="1" t="s">
        <v>2</v>
      </c>
    </row>
    <row r="44" spans="1:8" ht="12.75" customHeight="1" x14ac:dyDescent="0.2">
      <c r="A44" s="166"/>
      <c r="B44" s="288"/>
      <c r="C44" s="288"/>
      <c r="D44" s="288"/>
      <c r="E44" s="288"/>
      <c r="F44" s="288"/>
      <c r="G44" s="288"/>
      <c r="H44" s="1" t="s">
        <v>2</v>
      </c>
    </row>
    <row r="45" spans="1:8" ht="12.75" customHeight="1" x14ac:dyDescent="0.2">
      <c r="A45" s="166"/>
      <c r="B45" s="288"/>
      <c r="C45" s="288"/>
      <c r="D45" s="288"/>
      <c r="E45" s="288"/>
      <c r="F45" s="288"/>
      <c r="G45" s="288"/>
      <c r="H45" s="1" t="s">
        <v>2</v>
      </c>
    </row>
    <row r="46" spans="1:8" x14ac:dyDescent="0.2">
      <c r="B46" s="283"/>
      <c r="C46" s="283"/>
      <c r="D46" s="283"/>
      <c r="E46" s="283"/>
      <c r="F46" s="283"/>
      <c r="G46" s="283"/>
    </row>
    <row r="47" spans="1:8" x14ac:dyDescent="0.2">
      <c r="B47" s="283"/>
      <c r="C47" s="283"/>
      <c r="D47" s="283"/>
      <c r="E47" s="283"/>
      <c r="F47" s="283"/>
      <c r="G47" s="283"/>
    </row>
    <row r="48" spans="1:8" x14ac:dyDescent="0.2">
      <c r="B48" s="283"/>
      <c r="C48" s="283"/>
      <c r="D48" s="283"/>
      <c r="E48" s="283"/>
      <c r="F48" s="283"/>
      <c r="G48" s="283"/>
    </row>
    <row r="49" spans="2:7" x14ac:dyDescent="0.2">
      <c r="B49" s="283"/>
      <c r="C49" s="283"/>
      <c r="D49" s="283"/>
      <c r="E49" s="283"/>
      <c r="F49" s="283"/>
      <c r="G49" s="283"/>
    </row>
    <row r="50" spans="2:7" x14ac:dyDescent="0.2">
      <c r="B50" s="283"/>
      <c r="C50" s="283"/>
      <c r="D50" s="283"/>
      <c r="E50" s="283"/>
      <c r="F50" s="283"/>
      <c r="G50" s="283"/>
    </row>
    <row r="51" spans="2:7" x14ac:dyDescent="0.2">
      <c r="B51" s="283"/>
      <c r="C51" s="283"/>
      <c r="D51" s="283"/>
      <c r="E51" s="283"/>
      <c r="F51" s="283"/>
      <c r="G51" s="283"/>
    </row>
  </sheetData>
  <mergeCells count="18">
    <mergeCell ref="B51:G51"/>
    <mergeCell ref="F30:G30"/>
    <mergeCell ref="F31:G31"/>
    <mergeCell ref="F32:G32"/>
    <mergeCell ref="F33:G33"/>
    <mergeCell ref="F34:G34"/>
    <mergeCell ref="B37:G45"/>
    <mergeCell ref="B46:G46"/>
    <mergeCell ref="B47:G47"/>
    <mergeCell ref="B48:G48"/>
    <mergeCell ref="B49:G49"/>
    <mergeCell ref="B50:G50"/>
    <mergeCell ref="A23:B23"/>
    <mergeCell ref="C8:E8"/>
    <mergeCell ref="C9:E9"/>
    <mergeCell ref="C10:E10"/>
    <mergeCell ref="C11:E11"/>
    <mergeCell ref="C12:E12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3"/>
  <dimension ref="A1:BE70"/>
  <sheetViews>
    <sheetView workbookViewId="0">
      <selection activeCell="E7" sqref="E7"/>
    </sheetView>
  </sheetViews>
  <sheetFormatPr defaultRowHeight="12.75" x14ac:dyDescent="0.2"/>
  <cols>
    <col min="1" max="1" width="5.85546875" style="1" customWidth="1"/>
    <col min="2" max="2" width="6.140625" style="1" customWidth="1"/>
    <col min="3" max="3" width="11.42578125" style="1" customWidth="1"/>
    <col min="4" max="4" width="15.85546875" style="1" customWidth="1"/>
    <col min="5" max="5" width="11.28515625" style="1" customWidth="1"/>
    <col min="6" max="6" width="10.85546875" style="1" customWidth="1"/>
    <col min="7" max="7" width="11" style="1" customWidth="1"/>
    <col min="8" max="8" width="11.140625" style="1" customWidth="1"/>
    <col min="9" max="9" width="10.7109375" style="1" customWidth="1"/>
    <col min="10" max="16384" width="9.140625" style="1"/>
  </cols>
  <sheetData>
    <row r="1" spans="1:57" ht="13.5" thickTop="1" x14ac:dyDescent="0.2">
      <c r="A1" s="289" t="s">
        <v>3</v>
      </c>
      <c r="B1" s="290"/>
      <c r="C1" s="167" t="s">
        <v>97</v>
      </c>
      <c r="D1" s="168"/>
      <c r="E1" s="169"/>
      <c r="F1" s="168"/>
      <c r="G1" s="170" t="s">
        <v>70</v>
      </c>
      <c r="H1" s="171" t="s">
        <v>98</v>
      </c>
      <c r="I1" s="172"/>
    </row>
    <row r="2" spans="1:57" ht="13.5" thickBot="1" x14ac:dyDescent="0.25">
      <c r="A2" s="291" t="s">
        <v>71</v>
      </c>
      <c r="B2" s="292"/>
      <c r="C2" s="173" t="s">
        <v>195</v>
      </c>
      <c r="D2" s="174"/>
      <c r="E2" s="175"/>
      <c r="F2" s="174"/>
      <c r="G2" s="293" t="s">
        <v>196</v>
      </c>
      <c r="H2" s="294"/>
      <c r="I2" s="295"/>
    </row>
    <row r="3" spans="1:57" ht="13.5" thickTop="1" x14ac:dyDescent="0.2">
      <c r="F3" s="108"/>
    </row>
    <row r="4" spans="1:57" ht="19.5" customHeight="1" x14ac:dyDescent="0.25">
      <c r="A4" s="176" t="s">
        <v>72</v>
      </c>
      <c r="B4" s="177"/>
      <c r="C4" s="177"/>
      <c r="D4" s="177"/>
      <c r="E4" s="178"/>
      <c r="F4" s="177"/>
      <c r="G4" s="177"/>
      <c r="H4" s="177"/>
      <c r="I4" s="177"/>
    </row>
    <row r="5" spans="1:57" ht="13.5" thickBot="1" x14ac:dyDescent="0.25"/>
    <row r="6" spans="1:57" s="108" customFormat="1" ht="13.5" thickBot="1" x14ac:dyDescent="0.25">
      <c r="A6" s="179"/>
      <c r="B6" s="180" t="s">
        <v>73</v>
      </c>
      <c r="C6" s="180"/>
      <c r="D6" s="181"/>
      <c r="E6" s="182" t="s">
        <v>21</v>
      </c>
      <c r="F6" s="183" t="s">
        <v>22</v>
      </c>
      <c r="G6" s="183" t="s">
        <v>23</v>
      </c>
      <c r="H6" s="183" t="s">
        <v>24</v>
      </c>
      <c r="I6" s="184" t="s">
        <v>25</v>
      </c>
    </row>
    <row r="7" spans="1:57" s="108" customFormat="1" x14ac:dyDescent="0.2">
      <c r="A7" s="266" t="str">
        <f>'03 01 Pol'!B7</f>
        <v>1</v>
      </c>
      <c r="B7" s="62" t="str">
        <f>'03 01 Pol'!C7</f>
        <v>Zemní práce</v>
      </c>
      <c r="D7" s="185"/>
      <c r="E7" s="267">
        <f>'03 01 Pol'!BA28</f>
        <v>0</v>
      </c>
      <c r="F7" s="268">
        <f>'03 01 Pol'!BB28</f>
        <v>0</v>
      </c>
      <c r="G7" s="268">
        <f>'03 01 Pol'!BC28</f>
        <v>0</v>
      </c>
      <c r="H7" s="268">
        <f>'03 01 Pol'!BD28</f>
        <v>0</v>
      </c>
      <c r="I7" s="269">
        <f>'03 01 Pol'!BE28</f>
        <v>0</v>
      </c>
    </row>
    <row r="8" spans="1:57" s="108" customFormat="1" x14ac:dyDescent="0.2">
      <c r="A8" s="266" t="str">
        <f>'03 01 Pol'!B29</f>
        <v>3</v>
      </c>
      <c r="B8" s="62" t="str">
        <f>'03 01 Pol'!C29</f>
        <v>Svislé konstrukce</v>
      </c>
      <c r="D8" s="185"/>
      <c r="E8" s="267">
        <f>'03 01 Pol'!BA37</f>
        <v>0</v>
      </c>
      <c r="F8" s="268">
        <f>'03 01 Pol'!BB37</f>
        <v>0</v>
      </c>
      <c r="G8" s="268">
        <f>'03 01 Pol'!BC37</f>
        <v>0</v>
      </c>
      <c r="H8" s="268">
        <f>'03 01 Pol'!BD37</f>
        <v>0</v>
      </c>
      <c r="I8" s="269">
        <f>'03 01 Pol'!BE37</f>
        <v>0</v>
      </c>
    </row>
    <row r="9" spans="1:57" s="108" customFormat="1" x14ac:dyDescent="0.2">
      <c r="A9" s="266" t="str">
        <f>'03 01 Pol'!B38</f>
        <v>5</v>
      </c>
      <c r="B9" s="62" t="str">
        <f>'03 01 Pol'!C38</f>
        <v>Komunikace</v>
      </c>
      <c r="D9" s="185"/>
      <c r="E9" s="267">
        <f>'03 01 Pol'!BA44</f>
        <v>0</v>
      </c>
      <c r="F9" s="268">
        <f>'03 01 Pol'!BB44</f>
        <v>0</v>
      </c>
      <c r="G9" s="268">
        <f>'03 01 Pol'!BC44</f>
        <v>0</v>
      </c>
      <c r="H9" s="268">
        <f>'03 01 Pol'!BD44</f>
        <v>0</v>
      </c>
      <c r="I9" s="269">
        <f>'03 01 Pol'!BE44</f>
        <v>0</v>
      </c>
    </row>
    <row r="10" spans="1:57" s="108" customFormat="1" x14ac:dyDescent="0.2">
      <c r="A10" s="266" t="str">
        <f>'03 01 Pol'!B45</f>
        <v>9</v>
      </c>
      <c r="B10" s="62" t="str">
        <f>'03 01 Pol'!C45</f>
        <v>Ostatní konstrukce</v>
      </c>
      <c r="D10" s="185"/>
      <c r="E10" s="267">
        <f>'03 01 Pol'!BA58</f>
        <v>0</v>
      </c>
      <c r="F10" s="268">
        <f>'03 01 Pol'!BB58</f>
        <v>0</v>
      </c>
      <c r="G10" s="268">
        <f>'03 01 Pol'!BC58</f>
        <v>0</v>
      </c>
      <c r="H10" s="268">
        <f>'03 01 Pol'!BD58</f>
        <v>0</v>
      </c>
      <c r="I10" s="269">
        <f>'03 01 Pol'!BE58</f>
        <v>0</v>
      </c>
    </row>
    <row r="11" spans="1:57" s="108" customFormat="1" x14ac:dyDescent="0.2">
      <c r="A11" s="266" t="str">
        <f>'03 01 Pol'!B59</f>
        <v>99</v>
      </c>
      <c r="B11" s="62" t="str">
        <f>'03 01 Pol'!C59</f>
        <v>Přesun hmot</v>
      </c>
      <c r="D11" s="185"/>
      <c r="E11" s="267">
        <f>'03 01 Pol'!BA62</f>
        <v>0</v>
      </c>
      <c r="F11" s="268">
        <f>'03 01 Pol'!BB62</f>
        <v>0</v>
      </c>
      <c r="G11" s="268">
        <f>'03 01 Pol'!BC62</f>
        <v>0</v>
      </c>
      <c r="H11" s="268">
        <f>'03 01 Pol'!BD62</f>
        <v>0</v>
      </c>
      <c r="I11" s="269">
        <f>'03 01 Pol'!BE62</f>
        <v>0</v>
      </c>
    </row>
    <row r="12" spans="1:57" s="108" customFormat="1" ht="13.5" thickBot="1" x14ac:dyDescent="0.25">
      <c r="A12" s="266" t="str">
        <f>'03 01 Pol'!B63</f>
        <v>D96</v>
      </c>
      <c r="B12" s="62" t="str">
        <f>'03 01 Pol'!C63</f>
        <v>Přesun suti</v>
      </c>
      <c r="D12" s="185"/>
      <c r="E12" s="267">
        <f>'03 01 Pol'!BA66</f>
        <v>0</v>
      </c>
      <c r="F12" s="268">
        <f>'03 01 Pol'!BB66</f>
        <v>0</v>
      </c>
      <c r="G12" s="268">
        <f>'03 01 Pol'!BC66</f>
        <v>0</v>
      </c>
      <c r="H12" s="268">
        <f>'03 01 Pol'!BD66</f>
        <v>0</v>
      </c>
      <c r="I12" s="269">
        <f>'03 01 Pol'!BE66</f>
        <v>0</v>
      </c>
    </row>
    <row r="13" spans="1:57" s="14" customFormat="1" ht="13.5" thickBot="1" x14ac:dyDescent="0.25">
      <c r="A13" s="186"/>
      <c r="B13" s="187" t="s">
        <v>74</v>
      </c>
      <c r="C13" s="187"/>
      <c r="D13" s="188"/>
      <c r="E13" s="189">
        <f>SUM(E7:E12)</f>
        <v>0</v>
      </c>
      <c r="F13" s="190">
        <f>SUM(F7:F12)</f>
        <v>0</v>
      </c>
      <c r="G13" s="190">
        <f>SUM(G7:G12)</f>
        <v>0</v>
      </c>
      <c r="H13" s="190">
        <f>SUM(H7:H12)</f>
        <v>0</v>
      </c>
      <c r="I13" s="191">
        <f>SUM(I7:I12)</f>
        <v>0</v>
      </c>
    </row>
    <row r="14" spans="1:57" x14ac:dyDescent="0.2">
      <c r="A14" s="108"/>
      <c r="B14" s="108"/>
      <c r="C14" s="108"/>
      <c r="D14" s="108"/>
      <c r="E14" s="108"/>
      <c r="F14" s="108"/>
      <c r="G14" s="108"/>
      <c r="H14" s="108"/>
      <c r="I14" s="108"/>
    </row>
    <row r="15" spans="1:57" ht="19.5" customHeight="1" x14ac:dyDescent="0.25">
      <c r="A15" s="177" t="s">
        <v>75</v>
      </c>
      <c r="B15" s="177"/>
      <c r="C15" s="177"/>
      <c r="D15" s="177"/>
      <c r="E15" s="177"/>
      <c r="F15" s="177"/>
      <c r="G15" s="192"/>
      <c r="H15" s="177"/>
      <c r="I15" s="177"/>
      <c r="BA15" s="114"/>
      <c r="BB15" s="114"/>
      <c r="BC15" s="114"/>
      <c r="BD15" s="114"/>
      <c r="BE15" s="114"/>
    </row>
    <row r="16" spans="1:57" ht="13.5" thickBot="1" x14ac:dyDescent="0.25"/>
    <row r="17" spans="1:53" x14ac:dyDescent="0.2">
      <c r="A17" s="143" t="s">
        <v>76</v>
      </c>
      <c r="B17" s="144"/>
      <c r="C17" s="144"/>
      <c r="D17" s="193"/>
      <c r="E17" s="194" t="s">
        <v>77</v>
      </c>
      <c r="F17" s="195" t="s">
        <v>13</v>
      </c>
      <c r="G17" s="196" t="s">
        <v>78</v>
      </c>
      <c r="H17" s="197"/>
      <c r="I17" s="198" t="s">
        <v>77</v>
      </c>
    </row>
    <row r="18" spans="1:53" x14ac:dyDescent="0.2">
      <c r="A18" s="137"/>
      <c r="B18" s="128"/>
      <c r="C18" s="128"/>
      <c r="D18" s="199"/>
      <c r="E18" s="200"/>
      <c r="F18" s="201"/>
      <c r="G18" s="202">
        <f>CHOOSE(BA18+1,E13+F13,E13+F13+H13,E13+F13+G13+H13,E13,F13,H13,G13,H13+G13,0)</f>
        <v>0</v>
      </c>
      <c r="H18" s="203"/>
      <c r="I18" s="204">
        <f>E18+F18*G18/100</f>
        <v>0</v>
      </c>
      <c r="BA18" s="1">
        <v>8</v>
      </c>
    </row>
    <row r="19" spans="1:53" ht="13.5" thickBot="1" x14ac:dyDescent="0.25">
      <c r="A19" s="205"/>
      <c r="B19" s="206" t="s">
        <v>79</v>
      </c>
      <c r="C19" s="207"/>
      <c r="D19" s="208"/>
      <c r="E19" s="209"/>
      <c r="F19" s="210"/>
      <c r="G19" s="210"/>
      <c r="H19" s="296">
        <f>SUM(I18:I18)</f>
        <v>0</v>
      </c>
      <c r="I19" s="297"/>
    </row>
    <row r="21" spans="1:53" x14ac:dyDescent="0.2">
      <c r="B21" s="14"/>
      <c r="F21" s="211"/>
      <c r="G21" s="212"/>
      <c r="H21" s="212"/>
      <c r="I21" s="46"/>
    </row>
    <row r="22" spans="1:53" x14ac:dyDescent="0.2">
      <c r="F22" s="211"/>
      <c r="G22" s="212"/>
      <c r="H22" s="212"/>
      <c r="I22" s="46"/>
    </row>
    <row r="23" spans="1:53" x14ac:dyDescent="0.2">
      <c r="F23" s="211"/>
      <c r="G23" s="212"/>
      <c r="H23" s="212"/>
      <c r="I23" s="46"/>
    </row>
    <row r="24" spans="1:53" x14ac:dyDescent="0.2">
      <c r="F24" s="211"/>
      <c r="G24" s="212"/>
      <c r="H24" s="212"/>
      <c r="I24" s="46"/>
    </row>
    <row r="25" spans="1:53" x14ac:dyDescent="0.2">
      <c r="F25" s="211"/>
      <c r="G25" s="212"/>
      <c r="H25" s="212"/>
      <c r="I25" s="46"/>
    </row>
    <row r="26" spans="1:53" x14ac:dyDescent="0.2">
      <c r="F26" s="211"/>
      <c r="G26" s="212"/>
      <c r="H26" s="212"/>
      <c r="I26" s="46"/>
    </row>
    <row r="27" spans="1:53" x14ac:dyDescent="0.2">
      <c r="F27" s="211"/>
      <c r="G27" s="212"/>
      <c r="H27" s="212"/>
      <c r="I27" s="46"/>
    </row>
    <row r="28" spans="1:53" x14ac:dyDescent="0.2">
      <c r="F28" s="211"/>
      <c r="G28" s="212"/>
      <c r="H28" s="212"/>
      <c r="I28" s="46"/>
    </row>
    <row r="29" spans="1:53" x14ac:dyDescent="0.2">
      <c r="F29" s="211"/>
      <c r="G29" s="212"/>
      <c r="H29" s="212"/>
      <c r="I29" s="46"/>
    </row>
    <row r="30" spans="1:53" x14ac:dyDescent="0.2">
      <c r="F30" s="211"/>
      <c r="G30" s="212"/>
      <c r="H30" s="212"/>
      <c r="I30" s="46"/>
    </row>
    <row r="31" spans="1:53" x14ac:dyDescent="0.2">
      <c r="F31" s="211"/>
      <c r="G31" s="212"/>
      <c r="H31" s="212"/>
      <c r="I31" s="46"/>
    </row>
    <row r="32" spans="1:53" x14ac:dyDescent="0.2">
      <c r="F32" s="211"/>
      <c r="G32" s="212"/>
      <c r="H32" s="212"/>
      <c r="I32" s="46"/>
    </row>
    <row r="33" spans="6:9" x14ac:dyDescent="0.2">
      <c r="F33" s="211"/>
      <c r="G33" s="212"/>
      <c r="H33" s="212"/>
      <c r="I33" s="46"/>
    </row>
    <row r="34" spans="6:9" x14ac:dyDescent="0.2">
      <c r="F34" s="211"/>
      <c r="G34" s="212"/>
      <c r="H34" s="212"/>
      <c r="I34" s="46"/>
    </row>
    <row r="35" spans="6:9" x14ac:dyDescent="0.2">
      <c r="F35" s="211"/>
      <c r="G35" s="212"/>
      <c r="H35" s="212"/>
      <c r="I35" s="46"/>
    </row>
    <row r="36" spans="6:9" x14ac:dyDescent="0.2">
      <c r="F36" s="211"/>
      <c r="G36" s="212"/>
      <c r="H36" s="212"/>
      <c r="I36" s="46"/>
    </row>
    <row r="37" spans="6:9" x14ac:dyDescent="0.2">
      <c r="F37" s="211"/>
      <c r="G37" s="212"/>
      <c r="H37" s="212"/>
      <c r="I37" s="46"/>
    </row>
    <row r="38" spans="6:9" x14ac:dyDescent="0.2">
      <c r="F38" s="211"/>
      <c r="G38" s="212"/>
      <c r="H38" s="212"/>
      <c r="I38" s="46"/>
    </row>
    <row r="39" spans="6:9" x14ac:dyDescent="0.2">
      <c r="F39" s="211"/>
      <c r="G39" s="212"/>
      <c r="H39" s="212"/>
      <c r="I39" s="46"/>
    </row>
    <row r="40" spans="6:9" x14ac:dyDescent="0.2">
      <c r="F40" s="211"/>
      <c r="G40" s="212"/>
      <c r="H40" s="212"/>
      <c r="I40" s="46"/>
    </row>
    <row r="41" spans="6:9" x14ac:dyDescent="0.2">
      <c r="F41" s="211"/>
      <c r="G41" s="212"/>
      <c r="H41" s="212"/>
      <c r="I41" s="46"/>
    </row>
    <row r="42" spans="6:9" x14ac:dyDescent="0.2">
      <c r="F42" s="211"/>
      <c r="G42" s="212"/>
      <c r="H42" s="212"/>
      <c r="I42" s="46"/>
    </row>
    <row r="43" spans="6:9" x14ac:dyDescent="0.2">
      <c r="F43" s="211"/>
      <c r="G43" s="212"/>
      <c r="H43" s="212"/>
      <c r="I43" s="46"/>
    </row>
    <row r="44" spans="6:9" x14ac:dyDescent="0.2">
      <c r="F44" s="211"/>
      <c r="G44" s="212"/>
      <c r="H44" s="212"/>
      <c r="I44" s="46"/>
    </row>
    <row r="45" spans="6:9" x14ac:dyDescent="0.2">
      <c r="F45" s="211"/>
      <c r="G45" s="212"/>
      <c r="H45" s="212"/>
      <c r="I45" s="46"/>
    </row>
    <row r="46" spans="6:9" x14ac:dyDescent="0.2">
      <c r="F46" s="211"/>
      <c r="G46" s="212"/>
      <c r="H46" s="212"/>
      <c r="I46" s="46"/>
    </row>
    <row r="47" spans="6:9" x14ac:dyDescent="0.2">
      <c r="F47" s="211"/>
      <c r="G47" s="212"/>
      <c r="H47" s="212"/>
      <c r="I47" s="46"/>
    </row>
    <row r="48" spans="6:9" x14ac:dyDescent="0.2">
      <c r="F48" s="211"/>
      <c r="G48" s="212"/>
      <c r="H48" s="212"/>
      <c r="I48" s="46"/>
    </row>
    <row r="49" spans="6:9" x14ac:dyDescent="0.2">
      <c r="F49" s="211"/>
      <c r="G49" s="212"/>
      <c r="H49" s="212"/>
      <c r="I49" s="46"/>
    </row>
    <row r="50" spans="6:9" x14ac:dyDescent="0.2">
      <c r="F50" s="211"/>
      <c r="G50" s="212"/>
      <c r="H50" s="212"/>
      <c r="I50" s="46"/>
    </row>
    <row r="51" spans="6:9" x14ac:dyDescent="0.2">
      <c r="F51" s="211"/>
      <c r="G51" s="212"/>
      <c r="H51" s="212"/>
      <c r="I51" s="46"/>
    </row>
    <row r="52" spans="6:9" x14ac:dyDescent="0.2">
      <c r="F52" s="211"/>
      <c r="G52" s="212"/>
      <c r="H52" s="212"/>
      <c r="I52" s="46"/>
    </row>
    <row r="53" spans="6:9" x14ac:dyDescent="0.2">
      <c r="F53" s="211"/>
      <c r="G53" s="212"/>
      <c r="H53" s="212"/>
      <c r="I53" s="46"/>
    </row>
    <row r="54" spans="6:9" x14ac:dyDescent="0.2">
      <c r="F54" s="211"/>
      <c r="G54" s="212"/>
      <c r="H54" s="212"/>
      <c r="I54" s="46"/>
    </row>
    <row r="55" spans="6:9" x14ac:dyDescent="0.2">
      <c r="F55" s="211"/>
      <c r="G55" s="212"/>
      <c r="H55" s="212"/>
      <c r="I55" s="46"/>
    </row>
    <row r="56" spans="6:9" x14ac:dyDescent="0.2">
      <c r="F56" s="211"/>
      <c r="G56" s="212"/>
      <c r="H56" s="212"/>
      <c r="I56" s="46"/>
    </row>
    <row r="57" spans="6:9" x14ac:dyDescent="0.2">
      <c r="F57" s="211"/>
      <c r="G57" s="212"/>
      <c r="H57" s="212"/>
      <c r="I57" s="46"/>
    </row>
    <row r="58" spans="6:9" x14ac:dyDescent="0.2">
      <c r="F58" s="211"/>
      <c r="G58" s="212"/>
      <c r="H58" s="212"/>
      <c r="I58" s="46"/>
    </row>
    <row r="59" spans="6:9" x14ac:dyDescent="0.2">
      <c r="F59" s="211"/>
      <c r="G59" s="212"/>
      <c r="H59" s="212"/>
      <c r="I59" s="46"/>
    </row>
    <row r="60" spans="6:9" x14ac:dyDescent="0.2">
      <c r="F60" s="211"/>
      <c r="G60" s="212"/>
      <c r="H60" s="212"/>
      <c r="I60" s="46"/>
    </row>
    <row r="61" spans="6:9" x14ac:dyDescent="0.2">
      <c r="F61" s="211"/>
      <c r="G61" s="212"/>
      <c r="H61" s="212"/>
      <c r="I61" s="46"/>
    </row>
    <row r="62" spans="6:9" x14ac:dyDescent="0.2">
      <c r="F62" s="211"/>
      <c r="G62" s="212"/>
      <c r="H62" s="212"/>
      <c r="I62" s="46"/>
    </row>
    <row r="63" spans="6:9" x14ac:dyDescent="0.2">
      <c r="F63" s="211"/>
      <c r="G63" s="212"/>
      <c r="H63" s="212"/>
      <c r="I63" s="46"/>
    </row>
    <row r="64" spans="6:9" x14ac:dyDescent="0.2">
      <c r="F64" s="211"/>
      <c r="G64" s="212"/>
      <c r="H64" s="212"/>
      <c r="I64" s="46"/>
    </row>
    <row r="65" spans="6:9" x14ac:dyDescent="0.2">
      <c r="F65" s="211"/>
      <c r="G65" s="212"/>
      <c r="H65" s="212"/>
      <c r="I65" s="46"/>
    </row>
    <row r="66" spans="6:9" x14ac:dyDescent="0.2">
      <c r="F66" s="211"/>
      <c r="G66" s="212"/>
      <c r="H66" s="212"/>
      <c r="I66" s="46"/>
    </row>
    <row r="67" spans="6:9" x14ac:dyDescent="0.2">
      <c r="F67" s="211"/>
      <c r="G67" s="212"/>
      <c r="H67" s="212"/>
      <c r="I67" s="46"/>
    </row>
    <row r="68" spans="6:9" x14ac:dyDescent="0.2">
      <c r="F68" s="211"/>
      <c r="G68" s="212"/>
      <c r="H68" s="212"/>
      <c r="I68" s="46"/>
    </row>
    <row r="69" spans="6:9" x14ac:dyDescent="0.2">
      <c r="F69" s="211"/>
      <c r="G69" s="212"/>
      <c r="H69" s="212"/>
      <c r="I69" s="46"/>
    </row>
    <row r="70" spans="6:9" x14ac:dyDescent="0.2">
      <c r="F70" s="211"/>
      <c r="G70" s="212"/>
      <c r="H70" s="212"/>
      <c r="I70" s="46"/>
    </row>
  </sheetData>
  <mergeCells count="4">
    <mergeCell ref="A1:B1"/>
    <mergeCell ref="A2:B2"/>
    <mergeCell ref="G2:I2"/>
    <mergeCell ref="H19:I19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41</vt:i4>
      </vt:variant>
    </vt:vector>
  </HeadingPairs>
  <TitlesOfParts>
    <vt:vector size="54" baseType="lpstr">
      <vt:lpstr>Stavba</vt:lpstr>
      <vt:lpstr>01 01 KL</vt:lpstr>
      <vt:lpstr>01 01 Rek</vt:lpstr>
      <vt:lpstr>01 01 Pol</vt:lpstr>
      <vt:lpstr>02 01 KL</vt:lpstr>
      <vt:lpstr>02 01 Rek</vt:lpstr>
      <vt:lpstr>02 01 Pol</vt:lpstr>
      <vt:lpstr>03 01 KL</vt:lpstr>
      <vt:lpstr>03 01 Rek</vt:lpstr>
      <vt:lpstr>03 01 Pol</vt:lpstr>
      <vt:lpstr>04 01 KL</vt:lpstr>
      <vt:lpstr>04 01 Rek</vt:lpstr>
      <vt:lpstr>04 01 Pol</vt:lpstr>
      <vt:lpstr>Stavba!CelkemObjekty</vt:lpstr>
      <vt:lpstr>Stavba!CisloStavby</vt:lpstr>
      <vt:lpstr>Stavba!dadresa</vt:lpstr>
      <vt:lpstr>Stavba!DIČ</vt:lpstr>
      <vt:lpstr>Stavba!dmisto</vt:lpstr>
      <vt:lpstr>Stavba!dpsc</vt:lpstr>
      <vt:lpstr>Stavba!IČO</vt:lpstr>
      <vt:lpstr>Stavba!NazevObjektu</vt:lpstr>
      <vt:lpstr>Stavba!NazevStavby</vt:lpstr>
      <vt:lpstr>'01 01 Pol'!Názvy_tisku</vt:lpstr>
      <vt:lpstr>'01 01 Rek'!Názvy_tisku</vt:lpstr>
      <vt:lpstr>'02 01 Pol'!Názvy_tisku</vt:lpstr>
      <vt:lpstr>'02 01 Rek'!Názvy_tisku</vt:lpstr>
      <vt:lpstr>'03 01 Pol'!Názvy_tisku</vt:lpstr>
      <vt:lpstr>'03 01 Rek'!Názvy_tisku</vt:lpstr>
      <vt:lpstr>'04 01 Pol'!Názvy_tisku</vt:lpstr>
      <vt:lpstr>'04 01 Rek'!Názvy_tisku</vt:lpstr>
      <vt:lpstr>Stavba!Objednatel</vt:lpstr>
      <vt:lpstr>Stavba!Objekt</vt:lpstr>
      <vt:lpstr>'01 01 KL'!Oblast_tisku</vt:lpstr>
      <vt:lpstr>'01 01 Pol'!Oblast_tisku</vt:lpstr>
      <vt:lpstr>'01 01 Rek'!Oblast_tisku</vt:lpstr>
      <vt:lpstr>'02 01 KL'!Oblast_tisku</vt:lpstr>
      <vt:lpstr>'02 01 Pol'!Oblast_tisku</vt:lpstr>
      <vt:lpstr>'02 01 Rek'!Oblast_tisku</vt:lpstr>
      <vt:lpstr>'03 01 KL'!Oblast_tisku</vt:lpstr>
      <vt:lpstr>'03 01 Pol'!Oblast_tisku</vt:lpstr>
      <vt:lpstr>'03 01 Rek'!Oblast_tisku</vt:lpstr>
      <vt:lpstr>'04 01 KL'!Oblast_tisku</vt:lpstr>
      <vt:lpstr>'04 01 Pol'!Oblast_tisku</vt:lpstr>
      <vt:lpstr>'04 01 Rek'!Oblast_tisku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Stavba!SazbaDPH1</vt:lpstr>
      <vt:lpstr>Stavba!SazbaDPH2</vt:lpstr>
      <vt:lpstr>Stavba!StavbaCelkem</vt:lpstr>
      <vt:lpstr>Stavba!Zhotovitel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</dc:creator>
  <cp:lastModifiedBy>Stanislav</cp:lastModifiedBy>
  <dcterms:created xsi:type="dcterms:W3CDTF">2019-02-14T10:49:00Z</dcterms:created>
  <dcterms:modified xsi:type="dcterms:W3CDTF">2019-04-24T12:12:09Z</dcterms:modified>
</cp:coreProperties>
</file>