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arosta\Documents\Dotace MMR 2019 - MK Drescher-Kolář-obchod\Výběrové řízení 2020\Výzva + ZD\"/>
    </mc:Choice>
  </mc:AlternateContent>
  <xr:revisionPtr revIDLastSave="0" documentId="13_ncr:1_{6274035F-BFFF-4693-97E4-F9798F56B969}" xr6:coauthVersionLast="45" xr6:coauthVersionMax="45" xr10:uidLastSave="{00000000-0000-0000-0000-000000000000}"/>
  <bookViews>
    <workbookView xWindow="-120" yWindow="-120" windowWidth="19440" windowHeight="1500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SO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01 Pol'!$A$1:$X$119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2" l="1"/>
  <c r="M9" i="12" s="1"/>
  <c r="I9" i="12"/>
  <c r="K9" i="12"/>
  <c r="O9" i="12"/>
  <c r="Q9" i="12"/>
  <c r="V9" i="12"/>
  <c r="G11" i="12"/>
  <c r="M11" i="12" s="1"/>
  <c r="I11" i="12"/>
  <c r="K11" i="12"/>
  <c r="O11" i="12"/>
  <c r="Q11" i="12"/>
  <c r="V11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24" i="12"/>
  <c r="M24" i="12" s="1"/>
  <c r="I24" i="12"/>
  <c r="K24" i="12"/>
  <c r="O24" i="12"/>
  <c r="Q24" i="12"/>
  <c r="V24" i="12"/>
  <c r="G26" i="12"/>
  <c r="M26" i="12" s="1"/>
  <c r="I26" i="12"/>
  <c r="K26" i="12"/>
  <c r="O26" i="12"/>
  <c r="Q26" i="12"/>
  <c r="V26" i="12"/>
  <c r="G28" i="12"/>
  <c r="M28" i="12" s="1"/>
  <c r="I28" i="12"/>
  <c r="K28" i="12"/>
  <c r="O28" i="12"/>
  <c r="Q28" i="12"/>
  <c r="V28" i="12"/>
  <c r="G30" i="12"/>
  <c r="M30" i="12" s="1"/>
  <c r="I30" i="12"/>
  <c r="K30" i="12"/>
  <c r="O30" i="12"/>
  <c r="Q30" i="12"/>
  <c r="V30" i="12"/>
  <c r="G34" i="12"/>
  <c r="M34" i="12" s="1"/>
  <c r="I34" i="12"/>
  <c r="K34" i="12"/>
  <c r="O34" i="12"/>
  <c r="Q34" i="12"/>
  <c r="V34" i="12"/>
  <c r="G36" i="12"/>
  <c r="M36" i="12" s="1"/>
  <c r="I36" i="12"/>
  <c r="K36" i="12"/>
  <c r="O36" i="12"/>
  <c r="Q36" i="12"/>
  <c r="V36" i="12"/>
  <c r="G39" i="12"/>
  <c r="M39" i="12" s="1"/>
  <c r="I39" i="12"/>
  <c r="K39" i="12"/>
  <c r="O39" i="12"/>
  <c r="Q39" i="12"/>
  <c r="V39" i="12"/>
  <c r="G42" i="12"/>
  <c r="M42" i="12" s="1"/>
  <c r="I42" i="12"/>
  <c r="K42" i="12"/>
  <c r="O42" i="12"/>
  <c r="Q42" i="12"/>
  <c r="V42" i="12"/>
  <c r="G44" i="12"/>
  <c r="M44" i="12" s="1"/>
  <c r="I44" i="12"/>
  <c r="K44" i="12"/>
  <c r="O44" i="12"/>
  <c r="Q44" i="12"/>
  <c r="V44" i="12"/>
  <c r="G46" i="12"/>
  <c r="M46" i="12" s="1"/>
  <c r="I46" i="12"/>
  <c r="K46" i="12"/>
  <c r="O46" i="12"/>
  <c r="Q46" i="12"/>
  <c r="V46" i="12"/>
  <c r="G49" i="12"/>
  <c r="M49" i="12" s="1"/>
  <c r="I49" i="12"/>
  <c r="I48" i="12" s="1"/>
  <c r="K49" i="12"/>
  <c r="O49" i="12"/>
  <c r="O48" i="12" s="1"/>
  <c r="Q49" i="12"/>
  <c r="Q48" i="12" s="1"/>
  <c r="V49" i="12"/>
  <c r="V48" i="12" s="1"/>
  <c r="G51" i="12"/>
  <c r="I51" i="12"/>
  <c r="K51" i="12"/>
  <c r="M51" i="12"/>
  <c r="O51" i="12"/>
  <c r="Q51" i="12"/>
  <c r="V51" i="12"/>
  <c r="G54" i="12"/>
  <c r="M54" i="12" s="1"/>
  <c r="I54" i="12"/>
  <c r="K54" i="12"/>
  <c r="O54" i="12"/>
  <c r="Q54" i="12"/>
  <c r="V54" i="12"/>
  <c r="G57" i="12"/>
  <c r="M57" i="12" s="1"/>
  <c r="I57" i="12"/>
  <c r="K57" i="12"/>
  <c r="O57" i="12"/>
  <c r="Q57" i="12"/>
  <c r="V57" i="12"/>
  <c r="G59" i="12"/>
  <c r="M59" i="12" s="1"/>
  <c r="I59" i="12"/>
  <c r="K59" i="12"/>
  <c r="O59" i="12"/>
  <c r="Q59" i="12"/>
  <c r="V59" i="12"/>
  <c r="G62" i="12"/>
  <c r="M62" i="12" s="1"/>
  <c r="I62" i="12"/>
  <c r="I61" i="12" s="1"/>
  <c r="K62" i="12"/>
  <c r="K61" i="12" s="1"/>
  <c r="O62" i="12"/>
  <c r="Q62" i="12"/>
  <c r="V62" i="12"/>
  <c r="V61" i="12" s="1"/>
  <c r="G64" i="12"/>
  <c r="M64" i="12" s="1"/>
  <c r="I64" i="12"/>
  <c r="K64" i="12"/>
  <c r="O64" i="12"/>
  <c r="Q64" i="12"/>
  <c r="V64" i="12"/>
  <c r="G69" i="12"/>
  <c r="I69" i="12"/>
  <c r="K69" i="12"/>
  <c r="O69" i="12"/>
  <c r="Q69" i="12"/>
  <c r="V69" i="12"/>
  <c r="G71" i="12"/>
  <c r="M71" i="12" s="1"/>
  <c r="I71" i="12"/>
  <c r="K71" i="12"/>
  <c r="O71" i="12"/>
  <c r="Q71" i="12"/>
  <c r="V71" i="12"/>
  <c r="G73" i="12"/>
  <c r="I73" i="12"/>
  <c r="K73" i="12"/>
  <c r="M73" i="12"/>
  <c r="O73" i="12"/>
  <c r="Q73" i="12"/>
  <c r="V73" i="12"/>
  <c r="G75" i="12"/>
  <c r="M75" i="12" s="1"/>
  <c r="I75" i="12"/>
  <c r="K75" i="12"/>
  <c r="O75" i="12"/>
  <c r="Q75" i="12"/>
  <c r="V75" i="12"/>
  <c r="G78" i="12"/>
  <c r="M78" i="12" s="1"/>
  <c r="I78" i="12"/>
  <c r="I77" i="12" s="1"/>
  <c r="K78" i="12"/>
  <c r="O78" i="12"/>
  <c r="Q78" i="12"/>
  <c r="V78" i="12"/>
  <c r="G80" i="12"/>
  <c r="I80" i="12"/>
  <c r="K80" i="12"/>
  <c r="M80" i="12"/>
  <c r="O80" i="12"/>
  <c r="Q80" i="12"/>
  <c r="V80" i="12"/>
  <c r="G82" i="12"/>
  <c r="M82" i="12" s="1"/>
  <c r="I82" i="12"/>
  <c r="K82" i="12"/>
  <c r="O82" i="12"/>
  <c r="Q82" i="12"/>
  <c r="V82" i="12"/>
  <c r="G84" i="12"/>
  <c r="I84" i="12"/>
  <c r="K84" i="12"/>
  <c r="M84" i="12"/>
  <c r="O84" i="12"/>
  <c r="Q84" i="12"/>
  <c r="V84" i="12"/>
  <c r="G87" i="12"/>
  <c r="I87" i="12"/>
  <c r="K87" i="12"/>
  <c r="M87" i="12"/>
  <c r="O87" i="12"/>
  <c r="Q87" i="12"/>
  <c r="V87" i="12"/>
  <c r="G88" i="12"/>
  <c r="M88" i="12" s="1"/>
  <c r="I88" i="12"/>
  <c r="K88" i="12"/>
  <c r="O88" i="12"/>
  <c r="Q88" i="12"/>
  <c r="V88" i="12"/>
  <c r="G90" i="12"/>
  <c r="M90" i="12" s="1"/>
  <c r="I90" i="12"/>
  <c r="K90" i="12"/>
  <c r="O90" i="12"/>
  <c r="Q90" i="12"/>
  <c r="V90" i="12"/>
  <c r="G92" i="12"/>
  <c r="M92" i="12" s="1"/>
  <c r="I92" i="12"/>
  <c r="K92" i="12"/>
  <c r="O92" i="12"/>
  <c r="O86" i="12" s="1"/>
  <c r="Q92" i="12"/>
  <c r="V92" i="12"/>
  <c r="G94" i="12"/>
  <c r="I94" i="12"/>
  <c r="K94" i="12"/>
  <c r="M94" i="12"/>
  <c r="O94" i="12"/>
  <c r="Q94" i="12"/>
  <c r="V94" i="12"/>
  <c r="G97" i="12"/>
  <c r="I97" i="12"/>
  <c r="K97" i="12"/>
  <c r="M97" i="12"/>
  <c r="O97" i="12"/>
  <c r="Q97" i="12"/>
  <c r="V97" i="12"/>
  <c r="G99" i="12"/>
  <c r="M99" i="12" s="1"/>
  <c r="I99" i="12"/>
  <c r="K99" i="12"/>
  <c r="O99" i="12"/>
  <c r="Q99" i="12"/>
  <c r="V99" i="12"/>
  <c r="G101" i="12"/>
  <c r="I101" i="12"/>
  <c r="K101" i="12"/>
  <c r="M101" i="12"/>
  <c r="O101" i="12"/>
  <c r="Q101" i="12"/>
  <c r="V101" i="12"/>
  <c r="G103" i="12"/>
  <c r="M103" i="12" s="1"/>
  <c r="I103" i="12"/>
  <c r="K103" i="12"/>
  <c r="O103" i="12"/>
  <c r="Q103" i="12"/>
  <c r="V103" i="12"/>
  <c r="G106" i="12"/>
  <c r="M106" i="12" s="1"/>
  <c r="M105" i="12" s="1"/>
  <c r="I106" i="12"/>
  <c r="I105" i="12" s="1"/>
  <c r="K106" i="12"/>
  <c r="K105" i="12" s="1"/>
  <c r="O106" i="12"/>
  <c r="O105" i="12" s="1"/>
  <c r="Q106" i="12"/>
  <c r="Q105" i="12" s="1"/>
  <c r="V106" i="12"/>
  <c r="V105" i="12" s="1"/>
  <c r="G108" i="12"/>
  <c r="I108" i="12"/>
  <c r="I107" i="12" s="1"/>
  <c r="K108" i="12"/>
  <c r="O108" i="12"/>
  <c r="O107" i="12" s="1"/>
  <c r="Q108" i="12"/>
  <c r="Q107" i="12" s="1"/>
  <c r="V108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I113" i="12"/>
  <c r="K113" i="12"/>
  <c r="K112" i="12" s="1"/>
  <c r="O113" i="12"/>
  <c r="Q113" i="12"/>
  <c r="V113" i="12"/>
  <c r="G114" i="12"/>
  <c r="M114" i="12" s="1"/>
  <c r="I114" i="12"/>
  <c r="K114" i="12"/>
  <c r="O114" i="12"/>
  <c r="Q114" i="12"/>
  <c r="V114" i="12"/>
  <c r="G115" i="12"/>
  <c r="M115" i="12" s="1"/>
  <c r="I115" i="12"/>
  <c r="K115" i="12"/>
  <c r="O115" i="12"/>
  <c r="Q115" i="12"/>
  <c r="V115" i="12"/>
  <c r="G116" i="12"/>
  <c r="I116" i="12"/>
  <c r="K116" i="12"/>
  <c r="M116" i="12"/>
  <c r="O116" i="12"/>
  <c r="Q116" i="12"/>
  <c r="V116" i="12"/>
  <c r="G117" i="12"/>
  <c r="M117" i="12" s="1"/>
  <c r="I117" i="12"/>
  <c r="K117" i="12"/>
  <c r="O117" i="12"/>
  <c r="Q117" i="12"/>
  <c r="V117" i="12"/>
  <c r="F42" i="1"/>
  <c r="G42" i="1"/>
  <c r="H42" i="1"/>
  <c r="I42" i="1"/>
  <c r="J41" i="1"/>
  <c r="J40" i="1"/>
  <c r="J39" i="1"/>
  <c r="J42" i="1" s="1"/>
  <c r="V77" i="12" l="1"/>
  <c r="V112" i="12"/>
  <c r="G107" i="12"/>
  <c r="I58" i="1" s="1"/>
  <c r="K96" i="12"/>
  <c r="O96" i="12"/>
  <c r="V86" i="12"/>
  <c r="K86" i="12"/>
  <c r="Q77" i="12"/>
  <c r="K68" i="12"/>
  <c r="I68" i="12"/>
  <c r="O53" i="12"/>
  <c r="M48" i="12"/>
  <c r="O8" i="12"/>
  <c r="K8" i="12"/>
  <c r="Q112" i="12"/>
  <c r="I112" i="12"/>
  <c r="G112" i="12"/>
  <c r="I59" i="1" s="1"/>
  <c r="M108" i="12"/>
  <c r="V96" i="12"/>
  <c r="Q96" i="12"/>
  <c r="I96" i="12"/>
  <c r="Q86" i="12"/>
  <c r="I86" i="12"/>
  <c r="O77" i="12"/>
  <c r="V68" i="12"/>
  <c r="Q68" i="12"/>
  <c r="G68" i="12"/>
  <c r="I53" i="1" s="1"/>
  <c r="Q61" i="12"/>
  <c r="K53" i="12"/>
  <c r="V8" i="12"/>
  <c r="I8" i="12"/>
  <c r="Q53" i="12"/>
  <c r="O112" i="12"/>
  <c r="V107" i="12"/>
  <c r="K107" i="12"/>
  <c r="G96" i="12"/>
  <c r="I55" i="1" s="1"/>
  <c r="K77" i="12"/>
  <c r="O68" i="12"/>
  <c r="O61" i="12"/>
  <c r="V53" i="12"/>
  <c r="I53" i="12"/>
  <c r="K48" i="12"/>
  <c r="G48" i="12"/>
  <c r="I50" i="1" s="1"/>
  <c r="Q8" i="12"/>
  <c r="M113" i="12"/>
  <c r="M77" i="12"/>
  <c r="M69" i="12"/>
  <c r="M61" i="12"/>
  <c r="M53" i="12"/>
  <c r="M112" i="12"/>
  <c r="M107" i="12"/>
  <c r="M86" i="12"/>
  <c r="M8" i="12"/>
  <c r="M96" i="12"/>
  <c r="M68" i="12"/>
  <c r="G86" i="12"/>
  <c r="I54" i="1" s="1"/>
  <c r="G8" i="12"/>
  <c r="I49" i="1" s="1"/>
  <c r="G105" i="12"/>
  <c r="I56" i="1" s="1"/>
  <c r="G77" i="12"/>
  <c r="I57" i="1" s="1"/>
  <c r="G61" i="12"/>
  <c r="I52" i="1" s="1"/>
  <c r="G53" i="12"/>
  <c r="I51" i="1" s="1"/>
  <c r="J28" i="1"/>
  <c r="J26" i="1"/>
  <c r="G38" i="1"/>
  <c r="F38" i="1"/>
  <c r="J23" i="1"/>
  <c r="J24" i="1"/>
  <c r="J25" i="1"/>
  <c r="J27" i="1"/>
  <c r="E24" i="1"/>
  <c r="E26" i="1"/>
  <c r="I60" i="1" l="1"/>
  <c r="J51" i="1"/>
  <c r="J55" i="1"/>
  <c r="J50" i="1"/>
  <c r="J59" i="1"/>
  <c r="J49" i="1"/>
  <c r="J57" i="1"/>
  <c r="J56" i="1"/>
  <c r="J54" i="1"/>
  <c r="J52" i="1"/>
  <c r="J53" i="1"/>
  <c r="I21" i="1" l="1"/>
  <c r="G25" i="1" s="1"/>
  <c r="J58" i="1"/>
  <c r="J60" i="1" s="1"/>
  <c r="G29" i="1" l="1"/>
  <c r="G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<sst xmlns="http://schemas.openxmlformats.org/spreadsheetml/2006/main" count="635" uniqueCount="280">
  <si>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</si>
  <si>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</si>
  <si>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</si>
  <si>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</si>
  <si>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</si>
  <si>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</si>
  <si>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</si>
  <si>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</si>
  <si>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</si>
  <si>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</si>
  <si>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</si>
  <si>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</si>
  <si>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</si>
  <si>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</si>
  <si>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</si>
  <si>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</si>
  <si>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</si>
  <si>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</si>
  <si>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</si>
  <si>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</si>
  <si>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</si>
  <si>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</si>
  <si>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</si>
  <si>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</si>
  <si>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</si>
  <si>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</si>
  <si>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</si>
  <si>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</si>
  <si>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</si>
  <si>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</si>
  <si>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</si>
  <si>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</si>
  <si>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</si>
  <si>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</si>
  <si>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</si>
  <si>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</si>
  <si>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</si>
  <si>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</si>
  <si>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</si>
  <si>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</si>
  <si>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</si>
  <si>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</si>
  <si>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</si>
  <si>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Obnova propustku ev.č. 3C-1P</t>
  </si>
  <si>
    <t>SO01</t>
  </si>
  <si>
    <t>Objekt:</t>
  </si>
  <si>
    <t>Rozpočet:</t>
  </si>
  <si>
    <t>sdfsdf</t>
  </si>
  <si>
    <t>029</t>
  </si>
  <si>
    <t>Obnova propustku ev.č. 3C-1P přes Oborenský potok v obci Oborná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</si>
  <si>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</si>
  <si>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</si>
  <si>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</si>
  <si>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</si>
  <si>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</si>
  <si>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</si>
  <si>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</si>
  <si>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</si>
  <si>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</si>
  <si>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</si>
  <si>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</si>
  <si>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</si>
  <si>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</si>
  <si>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</si>
  <si>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</si>
  <si>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91</t>
  </si>
  <si>
    <t>Doplňující práce na komunikaci</t>
  </si>
  <si>
    <t>96</t>
  </si>
  <si>
    <t>Bourání konstrukcí</t>
  </si>
  <si>
    <t>99</t>
  </si>
  <si>
    <t>Staveništní přesun hmot</t>
  </si>
  <si>
    <t>711</t>
  </si>
  <si>
    <t>Izolace proti vodě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</si>
  <si>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</si>
  <si>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</si>
  <si>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</si>
  <si>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</si>
  <si>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</si>
  <si>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</si>
  <si>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</si>
  <si>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</si>
  <si>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</si>
  <si>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</si>
  <si>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</si>
  <si>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</si>
  <si>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</si>
  <si>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</si>
  <si>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</si>
  <si>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</si>
  <si>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</si>
  <si>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</si>
  <si>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</si>
  <si>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</si>
  <si>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</si>
  <si>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</si>
  <si>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</si>
  <si>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</si>
  <si>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</si>
  <si>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</si>
  <si>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</si>
  <si>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</si>
  <si>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</si>
  <si>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</si>
  <si>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</si>
  <si>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</si>
  <si>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111201101R00</t>
  </si>
  <si>
    <t>Odstranění křovin i s kořeny na ploše do 1000 m2</t>
  </si>
  <si>
    <t>m2</t>
  </si>
  <si>
    <t>RTS 19/ II</t>
  </si>
  <si>
    <t>Práce</t>
  </si>
  <si>
    <t>POL1_1</t>
  </si>
  <si>
    <t>30+30</t>
  </si>
  <si>
    <t>VV</t>
  </si>
  <si>
    <t>111201401R00</t>
  </si>
  <si>
    <t>Spálení křovin a stromů o průměru do 100 mm</t>
  </si>
  <si>
    <t>POL1_</t>
  </si>
  <si>
    <t>Včetně nákladů na přihrnování křovin, očištění spáleniště, uložení popela a zbytků na hromadu.</t>
  </si>
  <si>
    <t>POP</t>
  </si>
  <si>
    <t>nebo odvoz + likvidace : 60</t>
  </si>
  <si>
    <t>115001105R00</t>
  </si>
  <si>
    <t>Převedení vody potrubím o průměru do DN 600 mm</t>
  </si>
  <si>
    <t>m</t>
  </si>
  <si>
    <t>115100001RAA</t>
  </si>
  <si>
    <t>Čerpání vody na výšku 10 m, do 500 l, včetně pohotovosti čerpací soupravy</t>
  </si>
  <si>
    <t>h</t>
  </si>
  <si>
    <t>Vlastní</t>
  </si>
  <si>
    <t>Kalkul</t>
  </si>
  <si>
    <t>Agregovaná položka</t>
  </si>
  <si>
    <t>POL2_1</t>
  </si>
  <si>
    <t>122302201R00</t>
  </si>
  <si>
    <t>Odkopávky pro silnice v hor. 4 do 100 m3</t>
  </si>
  <si>
    <t>m3</t>
  </si>
  <si>
    <t>7,6*4*0,26+(6,4+2)*2/2*5,2-(3,14*1*5,2)</t>
  </si>
  <si>
    <t>(2*1,2*1,5)/2*2</t>
  </si>
  <si>
    <t>0,15*6,7*1,6+0,15*6,2*1,6</t>
  </si>
  <si>
    <t>0,4*6,5*1,4+0,4*6*1,4</t>
  </si>
  <si>
    <t>0,6*5,2*1,6</t>
  </si>
  <si>
    <t>0,3*2*2*2</t>
  </si>
  <si>
    <t>0,6*6,3*0,2</t>
  </si>
  <si>
    <t>122302209R00</t>
  </si>
  <si>
    <t>Příplatek za lepivost - odkop pro silnice v hor. 4</t>
  </si>
  <si>
    <t>57,1*0,2</t>
  </si>
  <si>
    <t>162701105R00</t>
  </si>
  <si>
    <t>Vodorovné přemístění výkopku z hor.1-4 do 10000 m</t>
  </si>
  <si>
    <t>57,1</t>
  </si>
  <si>
    <t>162701109R00</t>
  </si>
  <si>
    <t>Příplatek k vod. přemístění hor.1-4 za další 1 km</t>
  </si>
  <si>
    <t>Horní Benešov: celkem 20 km : 57,1*19</t>
  </si>
  <si>
    <t>174101101R00</t>
  </si>
  <si>
    <t>Zásyp jam, rýh, šachet se zhutněním</t>
  </si>
  <si>
    <t>včetně strojního přemístění materiálu pro zásyp ze vzdálenosti do 10 m od okraje zásypu</t>
  </si>
  <si>
    <t>lože pod troubu : 0,25*3,1*4</t>
  </si>
  <si>
    <t>obsyp základů : 2,17*6,5</t>
  </si>
  <si>
    <t>175101101RT2</t>
  </si>
  <si>
    <t>Obsyp potrubí bez prohození sypaniny, s dodáním štěrkopísku frakce 0 - 32 mm</t>
  </si>
  <si>
    <t>5,58*4</t>
  </si>
  <si>
    <t>180400011RA0</t>
  </si>
  <si>
    <t>Založení trávníku lučního ve svahu s dodáním osiva</t>
  </si>
  <si>
    <t>Součtová</t>
  </si>
  <si>
    <t>POL2_</t>
  </si>
  <si>
    <t>Včetně prvního pokosení, naložení odpadu a odvezení do 20 km, se složením.</t>
  </si>
  <si>
    <t>181101102R00</t>
  </si>
  <si>
    <t>Úprava pláně v zářezech v hor. 1-4, se zhutněním</t>
  </si>
  <si>
    <t>2,8*4</t>
  </si>
  <si>
    <t>2*1,4*6,5</t>
  </si>
  <si>
    <t>181301102R00</t>
  </si>
  <si>
    <t>Rozprostření ornice, rovina, tl. 10-15 cm,do 500m2</t>
  </si>
  <si>
    <t>zemina ze stavby (prosévaná, zbavená kamenů), nebo nová zemina : 30+30</t>
  </si>
  <si>
    <t>199000002R00</t>
  </si>
  <si>
    <t>Poplatek za skládku horniny 1- 4</t>
  </si>
  <si>
    <t>58344169R</t>
  </si>
  <si>
    <t>Štěrkodrtě frakce 0-32 A</t>
  </si>
  <si>
    <t>t</t>
  </si>
  <si>
    <t>SPCM</t>
  </si>
  <si>
    <t>Specifikace</t>
  </si>
  <si>
    <t>POL3_0</t>
  </si>
  <si>
    <t>17,205*2</t>
  </si>
  <si>
    <t>272314   OA0</t>
  </si>
  <si>
    <t>ZÁKLADY Z PROST BETONU DO C25/30, XC2 vč. bednění a odbednění</t>
  </si>
  <si>
    <t>betonový práh před a za propustkem : 0,4*0,6*2+0,4*0,5*2</t>
  </si>
  <si>
    <t>272324   OA0</t>
  </si>
  <si>
    <t>ZÁKLADY ZE ŽELEZOBETONU DO C25/30 XC2 vč. výžtuže, bednění a všech materiálů</t>
  </si>
  <si>
    <t>1,6*0,4*6,5+1,6*0,4*6</t>
  </si>
  <si>
    <t>311320044R1</t>
  </si>
  <si>
    <t>Zdi nadzákladové ŽB z betonu C 30/37, tl. do 60 cm oboustranné bednění, výztuž do 150 kg/m3</t>
  </si>
  <si>
    <t>čelo - vtok : 6,5*0,5+4,3*0,4</t>
  </si>
  <si>
    <t>čelo - výtok : 6,7*0,5+5,3*0,4</t>
  </si>
  <si>
    <t>317324   OA0</t>
  </si>
  <si>
    <t xml:space="preserve">ŘÍMSY ZE ŽELEZOBETONU DO C30/37 XF2, vč. bednění, výztuže </t>
  </si>
  <si>
    <t>0,14*6+0,14*6,5</t>
  </si>
  <si>
    <t>327213   OA0</t>
  </si>
  <si>
    <t>OBKLAD ZDÍ OPĚR, ZÁRUB, NÁBŘEŽ Z LOM KAMENE</t>
  </si>
  <si>
    <t>kamenný obklad čel z opracovaného kamene : 4,33*0,1+5,61*0,1</t>
  </si>
  <si>
    <t>460510311R1</t>
  </si>
  <si>
    <t>D+M Chránička kabelová plastová, DN 100 mm</t>
  </si>
  <si>
    <t>Indiv</t>
  </si>
  <si>
    <t>rezervní chránička v čelech propustku : 8+8,5</t>
  </si>
  <si>
    <t>465513127R00</t>
  </si>
  <si>
    <t>Dlažba z kamene na MC, s vyspárov. MC, tl. do 20 cm</t>
  </si>
  <si>
    <t>koryto z LK do betonu tl. 15 cm : 5,2*1,65</t>
  </si>
  <si>
    <t>odvodnění za římsou - žlab z LK do betonu : 0,6*3</t>
  </si>
  <si>
    <t>odvodnění 2-řádku z ŽK - žlab z LK do betonu : 0,6*6,3</t>
  </si>
  <si>
    <t>564211111R00</t>
  </si>
  <si>
    <t>Podklad ze štěrkopísku tloušťky 5 cm</t>
  </si>
  <si>
    <t>lože pod potrubí, nehutněné : 4*1,7</t>
  </si>
  <si>
    <t>567122114R00</t>
  </si>
  <si>
    <t>Podklad z kameniva zpev.cementem SC C8/10 tl.15 cm (KSC I)</t>
  </si>
  <si>
    <t>kamenivo stmelené cementem - KSC I : 7,6*4</t>
  </si>
  <si>
    <t>567211115R00</t>
  </si>
  <si>
    <t>Podklad z prostého betonu tř. I  tloušťky 15 cm</t>
  </si>
  <si>
    <t>podkladní beton pod ŽB základy, beton C16/20 X0 : 1,6*6,7+1,6*6,2</t>
  </si>
  <si>
    <t>573111112R00</t>
  </si>
  <si>
    <t>Postřik živičný infiltr.+ posyp,z asfaltu 0,8 kg/m2</t>
  </si>
  <si>
    <t>7,6*4</t>
  </si>
  <si>
    <t>289970111R3</t>
  </si>
  <si>
    <t>Vrstva geotextilie Geofiltex 400g/m2</t>
  </si>
  <si>
    <t>(6,2*6+6,1*6,5)*1,1</t>
  </si>
  <si>
    <t>711112001RZ1</t>
  </si>
  <si>
    <t>Izolace proti vlhkosti svis. nátěr ALP, za studena 1x nátěr - včetně dodávky asfaltového laku ALP</t>
  </si>
  <si>
    <t>6,2*6+6,1*6,5</t>
  </si>
  <si>
    <t>711112132R1</t>
  </si>
  <si>
    <t>Izolace proti vlhkosti svis. 2 x  nátěr asfaltovou suspenzí nebo emulzí, za studena včetně dodávky</t>
  </si>
  <si>
    <t>711142559RY2</t>
  </si>
  <si>
    <t>Izolace proti vlhkosti svislá pásy přitavením 1 vrstva - včetně dod. Glastek 40 special mineral</t>
  </si>
  <si>
    <t>izolace pracovních spar : 1*6+1*6,5</t>
  </si>
  <si>
    <t>40445112R1</t>
  </si>
  <si>
    <t>D+M Značka E-evidenční číslo propustku, vč. konzol, sloupku, bet. patky a všech materiálů</t>
  </si>
  <si>
    <t>kus</t>
  </si>
  <si>
    <t>POL3_</t>
  </si>
  <si>
    <t>9112B1OA0</t>
  </si>
  <si>
    <t>ZÁBRADLÍ MOSTNÍ SE SVISLOU VÝPLNÍ - DODÁVKA A MONTÁŽ</t>
  </si>
  <si>
    <t>M</t>
  </si>
  <si>
    <t>D+M nového zábradlí, vč. patek kotvených do římsy podlité polymer-maltou tl. 10 mm dle VL4 507.01 : 6,2+6,7</t>
  </si>
  <si>
    <t>916261111RT1</t>
  </si>
  <si>
    <t>Osazení obruby z kostek drobných, s boční opěrou včetně kostek drobných 12 cm, lože C 12/15</t>
  </si>
  <si>
    <t>2-řádek ŽK mezi silnicí a MK : 15*2</t>
  </si>
  <si>
    <t>9183I5OA0</t>
  </si>
  <si>
    <t>PROPUSTY Z TRUB DN 1600MM Z VLNITÉHO PLECHU</t>
  </si>
  <si>
    <t>D+M Trouba Hel-Cor HCPA-04, 1620/1100 mm, tlamového profilu : 5,2</t>
  </si>
  <si>
    <t>91973 R2</t>
  </si>
  <si>
    <t>Zalití pracovní spáry modifikovanou asfaltovou zálivkou</t>
  </si>
  <si>
    <t>zálivka podél říms dle VL4 403.42 : 6+6,5</t>
  </si>
  <si>
    <t>130901113R00</t>
  </si>
  <si>
    <t>Bourání konstrukcí kamenných na MC ve vykopávkách</t>
  </si>
  <si>
    <t>čela propustku : 0,3*(2*1+1*0,5)+0,3*(2*1+1*1)</t>
  </si>
  <si>
    <t>966005211R00</t>
  </si>
  <si>
    <t>Rozebrání silnič. zábradlí, sloupky do říms/desek</t>
  </si>
  <si>
    <t>vč. odvozu a likvidace : 5+5</t>
  </si>
  <si>
    <t>966008114R00</t>
  </si>
  <si>
    <t>Bourání trubního propustku z trub DN do 120 cm</t>
  </si>
  <si>
    <t>rozebrání stávajících ŽB trub propustku DN 1000 : 5</t>
  </si>
  <si>
    <t>966053121R00</t>
  </si>
  <si>
    <t>Bourání říms železobetonových vyložení 25 cm</t>
  </si>
  <si>
    <t>5,5+6</t>
  </si>
  <si>
    <t>998225111R00</t>
  </si>
  <si>
    <t>Přesun hmot, pozemní komunikace, kryt živičný</t>
  </si>
  <si>
    <t>Přesun hmot</t>
  </si>
  <si>
    <t>POL7_</t>
  </si>
  <si>
    <t>979082213R00</t>
  </si>
  <si>
    <t>Vodorovná doprava suti po suchu do 1 km</t>
  </si>
  <si>
    <t>Přesun suti</t>
  </si>
  <si>
    <t>POL8_</t>
  </si>
  <si>
    <t>979082219R00</t>
  </si>
  <si>
    <t>Příplatek za dopravu suti po suchu za další 1 km</t>
  </si>
  <si>
    <t>Horní Benešov: celkem 20 km : 16,217*19</t>
  </si>
  <si>
    <t>979990001R00</t>
  </si>
  <si>
    <t>Poplatek za skládku stavební suti</t>
  </si>
  <si>
    <t>ON 1</t>
  </si>
  <si>
    <t>Geodetické práce pro řádné zhotovení, dokončení a předání stavby</t>
  </si>
  <si>
    <t>kompl</t>
  </si>
  <si>
    <t>ON 2</t>
  </si>
  <si>
    <t>Laboratorní zkoušky</t>
  </si>
  <si>
    <t>ON 3</t>
  </si>
  <si>
    <t>Zajištění evidenčního listu propustku vč. podrobné prohlídky po dokončení stavby</t>
  </si>
  <si>
    <t>ON 4</t>
  </si>
  <si>
    <t xml:space="preserve">Zařízení staveniště - zřízení, provoz, demontáž </t>
  </si>
  <si>
    <t>ON 5</t>
  </si>
  <si>
    <t>Projektová dokumentace skutečného provedení</t>
  </si>
  <si>
    <t>END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</si>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</sst>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39</v>
      </c>
    </row>
    <row r="2" spans="1:7" ht="57.75" customHeight="1" x14ac:dyDescent="0.2">
      <c r="A2" s="179" t="s">
        <v>40</v>
      </c>
      <c r="B2" s="179"/>
      <c r="C2" s="179"/>
      <c r="D2" s="179"/>
      <c r="E2" s="179"/>
      <c r="F2" s="179"/>
      <c r="G2" s="17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3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37</v>
      </c>
      <c r="B1" s="215" t="s">
        <v>279</v>
      </c>
      <c r="C1" s="216"/>
      <c r="D1" s="216"/>
      <c r="E1" s="216"/>
      <c r="F1" s="216"/>
      <c r="G1" s="216"/>
      <c r="H1" s="216"/>
      <c r="I1" s="216"/>
      <c r="J1" s="217"/>
    </row>
    <row r="2" spans="1:15" ht="36" customHeight="1" x14ac:dyDescent="0.2">
      <c r="A2" s="2"/>
      <c r="B2" s="77" t="s">
        <v>23</v>
      </c>
      <c r="C2" s="78"/>
      <c r="D2" s="79" t="s">
        <v>48</v>
      </c>
      <c r="E2" s="221" t="s">
        <v>49</v>
      </c>
      <c r="F2" s="222"/>
      <c r="G2" s="222"/>
      <c r="H2" s="222"/>
      <c r="I2" s="222"/>
      <c r="J2" s="223"/>
      <c r="O2" s="1"/>
    </row>
    <row r="3" spans="1:15" ht="27" customHeight="1" x14ac:dyDescent="0.2">
      <c r="A3" s="2"/>
      <c r="B3" s="80" t="s">
        <v>45</v>
      </c>
      <c r="C3" s="78"/>
      <c r="D3" s="81" t="s">
        <v>44</v>
      </c>
      <c r="E3" s="224" t="s">
        <v>43</v>
      </c>
      <c r="F3" s="225"/>
      <c r="G3" s="225"/>
      <c r="H3" s="225"/>
      <c r="I3" s="225"/>
      <c r="J3" s="226"/>
    </row>
    <row r="4" spans="1:15" ht="23.25" customHeight="1" x14ac:dyDescent="0.2">
      <c r="A4" s="76">
        <v>621</v>
      </c>
      <c r="B4" s="82" t="s">
        <v>46</v>
      </c>
      <c r="C4" s="83"/>
      <c r="D4" s="84" t="s">
        <v>42</v>
      </c>
      <c r="E4" s="204" t="s">
        <v>43</v>
      </c>
      <c r="F4" s="205"/>
      <c r="G4" s="205"/>
      <c r="H4" s="205"/>
      <c r="I4" s="205"/>
      <c r="J4" s="206"/>
    </row>
    <row r="5" spans="1:15" ht="24" customHeight="1" x14ac:dyDescent="0.2">
      <c r="A5" s="2"/>
      <c r="B5" s="31" t="s">
        <v>22</v>
      </c>
      <c r="D5" s="209"/>
      <c r="E5" s="210"/>
      <c r="F5" s="210"/>
      <c r="G5" s="210"/>
      <c r="H5" s="18" t="s">
        <v>41</v>
      </c>
      <c r="I5" s="22"/>
      <c r="J5" s="8"/>
    </row>
    <row r="6" spans="1:15" ht="15.75" customHeight="1" x14ac:dyDescent="0.2">
      <c r="A6" s="2"/>
      <c r="B6" s="28"/>
      <c r="C6" s="55"/>
      <c r="D6" s="211"/>
      <c r="E6" s="212"/>
      <c r="F6" s="212"/>
      <c r="G6" s="212"/>
      <c r="H6" s="18" t="s">
        <v>35</v>
      </c>
      <c r="I6" s="22"/>
      <c r="J6" s="8"/>
    </row>
    <row r="7" spans="1:15" ht="15.75" customHeight="1" x14ac:dyDescent="0.2">
      <c r="A7" s="2"/>
      <c r="B7" s="29"/>
      <c r="C7" s="56"/>
      <c r="D7" s="53"/>
      <c r="E7" s="213"/>
      <c r="F7" s="214"/>
      <c r="G7" s="214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41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35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28"/>
      <c r="E11" s="228"/>
      <c r="F11" s="228"/>
      <c r="G11" s="228"/>
      <c r="H11" s="18" t="s">
        <v>41</v>
      </c>
      <c r="I11" s="22"/>
      <c r="J11" s="8"/>
    </row>
    <row r="12" spans="1:15" ht="15.75" customHeight="1" x14ac:dyDescent="0.2">
      <c r="A12" s="2"/>
      <c r="B12" s="28"/>
      <c r="C12" s="55"/>
      <c r="D12" s="203"/>
      <c r="E12" s="203"/>
      <c r="F12" s="203"/>
      <c r="G12" s="203"/>
      <c r="H12" s="18" t="s">
        <v>35</v>
      </c>
      <c r="I12" s="22"/>
      <c r="J12" s="8"/>
    </row>
    <row r="13" spans="1:15" ht="15.75" customHeight="1" x14ac:dyDescent="0.2">
      <c r="A13" s="2"/>
      <c r="B13" s="29"/>
      <c r="C13" s="56"/>
      <c r="D13" s="53"/>
      <c r="E13" s="207"/>
      <c r="F13" s="208"/>
      <c r="G13" s="208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33</v>
      </c>
      <c r="C15" s="61"/>
      <c r="D15" s="54"/>
      <c r="E15" s="227"/>
      <c r="F15" s="227"/>
      <c r="G15" s="229"/>
      <c r="H15" s="229"/>
      <c r="I15" s="229" t="s">
        <v>30</v>
      </c>
      <c r="J15" s="230"/>
    </row>
    <row r="16" spans="1:15" ht="23.25" customHeight="1" x14ac:dyDescent="0.2">
      <c r="A16" s="137" t="s">
        <v>25</v>
      </c>
      <c r="B16" s="38" t="s">
        <v>25</v>
      </c>
      <c r="C16" s="62"/>
      <c r="D16" s="63"/>
      <c r="E16" s="192"/>
      <c r="F16" s="193"/>
      <c r="G16" s="192"/>
      <c r="H16" s="193"/>
      <c r="I16" s="192">
        <v>0</v>
      </c>
      <c r="J16" s="194"/>
    </row>
    <row r="17" spans="1:10" ht="23.25" customHeight="1" x14ac:dyDescent="0.2">
      <c r="A17" s="137" t="s">
        <v>26</v>
      </c>
      <c r="B17" s="38" t="s">
        <v>26</v>
      </c>
      <c r="C17" s="62"/>
      <c r="D17" s="63"/>
      <c r="E17" s="192"/>
      <c r="F17" s="193"/>
      <c r="G17" s="192"/>
      <c r="H17" s="193"/>
      <c r="I17" s="192">
        <v>0</v>
      </c>
      <c r="J17" s="194"/>
    </row>
    <row r="18" spans="1:10" ht="23.25" customHeight="1" x14ac:dyDescent="0.2">
      <c r="A18" s="137" t="s">
        <v>27</v>
      </c>
      <c r="B18" s="38" t="s">
        <v>27</v>
      </c>
      <c r="C18" s="62"/>
      <c r="D18" s="63"/>
      <c r="E18" s="192"/>
      <c r="F18" s="193"/>
      <c r="G18" s="192"/>
      <c r="H18" s="193"/>
      <c r="I18" s="192">
        <v>0</v>
      </c>
      <c r="J18" s="194"/>
    </row>
    <row r="19" spans="1:10" ht="23.25" customHeight="1" x14ac:dyDescent="0.2">
      <c r="A19" s="137" t="s">
        <v>77</v>
      </c>
      <c r="B19" s="38" t="s">
        <v>28</v>
      </c>
      <c r="C19" s="62"/>
      <c r="D19" s="63"/>
      <c r="E19" s="192"/>
      <c r="F19" s="193"/>
      <c r="G19" s="192"/>
      <c r="H19" s="193"/>
      <c r="I19" s="192">
        <v>0</v>
      </c>
      <c r="J19" s="194"/>
    </row>
    <row r="20" spans="1:10" ht="23.25" customHeight="1" x14ac:dyDescent="0.2">
      <c r="A20" s="137" t="s">
        <v>76</v>
      </c>
      <c r="B20" s="38" t="s">
        <v>29</v>
      </c>
      <c r="C20" s="62"/>
      <c r="D20" s="63"/>
      <c r="E20" s="192"/>
      <c r="F20" s="193"/>
      <c r="G20" s="192"/>
      <c r="H20" s="193"/>
      <c r="I20" s="192">
        <v>0</v>
      </c>
      <c r="J20" s="194"/>
    </row>
    <row r="21" spans="1:10" ht="23.25" customHeight="1" x14ac:dyDescent="0.2">
      <c r="A21" s="2"/>
      <c r="B21" s="48" t="s">
        <v>30</v>
      </c>
      <c r="C21" s="64"/>
      <c r="D21" s="65"/>
      <c r="E21" s="195"/>
      <c r="F21" s="231"/>
      <c r="G21" s="195"/>
      <c r="H21" s="231"/>
      <c r="I21" s="195">
        <f>I60</f>
        <v>0</v>
      </c>
      <c r="J21" s="196"/>
    </row>
    <row r="22" spans="1:10" ht="33" customHeight="1" x14ac:dyDescent="0.2">
      <c r="A22" s="2"/>
      <c r="B22" s="42" t="s">
        <v>34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15</v>
      </c>
      <c r="F23" s="39" t="s">
        <v>0</v>
      </c>
      <c r="G23" s="190">
        <v>0</v>
      </c>
      <c r="H23" s="191"/>
      <c r="I23" s="191"/>
      <c r="J23" s="40" t="str">
        <f t="shared" ref="J23:J28" si="0">Mena</f>
        <v>CZK</v>
      </c>
    </row>
    <row r="24" spans="1:10" ht="23.25" customHeight="1" x14ac:dyDescent="0.2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188">
        <v>0</v>
      </c>
      <c r="H24" s="189"/>
      <c r="I24" s="189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190">
        <f>I21</f>
        <v>0</v>
      </c>
      <c r="H25" s="191"/>
      <c r="I25" s="191"/>
      <c r="J25" s="40" t="str">
        <f t="shared" si="0"/>
        <v>CZK</v>
      </c>
    </row>
    <row r="26" spans="1:10" ht="23.25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18">
        <f>ZakladDPHZakl/100*21</f>
        <v>0</v>
      </c>
      <c r="H26" s="219"/>
      <c r="I26" s="219"/>
      <c r="J26" s="37" t="str">
        <f t="shared" si="0"/>
        <v>CZK</v>
      </c>
    </row>
    <row r="27" spans="1:10" ht="23.25" customHeight="1" thickBot="1" x14ac:dyDescent="0.25">
      <c r="A27" s="2"/>
      <c r="B27" s="31" t="s">
        <v>4</v>
      </c>
      <c r="C27" s="70"/>
      <c r="D27" s="71"/>
      <c r="E27" s="70"/>
      <c r="F27" s="16"/>
      <c r="G27" s="220"/>
      <c r="H27" s="220"/>
      <c r="I27" s="220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24</v>
      </c>
      <c r="C28" s="112"/>
      <c r="D28" s="112"/>
      <c r="E28" s="113"/>
      <c r="F28" s="114"/>
      <c r="G28" s="197">
        <v>617263.73</v>
      </c>
      <c r="H28" s="198"/>
      <c r="I28" s="198"/>
      <c r="J28" s="115" t="str">
        <f t="shared" si="0"/>
        <v>CZK</v>
      </c>
    </row>
    <row r="29" spans="1:10" ht="27.75" customHeight="1" thickBot="1" x14ac:dyDescent="0.25">
      <c r="A29" s="2"/>
      <c r="B29" s="111" t="s">
        <v>36</v>
      </c>
      <c r="C29" s="116"/>
      <c r="D29" s="116"/>
      <c r="E29" s="116"/>
      <c r="F29" s="117"/>
      <c r="G29" s="197">
        <f>ZakladDPHZakl+DPHZakl</f>
        <v>0</v>
      </c>
      <c r="H29" s="197"/>
      <c r="I29" s="197"/>
      <c r="J29" s="118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99" t="s">
        <v>47</v>
      </c>
      <c r="E34" s="200"/>
      <c r="G34" s="201"/>
      <c r="H34" s="202"/>
      <c r="I34" s="202"/>
      <c r="J34" s="25"/>
    </row>
    <row r="35" spans="1:10" ht="12.75" customHeight="1" x14ac:dyDescent="0.2">
      <c r="A35" s="2"/>
      <c r="B35" s="2"/>
      <c r="D35" s="187" t="s">
        <v>2</v>
      </c>
      <c r="E35" s="18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">
      <c r="A38" s="87" t="s">
        <v>38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50</v>
      </c>
      <c r="C39" s="182"/>
      <c r="D39" s="182"/>
      <c r="E39" s="182"/>
      <c r="F39" s="98">
        <v>0</v>
      </c>
      <c r="G39" s="99">
        <v>617263.73</v>
      </c>
      <c r="H39" s="100">
        <v>129625.38</v>
      </c>
      <c r="I39" s="100">
        <v>746889.11</v>
      </c>
      <c r="J39" s="101">
        <f>IF(CenaCelkemVypocet=0,"",I39/CenaCelkemVypocet*100)</f>
        <v>100</v>
      </c>
    </row>
    <row r="40" spans="1:10" ht="25.5" hidden="1" customHeight="1" x14ac:dyDescent="0.2">
      <c r="A40" s="87">
        <v>2</v>
      </c>
      <c r="B40" s="102" t="s">
        <v>44</v>
      </c>
      <c r="C40" s="183" t="s">
        <v>43</v>
      </c>
      <c r="D40" s="183"/>
      <c r="E40" s="183"/>
      <c r="F40" s="103">
        <v>0</v>
      </c>
      <c r="G40" s="104">
        <v>617263.73</v>
      </c>
      <c r="H40" s="104">
        <v>129625.38</v>
      </c>
      <c r="I40" s="104">
        <v>746889.11</v>
      </c>
      <c r="J40" s="105">
        <f>IF(CenaCelkemVypocet=0,"",I40/CenaCelkemVypocet*100)</f>
        <v>100</v>
      </c>
    </row>
    <row r="41" spans="1:10" ht="25.5" hidden="1" customHeight="1" x14ac:dyDescent="0.2">
      <c r="A41" s="87">
        <v>3</v>
      </c>
      <c r="B41" s="106" t="s">
        <v>42</v>
      </c>
      <c r="C41" s="182" t="s">
        <v>43</v>
      </c>
      <c r="D41" s="182"/>
      <c r="E41" s="182"/>
      <c r="F41" s="107">
        <v>0</v>
      </c>
      <c r="G41" s="100">
        <v>617263.73</v>
      </c>
      <c r="H41" s="100">
        <v>129625.38</v>
      </c>
      <c r="I41" s="100">
        <v>746889.11</v>
      </c>
      <c r="J41" s="101">
        <f>IF(CenaCelkemVypocet=0,"",I41/CenaCelkemVypocet*100)</f>
        <v>100</v>
      </c>
    </row>
    <row r="42" spans="1:10" ht="25.5" hidden="1" customHeight="1" x14ac:dyDescent="0.2">
      <c r="A42" s="87"/>
      <c r="B42" s="184" t="s">
        <v>51</v>
      </c>
      <c r="C42" s="185"/>
      <c r="D42" s="185"/>
      <c r="E42" s="186"/>
      <c r="F42" s="108">
        <f>SUMIF(A39:A41,"=1",F39:F41)</f>
        <v>0</v>
      </c>
      <c r="G42" s="109">
        <f>SUMIF(A39:A41,"=1",G39:G41)</f>
        <v>617263.73</v>
      </c>
      <c r="H42" s="109">
        <f>SUMIF(A39:A41,"=1",H39:H41)</f>
        <v>129625.38</v>
      </c>
      <c r="I42" s="109">
        <f>SUMIF(A39:A41,"=1",I39:I41)</f>
        <v>746889.11</v>
      </c>
      <c r="J42" s="110">
        <f>SUMIF(A39:A41,"=1",J39:J41)</f>
        <v>100</v>
      </c>
    </row>
    <row r="46" spans="1:10" ht="15.75" x14ac:dyDescent="0.25">
      <c r="B46" s="119" t="s">
        <v>53</v>
      </c>
    </row>
    <row r="48" spans="1:10" ht="25.5" customHeight="1" x14ac:dyDescent="0.2">
      <c r="A48" s="121"/>
      <c r="B48" s="124" t="s">
        <v>17</v>
      </c>
      <c r="C48" s="124" t="s">
        <v>5</v>
      </c>
      <c r="D48" s="125"/>
      <c r="E48" s="125"/>
      <c r="F48" s="126" t="s">
        <v>54</v>
      </c>
      <c r="G48" s="126"/>
      <c r="H48" s="126"/>
      <c r="I48" s="126" t="s">
        <v>30</v>
      </c>
      <c r="J48" s="126" t="s">
        <v>0</v>
      </c>
    </row>
    <row r="49" spans="1:10" ht="36.75" customHeight="1" x14ac:dyDescent="0.2">
      <c r="A49" s="122"/>
      <c r="B49" s="127" t="s">
        <v>55</v>
      </c>
      <c r="C49" s="180" t="s">
        <v>56</v>
      </c>
      <c r="D49" s="181"/>
      <c r="E49" s="181"/>
      <c r="F49" s="135" t="s">
        <v>25</v>
      </c>
      <c r="G49" s="128"/>
      <c r="H49" s="128"/>
      <c r="I49" s="128">
        <f>'SO01 01 Pol'!G8</f>
        <v>0</v>
      </c>
      <c r="J49" s="133" t="str">
        <f>IF(I60=0,"",I49/I60*100)</f>
        <v/>
      </c>
    </row>
    <row r="50" spans="1:10" ht="36.75" customHeight="1" x14ac:dyDescent="0.2">
      <c r="A50" s="122"/>
      <c r="B50" s="127" t="s">
        <v>57</v>
      </c>
      <c r="C50" s="180" t="s">
        <v>58</v>
      </c>
      <c r="D50" s="181"/>
      <c r="E50" s="181"/>
      <c r="F50" s="135" t="s">
        <v>25</v>
      </c>
      <c r="G50" s="128"/>
      <c r="H50" s="128"/>
      <c r="I50" s="128">
        <f>'SO01 01 Pol'!G48</f>
        <v>0</v>
      </c>
      <c r="J50" s="133" t="str">
        <f>IF(I60=0,"",I50/I60*100)</f>
        <v/>
      </c>
    </row>
    <row r="51" spans="1:10" ht="36.75" customHeight="1" x14ac:dyDescent="0.2">
      <c r="A51" s="122"/>
      <c r="B51" s="127" t="s">
        <v>59</v>
      </c>
      <c r="C51" s="180" t="s">
        <v>60</v>
      </c>
      <c r="D51" s="181"/>
      <c r="E51" s="181"/>
      <c r="F51" s="135" t="s">
        <v>25</v>
      </c>
      <c r="G51" s="128"/>
      <c r="H51" s="128"/>
      <c r="I51" s="128">
        <f>'SO01 01 Pol'!G53</f>
        <v>0</v>
      </c>
      <c r="J51" s="133" t="str">
        <f>IF(I60=0,"",I51/I60*100)</f>
        <v/>
      </c>
    </row>
    <row r="52" spans="1:10" ht="36.75" customHeight="1" x14ac:dyDescent="0.2">
      <c r="A52" s="122"/>
      <c r="B52" s="127" t="s">
        <v>61</v>
      </c>
      <c r="C52" s="180" t="s">
        <v>62</v>
      </c>
      <c r="D52" s="181"/>
      <c r="E52" s="181"/>
      <c r="F52" s="135" t="s">
        <v>25</v>
      </c>
      <c r="G52" s="128"/>
      <c r="H52" s="128"/>
      <c r="I52" s="128">
        <f>'SO01 01 Pol'!G61</f>
        <v>0</v>
      </c>
      <c r="J52" s="133" t="str">
        <f>IF(I60=0,"",I52/I60*100)</f>
        <v/>
      </c>
    </row>
    <row r="53" spans="1:10" ht="36.75" customHeight="1" x14ac:dyDescent="0.2">
      <c r="A53" s="122"/>
      <c r="B53" s="127" t="s">
        <v>63</v>
      </c>
      <c r="C53" s="180" t="s">
        <v>64</v>
      </c>
      <c r="D53" s="181"/>
      <c r="E53" s="181"/>
      <c r="F53" s="135" t="s">
        <v>25</v>
      </c>
      <c r="G53" s="128"/>
      <c r="H53" s="128"/>
      <c r="I53" s="128">
        <f>'SO01 01 Pol'!G68</f>
        <v>0</v>
      </c>
      <c r="J53" s="133" t="str">
        <f>IF(I60=0,"",I53/I60*100)</f>
        <v/>
      </c>
    </row>
    <row r="54" spans="1:10" ht="36.75" customHeight="1" x14ac:dyDescent="0.2">
      <c r="A54" s="122"/>
      <c r="B54" s="127" t="s">
        <v>65</v>
      </c>
      <c r="C54" s="180" t="s">
        <v>66</v>
      </c>
      <c r="D54" s="181"/>
      <c r="E54" s="181"/>
      <c r="F54" s="135" t="s">
        <v>25</v>
      </c>
      <c r="G54" s="128"/>
      <c r="H54" s="128"/>
      <c r="I54" s="128">
        <f>'SO01 01 Pol'!G86</f>
        <v>0</v>
      </c>
      <c r="J54" s="133" t="str">
        <f>IF(I60=0,"",I54/I60*100)</f>
        <v/>
      </c>
    </row>
    <row r="55" spans="1:10" ht="36.75" customHeight="1" x14ac:dyDescent="0.2">
      <c r="A55" s="122"/>
      <c r="B55" s="127" t="s">
        <v>67</v>
      </c>
      <c r="C55" s="180" t="s">
        <v>68</v>
      </c>
      <c r="D55" s="181"/>
      <c r="E55" s="181"/>
      <c r="F55" s="135" t="s">
        <v>25</v>
      </c>
      <c r="G55" s="128"/>
      <c r="H55" s="128"/>
      <c r="I55" s="128">
        <f>'SO01 01 Pol'!G96</f>
        <v>0</v>
      </c>
      <c r="J55" s="133" t="str">
        <f>IF(I60=0,"",I55/I60*100)</f>
        <v/>
      </c>
    </row>
    <row r="56" spans="1:10" ht="36.75" customHeight="1" x14ac:dyDescent="0.2">
      <c r="A56" s="122"/>
      <c r="B56" s="127" t="s">
        <v>69</v>
      </c>
      <c r="C56" s="180" t="s">
        <v>70</v>
      </c>
      <c r="D56" s="181"/>
      <c r="E56" s="181"/>
      <c r="F56" s="135" t="s">
        <v>25</v>
      </c>
      <c r="G56" s="128"/>
      <c r="H56" s="128"/>
      <c r="I56" s="128">
        <f>'SO01 01 Pol'!G105</f>
        <v>0</v>
      </c>
      <c r="J56" s="133" t="str">
        <f>IF(I60=0,"",I56/I60*100)</f>
        <v/>
      </c>
    </row>
    <row r="57" spans="1:10" ht="36.75" customHeight="1" x14ac:dyDescent="0.2">
      <c r="A57" s="122"/>
      <c r="B57" s="127" t="s">
        <v>71</v>
      </c>
      <c r="C57" s="180" t="s">
        <v>72</v>
      </c>
      <c r="D57" s="181"/>
      <c r="E57" s="181"/>
      <c r="F57" s="135" t="s">
        <v>26</v>
      </c>
      <c r="G57" s="128"/>
      <c r="H57" s="128"/>
      <c r="I57" s="128">
        <f>'SO01 01 Pol'!G77</f>
        <v>0</v>
      </c>
      <c r="J57" s="133" t="str">
        <f>IF(I60=0,"",I57/I60*100)</f>
        <v/>
      </c>
    </row>
    <row r="58" spans="1:10" ht="36.75" customHeight="1" x14ac:dyDescent="0.2">
      <c r="A58" s="122"/>
      <c r="B58" s="127" t="s">
        <v>73</v>
      </c>
      <c r="C58" s="180" t="s">
        <v>74</v>
      </c>
      <c r="D58" s="181"/>
      <c r="E58" s="181"/>
      <c r="F58" s="135" t="s">
        <v>75</v>
      </c>
      <c r="G58" s="128"/>
      <c r="H58" s="128"/>
      <c r="I58" s="128">
        <f>'SO01 01 Pol'!G107</f>
        <v>0</v>
      </c>
      <c r="J58" s="133" t="str">
        <f>IF(I60=0,"",I58/I60*100)</f>
        <v/>
      </c>
    </row>
    <row r="59" spans="1:10" ht="36.75" customHeight="1" x14ac:dyDescent="0.2">
      <c r="A59" s="122"/>
      <c r="B59" s="127" t="s">
        <v>76</v>
      </c>
      <c r="C59" s="180" t="s">
        <v>29</v>
      </c>
      <c r="D59" s="181"/>
      <c r="E59" s="181"/>
      <c r="F59" s="135" t="s">
        <v>76</v>
      </c>
      <c r="G59" s="128"/>
      <c r="H59" s="128"/>
      <c r="I59" s="128">
        <f>'SO01 01 Pol'!G112</f>
        <v>0</v>
      </c>
      <c r="J59" s="133" t="str">
        <f>IF(I60=0,"",I59/I60*100)</f>
        <v/>
      </c>
    </row>
    <row r="60" spans="1:10" ht="25.5" customHeight="1" x14ac:dyDescent="0.2">
      <c r="A60" s="123"/>
      <c r="B60" s="129" t="s">
        <v>1</v>
      </c>
      <c r="C60" s="130"/>
      <c r="D60" s="131"/>
      <c r="E60" s="131"/>
      <c r="F60" s="136"/>
      <c r="G60" s="132"/>
      <c r="H60" s="132"/>
      <c r="I60" s="132">
        <f>SUM(I49:I59)</f>
        <v>0</v>
      </c>
      <c r="J60" s="134">
        <f>SUM(J49:J59)</f>
        <v>0</v>
      </c>
    </row>
    <row r="61" spans="1:10" x14ac:dyDescent="0.2">
      <c r="F61" s="85"/>
      <c r="G61" s="85"/>
      <c r="H61" s="85"/>
      <c r="I61" s="85"/>
      <c r="J61" s="86"/>
    </row>
    <row r="62" spans="1:10" x14ac:dyDescent="0.2">
      <c r="F62" s="85"/>
      <c r="G62" s="85"/>
      <c r="H62" s="85"/>
      <c r="I62" s="85"/>
      <c r="J62" s="86"/>
    </row>
    <row r="63" spans="1:10" x14ac:dyDescent="0.2">
      <c r="F63" s="85"/>
      <c r="G63" s="85"/>
      <c r="H63" s="85"/>
      <c r="I63" s="85"/>
      <c r="J63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2" t="s">
        <v>6</v>
      </c>
      <c r="B1" s="232"/>
      <c r="C1" s="233"/>
      <c r="D1" s="232"/>
      <c r="E1" s="232"/>
      <c r="F1" s="232"/>
      <c r="G1" s="232"/>
    </row>
    <row r="2" spans="1:7" ht="24.95" customHeight="1" x14ac:dyDescent="0.2">
      <c r="A2" s="50" t="s">
        <v>7</v>
      </c>
      <c r="B2" s="49"/>
      <c r="C2" s="234"/>
      <c r="D2" s="234"/>
      <c r="E2" s="234"/>
      <c r="F2" s="234"/>
      <c r="G2" s="235"/>
    </row>
    <row r="3" spans="1:7" ht="24.95" customHeight="1" x14ac:dyDescent="0.2">
      <c r="A3" s="50" t="s">
        <v>8</v>
      </c>
      <c r="B3" s="49"/>
      <c r="C3" s="234"/>
      <c r="D3" s="234"/>
      <c r="E3" s="234"/>
      <c r="F3" s="234"/>
      <c r="G3" s="235"/>
    </row>
    <row r="4" spans="1:7" ht="24.95" customHeight="1" x14ac:dyDescent="0.2">
      <c r="A4" s="50" t="s">
        <v>9</v>
      </c>
      <c r="B4" s="49"/>
      <c r="C4" s="234"/>
      <c r="D4" s="234"/>
      <c r="E4" s="234"/>
      <c r="F4" s="234"/>
      <c r="G4" s="235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workbookViewId="0">
      <pane ySplit="7" topLeftCell="A8" activePane="bottomLeft" state="frozen"/>
      <selection pane="bottomLeft" activeCell="A2" sqref="A2"/>
    </sheetView>
  </sheetViews>
  <sheetFormatPr defaultRowHeight="12.75" outlineLevelRow="1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38" t="s">
        <v>279</v>
      </c>
      <c r="B1" s="238"/>
      <c r="C1" s="238"/>
      <c r="D1" s="238"/>
      <c r="E1" s="238"/>
      <c r="F1" s="238"/>
      <c r="G1" s="238"/>
      <c r="AG1" t="s">
        <v>78</v>
      </c>
    </row>
    <row r="2" spans="1:60" ht="24.95" customHeight="1" x14ac:dyDescent="0.2">
      <c r="A2" s="138" t="s">
        <v>7</v>
      </c>
      <c r="B2" s="49" t="s">
        <v>48</v>
      </c>
      <c r="C2" s="239" t="s">
        <v>49</v>
      </c>
      <c r="D2" s="240"/>
      <c r="E2" s="240"/>
      <c r="F2" s="240"/>
      <c r="G2" s="241"/>
      <c r="AG2" t="s">
        <v>79</v>
      </c>
    </row>
    <row r="3" spans="1:60" ht="24.95" customHeight="1" x14ac:dyDescent="0.2">
      <c r="A3" s="138" t="s">
        <v>8</v>
      </c>
      <c r="B3" s="49" t="s">
        <v>44</v>
      </c>
      <c r="C3" s="239" t="s">
        <v>43</v>
      </c>
      <c r="D3" s="240"/>
      <c r="E3" s="240"/>
      <c r="F3" s="240"/>
      <c r="G3" s="241"/>
      <c r="AC3" s="120" t="s">
        <v>79</v>
      </c>
      <c r="AG3" t="s">
        <v>80</v>
      </c>
    </row>
    <row r="4" spans="1:60" ht="24.95" customHeight="1" x14ac:dyDescent="0.2">
      <c r="A4" s="139" t="s">
        <v>9</v>
      </c>
      <c r="B4" s="140" t="s">
        <v>42</v>
      </c>
      <c r="C4" s="242" t="s">
        <v>43</v>
      </c>
      <c r="D4" s="243"/>
      <c r="E4" s="243"/>
      <c r="F4" s="243"/>
      <c r="G4" s="244"/>
      <c r="AG4" t="s">
        <v>81</v>
      </c>
    </row>
    <row r="5" spans="1:60" x14ac:dyDescent="0.2">
      <c r="D5" s="10"/>
    </row>
    <row r="6" spans="1:60" ht="38.25" x14ac:dyDescent="0.2">
      <c r="A6" s="142" t="s">
        <v>82</v>
      </c>
      <c r="B6" s="144" t="s">
        <v>83</v>
      </c>
      <c r="C6" s="144" t="s">
        <v>84</v>
      </c>
      <c r="D6" s="143" t="s">
        <v>85</v>
      </c>
      <c r="E6" s="142" t="s">
        <v>86</v>
      </c>
      <c r="F6" s="141" t="s">
        <v>87</v>
      </c>
      <c r="G6" s="142" t="s">
        <v>30</v>
      </c>
      <c r="H6" s="145" t="s">
        <v>31</v>
      </c>
      <c r="I6" s="145" t="s">
        <v>88</v>
      </c>
      <c r="J6" s="145" t="s">
        <v>32</v>
      </c>
      <c r="K6" s="145" t="s">
        <v>89</v>
      </c>
      <c r="L6" s="145" t="s">
        <v>90</v>
      </c>
      <c r="M6" s="145" t="s">
        <v>91</v>
      </c>
      <c r="N6" s="145" t="s">
        <v>92</v>
      </c>
      <c r="O6" s="145" t="s">
        <v>93</v>
      </c>
      <c r="P6" s="145" t="s">
        <v>94</v>
      </c>
      <c r="Q6" s="145" t="s">
        <v>95</v>
      </c>
      <c r="R6" s="145" t="s">
        <v>96</v>
      </c>
      <c r="S6" s="145" t="s">
        <v>97</v>
      </c>
      <c r="T6" s="145" t="s">
        <v>98</v>
      </c>
      <c r="U6" s="145" t="s">
        <v>99</v>
      </c>
      <c r="V6" s="145" t="s">
        <v>100</v>
      </c>
      <c r="W6" s="145" t="s">
        <v>101</v>
      </c>
      <c r="X6" s="145" t="s">
        <v>102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</row>
    <row r="8" spans="1:60" x14ac:dyDescent="0.2">
      <c r="A8" s="155" t="s">
        <v>103</v>
      </c>
      <c r="B8" s="156" t="s">
        <v>55</v>
      </c>
      <c r="C8" s="173" t="s">
        <v>56</v>
      </c>
      <c r="D8" s="157"/>
      <c r="E8" s="158"/>
      <c r="F8" s="159"/>
      <c r="G8" s="160">
        <f>SUMIF(AG9:AG47,"&lt;&gt;NOR",G9:G47)</f>
        <v>0</v>
      </c>
      <c r="H8" s="154"/>
      <c r="I8" s="154">
        <f>SUM(I9:I47)</f>
        <v>16440.02</v>
      </c>
      <c r="J8" s="154"/>
      <c r="K8" s="154">
        <f>SUM(K9:K47)</f>
        <v>120220.87999999999</v>
      </c>
      <c r="L8" s="154"/>
      <c r="M8" s="154">
        <f>SUM(M9:M47)</f>
        <v>0</v>
      </c>
      <c r="N8" s="154"/>
      <c r="O8" s="154">
        <f>SUM(O9:O47)</f>
        <v>72.489999999999995</v>
      </c>
      <c r="P8" s="154"/>
      <c r="Q8" s="154">
        <f>SUM(Q9:Q47)</f>
        <v>0</v>
      </c>
      <c r="R8" s="154"/>
      <c r="S8" s="154"/>
      <c r="T8" s="154"/>
      <c r="U8" s="154"/>
      <c r="V8" s="154">
        <f>SUM(V9:V47)</f>
        <v>86.89</v>
      </c>
      <c r="W8" s="154"/>
      <c r="X8" s="154"/>
      <c r="AG8" t="s">
        <v>104</v>
      </c>
    </row>
    <row r="9" spans="1:60" outlineLevel="1" x14ac:dyDescent="0.2">
      <c r="A9" s="161">
        <v>1</v>
      </c>
      <c r="B9" s="162" t="s">
        <v>105</v>
      </c>
      <c r="C9" s="174" t="s">
        <v>106</v>
      </c>
      <c r="D9" s="163" t="s">
        <v>107</v>
      </c>
      <c r="E9" s="164">
        <v>60</v>
      </c>
      <c r="F9" s="165"/>
      <c r="G9" s="166">
        <f>ROUND(E9*F9,2)</f>
        <v>0</v>
      </c>
      <c r="H9" s="151">
        <v>0</v>
      </c>
      <c r="I9" s="151">
        <f>ROUND(E9*H9,2)</f>
        <v>0</v>
      </c>
      <c r="J9" s="151">
        <v>62.6</v>
      </c>
      <c r="K9" s="151">
        <f>ROUND(E9*J9,2)</f>
        <v>3756</v>
      </c>
      <c r="L9" s="151">
        <v>21</v>
      </c>
      <c r="M9" s="151">
        <f>G9*(1+L9/100)</f>
        <v>0</v>
      </c>
      <c r="N9" s="151">
        <v>0</v>
      </c>
      <c r="O9" s="151">
        <f>ROUND(E9*N9,2)</f>
        <v>0</v>
      </c>
      <c r="P9" s="151">
        <v>0</v>
      </c>
      <c r="Q9" s="151">
        <f>ROUND(E9*P9,2)</f>
        <v>0</v>
      </c>
      <c r="R9" s="151"/>
      <c r="S9" s="151" t="s">
        <v>108</v>
      </c>
      <c r="T9" s="151" t="s">
        <v>108</v>
      </c>
      <c r="U9" s="151">
        <v>0.17</v>
      </c>
      <c r="V9" s="151">
        <f>ROUND(E9*U9,2)</f>
        <v>10.199999999999999</v>
      </c>
      <c r="W9" s="151"/>
      <c r="X9" s="151" t="s">
        <v>109</v>
      </c>
      <c r="Y9" s="146"/>
      <c r="Z9" s="146"/>
      <c r="AA9" s="146"/>
      <c r="AB9" s="146"/>
      <c r="AC9" s="146"/>
      <c r="AD9" s="146"/>
      <c r="AE9" s="146"/>
      <c r="AF9" s="146"/>
      <c r="AG9" s="146" t="s">
        <v>110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49"/>
      <c r="B10" s="150"/>
      <c r="C10" s="175" t="s">
        <v>111</v>
      </c>
      <c r="D10" s="152"/>
      <c r="E10" s="153">
        <v>60</v>
      </c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46"/>
      <c r="Z10" s="146"/>
      <c r="AA10" s="146"/>
      <c r="AB10" s="146"/>
      <c r="AC10" s="146"/>
      <c r="AD10" s="146"/>
      <c r="AE10" s="146"/>
      <c r="AF10" s="146"/>
      <c r="AG10" s="146" t="s">
        <v>112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">
      <c r="A11" s="161">
        <v>2</v>
      </c>
      <c r="B11" s="162" t="s">
        <v>113</v>
      </c>
      <c r="C11" s="174" t="s">
        <v>114</v>
      </c>
      <c r="D11" s="163" t="s">
        <v>107</v>
      </c>
      <c r="E11" s="164">
        <v>60</v>
      </c>
      <c r="F11" s="165"/>
      <c r="G11" s="166">
        <f>ROUND(E11*F11,2)</f>
        <v>0</v>
      </c>
      <c r="H11" s="151">
        <v>1.83</v>
      </c>
      <c r="I11" s="151">
        <f>ROUND(E11*H11,2)</f>
        <v>109.8</v>
      </c>
      <c r="J11" s="151">
        <v>10.77</v>
      </c>
      <c r="K11" s="151">
        <f>ROUND(E11*J11,2)</f>
        <v>646.20000000000005</v>
      </c>
      <c r="L11" s="151">
        <v>21</v>
      </c>
      <c r="M11" s="151">
        <f>G11*(1+L11/100)</f>
        <v>0</v>
      </c>
      <c r="N11" s="151">
        <v>5.0000000000000002E-5</v>
      </c>
      <c r="O11" s="151">
        <f>ROUND(E11*N11,2)</f>
        <v>0</v>
      </c>
      <c r="P11" s="151">
        <v>0</v>
      </c>
      <c r="Q11" s="151">
        <f>ROUND(E11*P11,2)</f>
        <v>0</v>
      </c>
      <c r="R11" s="151"/>
      <c r="S11" s="151" t="s">
        <v>108</v>
      </c>
      <c r="T11" s="151" t="s">
        <v>108</v>
      </c>
      <c r="U11" s="151">
        <v>0.03</v>
      </c>
      <c r="V11" s="151">
        <f>ROUND(E11*U11,2)</f>
        <v>1.8</v>
      </c>
      <c r="W11" s="151"/>
      <c r="X11" s="151" t="s">
        <v>109</v>
      </c>
      <c r="Y11" s="146"/>
      <c r="Z11" s="146"/>
      <c r="AA11" s="146"/>
      <c r="AB11" s="146"/>
      <c r="AC11" s="146"/>
      <c r="AD11" s="146"/>
      <c r="AE11" s="146"/>
      <c r="AF11" s="146"/>
      <c r="AG11" s="146" t="s">
        <v>115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 x14ac:dyDescent="0.2">
      <c r="A12" s="149"/>
      <c r="B12" s="150"/>
      <c r="C12" s="236" t="s">
        <v>116</v>
      </c>
      <c r="D12" s="237"/>
      <c r="E12" s="237"/>
      <c r="F12" s="237"/>
      <c r="G12" s="237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46"/>
      <c r="Z12" s="146"/>
      <c r="AA12" s="146"/>
      <c r="AB12" s="146"/>
      <c r="AC12" s="146"/>
      <c r="AD12" s="146"/>
      <c r="AE12" s="146"/>
      <c r="AF12" s="146"/>
      <c r="AG12" s="146" t="s">
        <v>117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">
      <c r="A13" s="149"/>
      <c r="B13" s="150"/>
      <c r="C13" s="175" t="s">
        <v>118</v>
      </c>
      <c r="D13" s="152"/>
      <c r="E13" s="153">
        <v>60</v>
      </c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46"/>
      <c r="Z13" s="146"/>
      <c r="AA13" s="146"/>
      <c r="AB13" s="146"/>
      <c r="AC13" s="146"/>
      <c r="AD13" s="146"/>
      <c r="AE13" s="146"/>
      <c r="AF13" s="146"/>
      <c r="AG13" s="146" t="s">
        <v>112</v>
      </c>
      <c r="AH13" s="146">
        <v>0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">
      <c r="A14" s="167">
        <v>3</v>
      </c>
      <c r="B14" s="168" t="s">
        <v>119</v>
      </c>
      <c r="C14" s="176" t="s">
        <v>120</v>
      </c>
      <c r="D14" s="169" t="s">
        <v>121</v>
      </c>
      <c r="E14" s="170">
        <v>8</v>
      </c>
      <c r="F14" s="171"/>
      <c r="G14" s="172">
        <f>ROUND(E14*F14,2)</f>
        <v>0</v>
      </c>
      <c r="H14" s="151">
        <v>339.49</v>
      </c>
      <c r="I14" s="151">
        <f>ROUND(E14*H14,2)</f>
        <v>2715.92</v>
      </c>
      <c r="J14" s="151">
        <v>542.51</v>
      </c>
      <c r="K14" s="151">
        <f>ROUND(E14*J14,2)</f>
        <v>4340.08</v>
      </c>
      <c r="L14" s="151">
        <v>21</v>
      </c>
      <c r="M14" s="151">
        <f>G14*(1+L14/100)</f>
        <v>0</v>
      </c>
      <c r="N14" s="151">
        <v>1.721E-2</v>
      </c>
      <c r="O14" s="151">
        <f>ROUND(E14*N14,2)</f>
        <v>0.14000000000000001</v>
      </c>
      <c r="P14" s="151">
        <v>0</v>
      </c>
      <c r="Q14" s="151">
        <f>ROUND(E14*P14,2)</f>
        <v>0</v>
      </c>
      <c r="R14" s="151"/>
      <c r="S14" s="151" t="s">
        <v>108</v>
      </c>
      <c r="T14" s="151" t="s">
        <v>108</v>
      </c>
      <c r="U14" s="151">
        <v>0.98699999999999999</v>
      </c>
      <c r="V14" s="151">
        <f>ROUND(E14*U14,2)</f>
        <v>7.9</v>
      </c>
      <c r="W14" s="151"/>
      <c r="X14" s="151" t="s">
        <v>109</v>
      </c>
      <c r="Y14" s="146"/>
      <c r="Z14" s="146"/>
      <c r="AA14" s="146"/>
      <c r="AB14" s="146"/>
      <c r="AC14" s="146"/>
      <c r="AD14" s="146"/>
      <c r="AE14" s="146"/>
      <c r="AF14" s="146"/>
      <c r="AG14" s="146" t="s">
        <v>115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ht="22.5" outlineLevel="1" x14ac:dyDescent="0.2">
      <c r="A15" s="167">
        <v>4</v>
      </c>
      <c r="B15" s="168" t="s">
        <v>122</v>
      </c>
      <c r="C15" s="176" t="s">
        <v>123</v>
      </c>
      <c r="D15" s="169" t="s">
        <v>124</v>
      </c>
      <c r="E15" s="170">
        <v>20</v>
      </c>
      <c r="F15" s="171"/>
      <c r="G15" s="172">
        <f>ROUND(E15*F15,2)</f>
        <v>0</v>
      </c>
      <c r="H15" s="151">
        <v>0</v>
      </c>
      <c r="I15" s="151">
        <f>ROUND(E15*H15,2)</f>
        <v>0</v>
      </c>
      <c r="J15" s="151">
        <v>73.599999999999994</v>
      </c>
      <c r="K15" s="151">
        <f>ROUND(E15*J15,2)</f>
        <v>1472</v>
      </c>
      <c r="L15" s="151">
        <v>21</v>
      </c>
      <c r="M15" s="151">
        <f>G15*(1+L15/100)</f>
        <v>0</v>
      </c>
      <c r="N15" s="151">
        <v>0</v>
      </c>
      <c r="O15" s="151">
        <f>ROUND(E15*N15,2)</f>
        <v>0</v>
      </c>
      <c r="P15" s="151">
        <v>0</v>
      </c>
      <c r="Q15" s="151">
        <f>ROUND(E15*P15,2)</f>
        <v>0</v>
      </c>
      <c r="R15" s="151"/>
      <c r="S15" s="151" t="s">
        <v>125</v>
      </c>
      <c r="T15" s="151" t="s">
        <v>126</v>
      </c>
      <c r="U15" s="151">
        <v>0</v>
      </c>
      <c r="V15" s="151">
        <f>ROUND(E15*U15,2)</f>
        <v>0</v>
      </c>
      <c r="W15" s="151"/>
      <c r="X15" s="151" t="s">
        <v>127</v>
      </c>
      <c r="Y15" s="146"/>
      <c r="Z15" s="146"/>
      <c r="AA15" s="146"/>
      <c r="AB15" s="146"/>
      <c r="AC15" s="146"/>
      <c r="AD15" s="146"/>
      <c r="AE15" s="146"/>
      <c r="AF15" s="146"/>
      <c r="AG15" s="146" t="s">
        <v>128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1" x14ac:dyDescent="0.2">
      <c r="A16" s="161">
        <v>5</v>
      </c>
      <c r="B16" s="162" t="s">
        <v>129</v>
      </c>
      <c r="C16" s="174" t="s">
        <v>130</v>
      </c>
      <c r="D16" s="163" t="s">
        <v>131</v>
      </c>
      <c r="E16" s="164">
        <v>57.1</v>
      </c>
      <c r="F16" s="165"/>
      <c r="G16" s="166">
        <f>ROUND(E16*F16,2)</f>
        <v>0</v>
      </c>
      <c r="H16" s="151">
        <v>0</v>
      </c>
      <c r="I16" s="151">
        <f>ROUND(E16*H16,2)</f>
        <v>0</v>
      </c>
      <c r="J16" s="151">
        <v>483.5</v>
      </c>
      <c r="K16" s="151">
        <f>ROUND(E16*J16,2)</f>
        <v>27607.85</v>
      </c>
      <c r="L16" s="151">
        <v>21</v>
      </c>
      <c r="M16" s="151">
        <f>G16*(1+L16/100)</f>
        <v>0</v>
      </c>
      <c r="N16" s="151">
        <v>0</v>
      </c>
      <c r="O16" s="151">
        <f>ROUND(E16*N16,2)</f>
        <v>0</v>
      </c>
      <c r="P16" s="151">
        <v>0</v>
      </c>
      <c r="Q16" s="151">
        <f>ROUND(E16*P16,2)</f>
        <v>0</v>
      </c>
      <c r="R16" s="151"/>
      <c r="S16" s="151" t="s">
        <v>108</v>
      </c>
      <c r="T16" s="151" t="s">
        <v>108</v>
      </c>
      <c r="U16" s="151">
        <v>0.81799999999999995</v>
      </c>
      <c r="V16" s="151">
        <f>ROUND(E16*U16,2)</f>
        <v>46.71</v>
      </c>
      <c r="W16" s="151"/>
      <c r="X16" s="151" t="s">
        <v>109</v>
      </c>
      <c r="Y16" s="146"/>
      <c r="Z16" s="146"/>
      <c r="AA16" s="146"/>
      <c r="AB16" s="146"/>
      <c r="AC16" s="146"/>
      <c r="AD16" s="146"/>
      <c r="AE16" s="146"/>
      <c r="AF16" s="146"/>
      <c r="AG16" s="146" t="s">
        <v>115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1" x14ac:dyDescent="0.2">
      <c r="A17" s="149"/>
      <c r="B17" s="150"/>
      <c r="C17" s="175" t="s">
        <v>132</v>
      </c>
      <c r="D17" s="152"/>
      <c r="E17" s="153">
        <v>35.256</v>
      </c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46"/>
      <c r="Z17" s="146"/>
      <c r="AA17" s="146"/>
      <c r="AB17" s="146"/>
      <c r="AC17" s="146"/>
      <c r="AD17" s="146"/>
      <c r="AE17" s="146"/>
      <c r="AF17" s="146"/>
      <c r="AG17" s="146" t="s">
        <v>112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">
      <c r="A18" s="149"/>
      <c r="B18" s="150"/>
      <c r="C18" s="175" t="s">
        <v>133</v>
      </c>
      <c r="D18" s="152"/>
      <c r="E18" s="153">
        <v>3.6</v>
      </c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46"/>
      <c r="Z18" s="146"/>
      <c r="AA18" s="146"/>
      <c r="AB18" s="146"/>
      <c r="AC18" s="146"/>
      <c r="AD18" s="146"/>
      <c r="AE18" s="146"/>
      <c r="AF18" s="146"/>
      <c r="AG18" s="146" t="s">
        <v>112</v>
      </c>
      <c r="AH18" s="146">
        <v>0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">
      <c r="A19" s="149"/>
      <c r="B19" s="150"/>
      <c r="C19" s="175" t="s">
        <v>134</v>
      </c>
      <c r="D19" s="152"/>
      <c r="E19" s="153">
        <v>3.0960000000000001</v>
      </c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46"/>
      <c r="Z19" s="146"/>
      <c r="AA19" s="146"/>
      <c r="AB19" s="146"/>
      <c r="AC19" s="146"/>
      <c r="AD19" s="146"/>
      <c r="AE19" s="146"/>
      <c r="AF19" s="146"/>
      <c r="AG19" s="146" t="s">
        <v>112</v>
      </c>
      <c r="AH19" s="146">
        <v>0</v>
      </c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1" x14ac:dyDescent="0.2">
      <c r="A20" s="149"/>
      <c r="B20" s="150"/>
      <c r="C20" s="175" t="s">
        <v>135</v>
      </c>
      <c r="D20" s="152"/>
      <c r="E20" s="153">
        <v>7</v>
      </c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46"/>
      <c r="Z20" s="146"/>
      <c r="AA20" s="146"/>
      <c r="AB20" s="146"/>
      <c r="AC20" s="146"/>
      <c r="AD20" s="146"/>
      <c r="AE20" s="146"/>
      <c r="AF20" s="146"/>
      <c r="AG20" s="146" t="s">
        <v>112</v>
      </c>
      <c r="AH20" s="146">
        <v>0</v>
      </c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">
      <c r="A21" s="149"/>
      <c r="B21" s="150"/>
      <c r="C21" s="175" t="s">
        <v>136</v>
      </c>
      <c r="D21" s="152"/>
      <c r="E21" s="153">
        <v>4.992</v>
      </c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46"/>
      <c r="Z21" s="146"/>
      <c r="AA21" s="146"/>
      <c r="AB21" s="146"/>
      <c r="AC21" s="146"/>
      <c r="AD21" s="146"/>
      <c r="AE21" s="146"/>
      <c r="AF21" s="146"/>
      <c r="AG21" s="146" t="s">
        <v>112</v>
      </c>
      <c r="AH21" s="146">
        <v>0</v>
      </c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 x14ac:dyDescent="0.2">
      <c r="A22" s="149"/>
      <c r="B22" s="150"/>
      <c r="C22" s="175" t="s">
        <v>137</v>
      </c>
      <c r="D22" s="152"/>
      <c r="E22" s="153">
        <v>2.4</v>
      </c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46"/>
      <c r="Z22" s="146"/>
      <c r="AA22" s="146"/>
      <c r="AB22" s="146"/>
      <c r="AC22" s="146"/>
      <c r="AD22" s="146"/>
      <c r="AE22" s="146"/>
      <c r="AF22" s="146"/>
      <c r="AG22" s="146" t="s">
        <v>112</v>
      </c>
      <c r="AH22" s="146">
        <v>0</v>
      </c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1" x14ac:dyDescent="0.2">
      <c r="A23" s="149"/>
      <c r="B23" s="150"/>
      <c r="C23" s="175" t="s">
        <v>138</v>
      </c>
      <c r="D23" s="152"/>
      <c r="E23" s="153">
        <v>0.75600000000000001</v>
      </c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46"/>
      <c r="Z23" s="146"/>
      <c r="AA23" s="146"/>
      <c r="AB23" s="146"/>
      <c r="AC23" s="146"/>
      <c r="AD23" s="146"/>
      <c r="AE23" s="146"/>
      <c r="AF23" s="146"/>
      <c r="AG23" s="146" t="s">
        <v>112</v>
      </c>
      <c r="AH23" s="146">
        <v>0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1" x14ac:dyDescent="0.2">
      <c r="A24" s="161">
        <v>6</v>
      </c>
      <c r="B24" s="162" t="s">
        <v>139</v>
      </c>
      <c r="C24" s="174" t="s">
        <v>140</v>
      </c>
      <c r="D24" s="163" t="s">
        <v>131</v>
      </c>
      <c r="E24" s="164">
        <v>11.42</v>
      </c>
      <c r="F24" s="165"/>
      <c r="G24" s="166">
        <f>ROUND(E24*F24,2)</f>
        <v>0</v>
      </c>
      <c r="H24" s="151">
        <v>0</v>
      </c>
      <c r="I24" s="151">
        <f>ROUND(E24*H24,2)</f>
        <v>0</v>
      </c>
      <c r="J24" s="151">
        <v>58.7</v>
      </c>
      <c r="K24" s="151">
        <f>ROUND(E24*J24,2)</f>
        <v>670.35</v>
      </c>
      <c r="L24" s="151">
        <v>21</v>
      </c>
      <c r="M24" s="151">
        <f>G24*(1+L24/100)</f>
        <v>0</v>
      </c>
      <c r="N24" s="151">
        <v>0</v>
      </c>
      <c r="O24" s="151">
        <f>ROUND(E24*N24,2)</f>
        <v>0</v>
      </c>
      <c r="P24" s="151">
        <v>0</v>
      </c>
      <c r="Q24" s="151">
        <f>ROUND(E24*P24,2)</f>
        <v>0</v>
      </c>
      <c r="R24" s="151"/>
      <c r="S24" s="151" t="s">
        <v>108</v>
      </c>
      <c r="T24" s="151" t="s">
        <v>108</v>
      </c>
      <c r="U24" s="151">
        <v>0.11899999999999999</v>
      </c>
      <c r="V24" s="151">
        <f>ROUND(E24*U24,2)</f>
        <v>1.36</v>
      </c>
      <c r="W24" s="151"/>
      <c r="X24" s="151" t="s">
        <v>109</v>
      </c>
      <c r="Y24" s="146"/>
      <c r="Z24" s="146"/>
      <c r="AA24" s="146"/>
      <c r="AB24" s="146"/>
      <c r="AC24" s="146"/>
      <c r="AD24" s="146"/>
      <c r="AE24" s="146"/>
      <c r="AF24" s="146"/>
      <c r="AG24" s="146" t="s">
        <v>115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1" x14ac:dyDescent="0.2">
      <c r="A25" s="149"/>
      <c r="B25" s="150"/>
      <c r="C25" s="175" t="s">
        <v>141</v>
      </c>
      <c r="D25" s="152"/>
      <c r="E25" s="153">
        <v>11.42</v>
      </c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46"/>
      <c r="Z25" s="146"/>
      <c r="AA25" s="146"/>
      <c r="AB25" s="146"/>
      <c r="AC25" s="146"/>
      <c r="AD25" s="146"/>
      <c r="AE25" s="146"/>
      <c r="AF25" s="146"/>
      <c r="AG25" s="146" t="s">
        <v>112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ht="22.5" outlineLevel="1" x14ac:dyDescent="0.2">
      <c r="A26" s="161">
        <v>7</v>
      </c>
      <c r="B26" s="162" t="s">
        <v>142</v>
      </c>
      <c r="C26" s="174" t="s">
        <v>143</v>
      </c>
      <c r="D26" s="163" t="s">
        <v>131</v>
      </c>
      <c r="E26" s="164">
        <v>57.1</v>
      </c>
      <c r="F26" s="165"/>
      <c r="G26" s="166">
        <f>ROUND(E26*F26,2)</f>
        <v>0</v>
      </c>
      <c r="H26" s="151">
        <v>0</v>
      </c>
      <c r="I26" s="151">
        <f>ROUND(E26*H26,2)</f>
        <v>0</v>
      </c>
      <c r="J26" s="151">
        <v>264.5</v>
      </c>
      <c r="K26" s="151">
        <f>ROUND(E26*J26,2)</f>
        <v>15102.95</v>
      </c>
      <c r="L26" s="151">
        <v>21</v>
      </c>
      <c r="M26" s="151">
        <f>G26*(1+L26/100)</f>
        <v>0</v>
      </c>
      <c r="N26" s="151">
        <v>0</v>
      </c>
      <c r="O26" s="151">
        <f>ROUND(E26*N26,2)</f>
        <v>0</v>
      </c>
      <c r="P26" s="151">
        <v>0</v>
      </c>
      <c r="Q26" s="151">
        <f>ROUND(E26*P26,2)</f>
        <v>0</v>
      </c>
      <c r="R26" s="151"/>
      <c r="S26" s="151" t="s">
        <v>108</v>
      </c>
      <c r="T26" s="151" t="s">
        <v>108</v>
      </c>
      <c r="U26" s="151">
        <v>1.0999999999999999E-2</v>
      </c>
      <c r="V26" s="151">
        <f>ROUND(E26*U26,2)</f>
        <v>0.63</v>
      </c>
      <c r="W26" s="151"/>
      <c r="X26" s="151" t="s">
        <v>109</v>
      </c>
      <c r="Y26" s="146"/>
      <c r="Z26" s="146"/>
      <c r="AA26" s="146"/>
      <c r="AB26" s="146"/>
      <c r="AC26" s="146"/>
      <c r="AD26" s="146"/>
      <c r="AE26" s="146"/>
      <c r="AF26" s="146"/>
      <c r="AG26" s="146" t="s">
        <v>115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1" x14ac:dyDescent="0.2">
      <c r="A27" s="149"/>
      <c r="B27" s="150"/>
      <c r="C27" s="175" t="s">
        <v>144</v>
      </c>
      <c r="D27" s="152"/>
      <c r="E27" s="153">
        <v>57.1</v>
      </c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46"/>
      <c r="Z27" s="146"/>
      <c r="AA27" s="146"/>
      <c r="AB27" s="146"/>
      <c r="AC27" s="146"/>
      <c r="AD27" s="146"/>
      <c r="AE27" s="146"/>
      <c r="AF27" s="146"/>
      <c r="AG27" s="146" t="s">
        <v>112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">
      <c r="A28" s="161">
        <v>8</v>
      </c>
      <c r="B28" s="162" t="s">
        <v>145</v>
      </c>
      <c r="C28" s="174" t="s">
        <v>146</v>
      </c>
      <c r="D28" s="163" t="s">
        <v>131</v>
      </c>
      <c r="E28" s="164">
        <v>1084.9000000000001</v>
      </c>
      <c r="F28" s="165"/>
      <c r="G28" s="166">
        <f>ROUND(E28*F28,2)</f>
        <v>0</v>
      </c>
      <c r="H28" s="151">
        <v>0</v>
      </c>
      <c r="I28" s="151">
        <f>ROUND(E28*H28,2)</f>
        <v>0</v>
      </c>
      <c r="J28" s="151">
        <v>20.8</v>
      </c>
      <c r="K28" s="151">
        <f>ROUND(E28*J28,2)</f>
        <v>22565.919999999998</v>
      </c>
      <c r="L28" s="151">
        <v>21</v>
      </c>
      <c r="M28" s="151">
        <f>G28*(1+L28/100)</f>
        <v>0</v>
      </c>
      <c r="N28" s="151">
        <v>0</v>
      </c>
      <c r="O28" s="151">
        <f>ROUND(E28*N28,2)</f>
        <v>0</v>
      </c>
      <c r="P28" s="151">
        <v>0</v>
      </c>
      <c r="Q28" s="151">
        <f>ROUND(E28*P28,2)</f>
        <v>0</v>
      </c>
      <c r="R28" s="151"/>
      <c r="S28" s="151" t="s">
        <v>108</v>
      </c>
      <c r="T28" s="151" t="s">
        <v>108</v>
      </c>
      <c r="U28" s="151">
        <v>0</v>
      </c>
      <c r="V28" s="151">
        <f>ROUND(E28*U28,2)</f>
        <v>0</v>
      </c>
      <c r="W28" s="151"/>
      <c r="X28" s="151" t="s">
        <v>109</v>
      </c>
      <c r="Y28" s="146"/>
      <c r="Z28" s="146"/>
      <c r="AA28" s="146"/>
      <c r="AB28" s="146"/>
      <c r="AC28" s="146"/>
      <c r="AD28" s="146"/>
      <c r="AE28" s="146"/>
      <c r="AF28" s="146"/>
      <c r="AG28" s="146" t="s">
        <v>115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 x14ac:dyDescent="0.2">
      <c r="A29" s="149"/>
      <c r="B29" s="150"/>
      <c r="C29" s="175" t="s">
        <v>147</v>
      </c>
      <c r="D29" s="152"/>
      <c r="E29" s="153">
        <v>1084.9000000000001</v>
      </c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46"/>
      <c r="Z29" s="146"/>
      <c r="AA29" s="146"/>
      <c r="AB29" s="146"/>
      <c r="AC29" s="146"/>
      <c r="AD29" s="146"/>
      <c r="AE29" s="146"/>
      <c r="AF29" s="146"/>
      <c r="AG29" s="146" t="s">
        <v>112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">
      <c r="A30" s="161">
        <v>9</v>
      </c>
      <c r="B30" s="162" t="s">
        <v>148</v>
      </c>
      <c r="C30" s="174" t="s">
        <v>149</v>
      </c>
      <c r="D30" s="163" t="s">
        <v>131</v>
      </c>
      <c r="E30" s="164">
        <v>17.204999999999998</v>
      </c>
      <c r="F30" s="165"/>
      <c r="G30" s="166">
        <f>ROUND(E30*F30,2)</f>
        <v>0</v>
      </c>
      <c r="H30" s="151">
        <v>0</v>
      </c>
      <c r="I30" s="151">
        <f>ROUND(E30*H30,2)</f>
        <v>0</v>
      </c>
      <c r="J30" s="151">
        <v>121</v>
      </c>
      <c r="K30" s="151">
        <f>ROUND(E30*J30,2)</f>
        <v>2081.81</v>
      </c>
      <c r="L30" s="151">
        <v>21</v>
      </c>
      <c r="M30" s="151">
        <f>G30*(1+L30/100)</f>
        <v>0</v>
      </c>
      <c r="N30" s="151">
        <v>0</v>
      </c>
      <c r="O30" s="151">
        <f>ROUND(E30*N30,2)</f>
        <v>0</v>
      </c>
      <c r="P30" s="151">
        <v>0</v>
      </c>
      <c r="Q30" s="151">
        <f>ROUND(E30*P30,2)</f>
        <v>0</v>
      </c>
      <c r="R30" s="151"/>
      <c r="S30" s="151" t="s">
        <v>108</v>
      </c>
      <c r="T30" s="151" t="s">
        <v>108</v>
      </c>
      <c r="U30" s="151">
        <v>0.20200000000000001</v>
      </c>
      <c r="V30" s="151">
        <f>ROUND(E30*U30,2)</f>
        <v>3.48</v>
      </c>
      <c r="W30" s="151"/>
      <c r="X30" s="151" t="s">
        <v>109</v>
      </c>
      <c r="Y30" s="146"/>
      <c r="Z30" s="146"/>
      <c r="AA30" s="146"/>
      <c r="AB30" s="146"/>
      <c r="AC30" s="146"/>
      <c r="AD30" s="146"/>
      <c r="AE30" s="146"/>
      <c r="AF30" s="146"/>
      <c r="AG30" s="146" t="s">
        <v>110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1" x14ac:dyDescent="0.2">
      <c r="A31" s="149"/>
      <c r="B31" s="150"/>
      <c r="C31" s="236" t="s">
        <v>150</v>
      </c>
      <c r="D31" s="237"/>
      <c r="E31" s="237"/>
      <c r="F31" s="237"/>
      <c r="G31" s="237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46"/>
      <c r="Z31" s="146"/>
      <c r="AA31" s="146"/>
      <c r="AB31" s="146"/>
      <c r="AC31" s="146"/>
      <c r="AD31" s="146"/>
      <c r="AE31" s="146"/>
      <c r="AF31" s="146"/>
      <c r="AG31" s="146" t="s">
        <v>117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1" x14ac:dyDescent="0.2">
      <c r="A32" s="149"/>
      <c r="B32" s="150"/>
      <c r="C32" s="175" t="s">
        <v>151</v>
      </c>
      <c r="D32" s="152"/>
      <c r="E32" s="153">
        <v>3.1</v>
      </c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46"/>
      <c r="Z32" s="146"/>
      <c r="AA32" s="146"/>
      <c r="AB32" s="146"/>
      <c r="AC32" s="146"/>
      <c r="AD32" s="146"/>
      <c r="AE32" s="146"/>
      <c r="AF32" s="146"/>
      <c r="AG32" s="146" t="s">
        <v>112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1" x14ac:dyDescent="0.2">
      <c r="A33" s="149"/>
      <c r="B33" s="150"/>
      <c r="C33" s="175" t="s">
        <v>152</v>
      </c>
      <c r="D33" s="152"/>
      <c r="E33" s="153">
        <v>14.105</v>
      </c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46"/>
      <c r="Z33" s="146"/>
      <c r="AA33" s="146"/>
      <c r="AB33" s="146"/>
      <c r="AC33" s="146"/>
      <c r="AD33" s="146"/>
      <c r="AE33" s="146"/>
      <c r="AF33" s="146"/>
      <c r="AG33" s="146" t="s">
        <v>112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ht="22.5" outlineLevel="1" x14ac:dyDescent="0.2">
      <c r="A34" s="161">
        <v>10</v>
      </c>
      <c r="B34" s="162" t="s">
        <v>153</v>
      </c>
      <c r="C34" s="174" t="s">
        <v>154</v>
      </c>
      <c r="D34" s="163" t="s">
        <v>131</v>
      </c>
      <c r="E34" s="164">
        <v>22.32</v>
      </c>
      <c r="F34" s="165"/>
      <c r="G34" s="166">
        <f>ROUND(E34*F34,2)</f>
        <v>0</v>
      </c>
      <c r="H34" s="151">
        <v>0</v>
      </c>
      <c r="I34" s="151">
        <f>ROUND(E34*H34,2)</f>
        <v>0</v>
      </c>
      <c r="J34" s="151">
        <v>921</v>
      </c>
      <c r="K34" s="151">
        <f>ROUND(E34*J34,2)</f>
        <v>20556.72</v>
      </c>
      <c r="L34" s="151">
        <v>21</v>
      </c>
      <c r="M34" s="151">
        <f>G34*(1+L34/100)</f>
        <v>0</v>
      </c>
      <c r="N34" s="151">
        <v>1.7</v>
      </c>
      <c r="O34" s="151">
        <f>ROUND(E34*N34,2)</f>
        <v>37.94</v>
      </c>
      <c r="P34" s="151">
        <v>0</v>
      </c>
      <c r="Q34" s="151">
        <f>ROUND(E34*P34,2)</f>
        <v>0</v>
      </c>
      <c r="R34" s="151"/>
      <c r="S34" s="151" t="s">
        <v>125</v>
      </c>
      <c r="T34" s="151" t="s">
        <v>126</v>
      </c>
      <c r="U34" s="151">
        <v>0</v>
      </c>
      <c r="V34" s="151">
        <f>ROUND(E34*U34,2)</f>
        <v>0</v>
      </c>
      <c r="W34" s="151"/>
      <c r="X34" s="151" t="s">
        <v>109</v>
      </c>
      <c r="Y34" s="146"/>
      <c r="Z34" s="146"/>
      <c r="AA34" s="146"/>
      <c r="AB34" s="146"/>
      <c r="AC34" s="146"/>
      <c r="AD34" s="146"/>
      <c r="AE34" s="146"/>
      <c r="AF34" s="146"/>
      <c r="AG34" s="146" t="s">
        <v>115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1" x14ac:dyDescent="0.2">
      <c r="A35" s="149"/>
      <c r="B35" s="150"/>
      <c r="C35" s="175" t="s">
        <v>155</v>
      </c>
      <c r="D35" s="152"/>
      <c r="E35" s="153">
        <v>22.32</v>
      </c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46"/>
      <c r="Z35" s="146"/>
      <c r="AA35" s="146"/>
      <c r="AB35" s="146"/>
      <c r="AC35" s="146"/>
      <c r="AD35" s="146"/>
      <c r="AE35" s="146"/>
      <c r="AF35" s="146"/>
      <c r="AG35" s="146" t="s">
        <v>112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1" x14ac:dyDescent="0.2">
      <c r="A36" s="161">
        <v>11</v>
      </c>
      <c r="B36" s="162" t="s">
        <v>156</v>
      </c>
      <c r="C36" s="174" t="s">
        <v>157</v>
      </c>
      <c r="D36" s="163" t="s">
        <v>107</v>
      </c>
      <c r="E36" s="164">
        <v>60</v>
      </c>
      <c r="F36" s="165"/>
      <c r="G36" s="166">
        <f>ROUND(E36*F36,2)</f>
        <v>0</v>
      </c>
      <c r="H36" s="151">
        <v>3.24</v>
      </c>
      <c r="I36" s="151">
        <f>ROUND(E36*H36,2)</f>
        <v>194.4</v>
      </c>
      <c r="J36" s="151">
        <v>20.88</v>
      </c>
      <c r="K36" s="151">
        <f>ROUND(E36*J36,2)</f>
        <v>1252.8</v>
      </c>
      <c r="L36" s="151">
        <v>21</v>
      </c>
      <c r="M36" s="151">
        <f>G36*(1+L36/100)</f>
        <v>0</v>
      </c>
      <c r="N36" s="151">
        <v>3.0000000000000001E-5</v>
      </c>
      <c r="O36" s="151">
        <f>ROUND(E36*N36,2)</f>
        <v>0</v>
      </c>
      <c r="P36" s="151">
        <v>0</v>
      </c>
      <c r="Q36" s="151">
        <f>ROUND(E36*P36,2)</f>
        <v>0</v>
      </c>
      <c r="R36" s="151"/>
      <c r="S36" s="151" t="s">
        <v>108</v>
      </c>
      <c r="T36" s="151" t="s">
        <v>158</v>
      </c>
      <c r="U36" s="151">
        <v>0.06</v>
      </c>
      <c r="V36" s="151">
        <f>ROUND(E36*U36,2)</f>
        <v>3.6</v>
      </c>
      <c r="W36" s="151"/>
      <c r="X36" s="151" t="s">
        <v>127</v>
      </c>
      <c r="Y36" s="146"/>
      <c r="Z36" s="146"/>
      <c r="AA36" s="146"/>
      <c r="AB36" s="146"/>
      <c r="AC36" s="146"/>
      <c r="AD36" s="146"/>
      <c r="AE36" s="146"/>
      <c r="AF36" s="146"/>
      <c r="AG36" s="146" t="s">
        <v>159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">
      <c r="A37" s="149"/>
      <c r="B37" s="150"/>
      <c r="C37" s="236" t="s">
        <v>160</v>
      </c>
      <c r="D37" s="237"/>
      <c r="E37" s="237"/>
      <c r="F37" s="237"/>
      <c r="G37" s="237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46"/>
      <c r="Z37" s="146"/>
      <c r="AA37" s="146"/>
      <c r="AB37" s="146"/>
      <c r="AC37" s="146"/>
      <c r="AD37" s="146"/>
      <c r="AE37" s="146"/>
      <c r="AF37" s="146"/>
      <c r="AG37" s="146" t="s">
        <v>117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49"/>
      <c r="B38" s="150"/>
      <c r="C38" s="175" t="s">
        <v>111</v>
      </c>
      <c r="D38" s="152"/>
      <c r="E38" s="153">
        <v>60</v>
      </c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46"/>
      <c r="Z38" s="146"/>
      <c r="AA38" s="146"/>
      <c r="AB38" s="146"/>
      <c r="AC38" s="146"/>
      <c r="AD38" s="146"/>
      <c r="AE38" s="146"/>
      <c r="AF38" s="146"/>
      <c r="AG38" s="146" t="s">
        <v>112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1" x14ac:dyDescent="0.2">
      <c r="A39" s="161">
        <v>12</v>
      </c>
      <c r="B39" s="162" t="s">
        <v>161</v>
      </c>
      <c r="C39" s="174" t="s">
        <v>162</v>
      </c>
      <c r="D39" s="163" t="s">
        <v>107</v>
      </c>
      <c r="E39" s="164">
        <v>29.4</v>
      </c>
      <c r="F39" s="165"/>
      <c r="G39" s="166">
        <f>ROUND(E39*F39,2)</f>
        <v>0</v>
      </c>
      <c r="H39" s="151">
        <v>0</v>
      </c>
      <c r="I39" s="151">
        <f>ROUND(E39*H39,2)</f>
        <v>0</v>
      </c>
      <c r="J39" s="151">
        <v>13</v>
      </c>
      <c r="K39" s="151">
        <f>ROUND(E39*J39,2)</f>
        <v>382.2</v>
      </c>
      <c r="L39" s="151">
        <v>21</v>
      </c>
      <c r="M39" s="151">
        <f>G39*(1+L39/100)</f>
        <v>0</v>
      </c>
      <c r="N39" s="151">
        <v>0</v>
      </c>
      <c r="O39" s="151">
        <f>ROUND(E39*N39,2)</f>
        <v>0</v>
      </c>
      <c r="P39" s="151">
        <v>0</v>
      </c>
      <c r="Q39" s="151">
        <f>ROUND(E39*P39,2)</f>
        <v>0</v>
      </c>
      <c r="R39" s="151"/>
      <c r="S39" s="151" t="s">
        <v>108</v>
      </c>
      <c r="T39" s="151" t="s">
        <v>108</v>
      </c>
      <c r="U39" s="151">
        <v>0.02</v>
      </c>
      <c r="V39" s="151">
        <f>ROUND(E39*U39,2)</f>
        <v>0.59</v>
      </c>
      <c r="W39" s="151"/>
      <c r="X39" s="151" t="s">
        <v>109</v>
      </c>
      <c r="Y39" s="146"/>
      <c r="Z39" s="146"/>
      <c r="AA39" s="146"/>
      <c r="AB39" s="146"/>
      <c r="AC39" s="146"/>
      <c r="AD39" s="146"/>
      <c r="AE39" s="146"/>
      <c r="AF39" s="146"/>
      <c r="AG39" s="146" t="s">
        <v>110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1" x14ac:dyDescent="0.2">
      <c r="A40" s="149"/>
      <c r="B40" s="150"/>
      <c r="C40" s="175" t="s">
        <v>163</v>
      </c>
      <c r="D40" s="152"/>
      <c r="E40" s="153">
        <v>11.2</v>
      </c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46"/>
      <c r="Z40" s="146"/>
      <c r="AA40" s="146"/>
      <c r="AB40" s="146"/>
      <c r="AC40" s="146"/>
      <c r="AD40" s="146"/>
      <c r="AE40" s="146"/>
      <c r="AF40" s="146"/>
      <c r="AG40" s="146" t="s">
        <v>112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 x14ac:dyDescent="0.2">
      <c r="A41" s="149"/>
      <c r="B41" s="150"/>
      <c r="C41" s="175" t="s">
        <v>164</v>
      </c>
      <c r="D41" s="152"/>
      <c r="E41" s="153">
        <v>18.2</v>
      </c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46"/>
      <c r="Z41" s="146"/>
      <c r="AA41" s="146"/>
      <c r="AB41" s="146"/>
      <c r="AC41" s="146"/>
      <c r="AD41" s="146"/>
      <c r="AE41" s="146"/>
      <c r="AF41" s="146"/>
      <c r="AG41" s="146" t="s">
        <v>112</v>
      </c>
      <c r="AH41" s="146">
        <v>0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1" x14ac:dyDescent="0.2">
      <c r="A42" s="161">
        <v>13</v>
      </c>
      <c r="B42" s="162" t="s">
        <v>165</v>
      </c>
      <c r="C42" s="174" t="s">
        <v>166</v>
      </c>
      <c r="D42" s="163" t="s">
        <v>107</v>
      </c>
      <c r="E42" s="164">
        <v>60</v>
      </c>
      <c r="F42" s="165"/>
      <c r="G42" s="166">
        <f>ROUND(E42*F42,2)</f>
        <v>0</v>
      </c>
      <c r="H42" s="151">
        <v>0</v>
      </c>
      <c r="I42" s="151">
        <f>ROUND(E42*H42,2)</f>
        <v>0</v>
      </c>
      <c r="J42" s="151">
        <v>63.3</v>
      </c>
      <c r="K42" s="151">
        <f>ROUND(E42*J42,2)</f>
        <v>3798</v>
      </c>
      <c r="L42" s="151">
        <v>21</v>
      </c>
      <c r="M42" s="151">
        <f>G42*(1+L42/100)</f>
        <v>0</v>
      </c>
      <c r="N42" s="151">
        <v>0</v>
      </c>
      <c r="O42" s="151">
        <f>ROUND(E42*N42,2)</f>
        <v>0</v>
      </c>
      <c r="P42" s="151">
        <v>0</v>
      </c>
      <c r="Q42" s="151">
        <f>ROUND(E42*P42,2)</f>
        <v>0</v>
      </c>
      <c r="R42" s="151"/>
      <c r="S42" s="151" t="s">
        <v>108</v>
      </c>
      <c r="T42" s="151" t="s">
        <v>108</v>
      </c>
      <c r="U42" s="151">
        <v>0.17699999999999999</v>
      </c>
      <c r="V42" s="151">
        <f>ROUND(E42*U42,2)</f>
        <v>10.62</v>
      </c>
      <c r="W42" s="151"/>
      <c r="X42" s="151" t="s">
        <v>109</v>
      </c>
      <c r="Y42" s="146"/>
      <c r="Z42" s="146"/>
      <c r="AA42" s="146"/>
      <c r="AB42" s="146"/>
      <c r="AC42" s="146"/>
      <c r="AD42" s="146"/>
      <c r="AE42" s="146"/>
      <c r="AF42" s="146"/>
      <c r="AG42" s="146" t="s">
        <v>115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ht="22.5" outlineLevel="1" x14ac:dyDescent="0.2">
      <c r="A43" s="149"/>
      <c r="B43" s="150"/>
      <c r="C43" s="175" t="s">
        <v>167</v>
      </c>
      <c r="D43" s="152"/>
      <c r="E43" s="153">
        <v>60</v>
      </c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46"/>
      <c r="Z43" s="146"/>
      <c r="AA43" s="146"/>
      <c r="AB43" s="146"/>
      <c r="AC43" s="146"/>
      <c r="AD43" s="146"/>
      <c r="AE43" s="146"/>
      <c r="AF43" s="146"/>
      <c r="AG43" s="146" t="s">
        <v>112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1" x14ac:dyDescent="0.2">
      <c r="A44" s="161">
        <v>14</v>
      </c>
      <c r="B44" s="162" t="s">
        <v>168</v>
      </c>
      <c r="C44" s="174" t="s">
        <v>169</v>
      </c>
      <c r="D44" s="163" t="s">
        <v>131</v>
      </c>
      <c r="E44" s="164">
        <v>57.1</v>
      </c>
      <c r="F44" s="165"/>
      <c r="G44" s="166">
        <f>ROUND(E44*F44,2)</f>
        <v>0</v>
      </c>
      <c r="H44" s="151">
        <v>0</v>
      </c>
      <c r="I44" s="151">
        <f>ROUND(E44*H44,2)</f>
        <v>0</v>
      </c>
      <c r="J44" s="151">
        <v>280</v>
      </c>
      <c r="K44" s="151">
        <f>ROUND(E44*J44,2)</f>
        <v>15988</v>
      </c>
      <c r="L44" s="151">
        <v>21</v>
      </c>
      <c r="M44" s="151">
        <f>G44*(1+L44/100)</f>
        <v>0</v>
      </c>
      <c r="N44" s="151">
        <v>0</v>
      </c>
      <c r="O44" s="151">
        <f>ROUND(E44*N44,2)</f>
        <v>0</v>
      </c>
      <c r="P44" s="151">
        <v>0</v>
      </c>
      <c r="Q44" s="151">
        <f>ROUND(E44*P44,2)</f>
        <v>0</v>
      </c>
      <c r="R44" s="151"/>
      <c r="S44" s="151" t="s">
        <v>108</v>
      </c>
      <c r="T44" s="151" t="s">
        <v>108</v>
      </c>
      <c r="U44" s="151">
        <v>0</v>
      </c>
      <c r="V44" s="151">
        <f>ROUND(E44*U44,2)</f>
        <v>0</v>
      </c>
      <c r="W44" s="151"/>
      <c r="X44" s="151" t="s">
        <v>109</v>
      </c>
      <c r="Y44" s="146"/>
      <c r="Z44" s="146"/>
      <c r="AA44" s="146"/>
      <c r="AB44" s="146"/>
      <c r="AC44" s="146"/>
      <c r="AD44" s="146"/>
      <c r="AE44" s="146"/>
      <c r="AF44" s="146"/>
      <c r="AG44" s="146" t="s">
        <v>110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1" x14ac:dyDescent="0.2">
      <c r="A45" s="149"/>
      <c r="B45" s="150"/>
      <c r="C45" s="175" t="s">
        <v>144</v>
      </c>
      <c r="D45" s="152"/>
      <c r="E45" s="153">
        <v>57.1</v>
      </c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46"/>
      <c r="Z45" s="146"/>
      <c r="AA45" s="146"/>
      <c r="AB45" s="146"/>
      <c r="AC45" s="146"/>
      <c r="AD45" s="146"/>
      <c r="AE45" s="146"/>
      <c r="AF45" s="146"/>
      <c r="AG45" s="146" t="s">
        <v>112</v>
      </c>
      <c r="AH45" s="146">
        <v>0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1" x14ac:dyDescent="0.2">
      <c r="A46" s="161">
        <v>15</v>
      </c>
      <c r="B46" s="162" t="s">
        <v>170</v>
      </c>
      <c r="C46" s="174" t="s">
        <v>171</v>
      </c>
      <c r="D46" s="163" t="s">
        <v>172</v>
      </c>
      <c r="E46" s="164">
        <v>34.409999999999997</v>
      </c>
      <c r="F46" s="165"/>
      <c r="G46" s="166">
        <f>ROUND(E46*F46,2)</f>
        <v>0</v>
      </c>
      <c r="H46" s="151">
        <v>390</v>
      </c>
      <c r="I46" s="151">
        <f>ROUND(E46*H46,2)</f>
        <v>13419.9</v>
      </c>
      <c r="J46" s="151">
        <v>0</v>
      </c>
      <c r="K46" s="151">
        <f>ROUND(E46*J46,2)</f>
        <v>0</v>
      </c>
      <c r="L46" s="151">
        <v>21</v>
      </c>
      <c r="M46" s="151">
        <f>G46*(1+L46/100)</f>
        <v>0</v>
      </c>
      <c r="N46" s="151">
        <v>1</v>
      </c>
      <c r="O46" s="151">
        <f>ROUND(E46*N46,2)</f>
        <v>34.409999999999997</v>
      </c>
      <c r="P46" s="151">
        <v>0</v>
      </c>
      <c r="Q46" s="151">
        <f>ROUND(E46*P46,2)</f>
        <v>0</v>
      </c>
      <c r="R46" s="151" t="s">
        <v>173</v>
      </c>
      <c r="S46" s="151" t="s">
        <v>108</v>
      </c>
      <c r="T46" s="151" t="s">
        <v>108</v>
      </c>
      <c r="U46" s="151">
        <v>0</v>
      </c>
      <c r="V46" s="151">
        <f>ROUND(E46*U46,2)</f>
        <v>0</v>
      </c>
      <c r="W46" s="151"/>
      <c r="X46" s="151" t="s">
        <v>174</v>
      </c>
      <c r="Y46" s="146"/>
      <c r="Z46" s="146"/>
      <c r="AA46" s="146"/>
      <c r="AB46" s="146"/>
      <c r="AC46" s="146"/>
      <c r="AD46" s="146"/>
      <c r="AE46" s="146"/>
      <c r="AF46" s="146"/>
      <c r="AG46" s="146" t="s">
        <v>175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1" x14ac:dyDescent="0.2">
      <c r="A47" s="149"/>
      <c r="B47" s="150"/>
      <c r="C47" s="175" t="s">
        <v>176</v>
      </c>
      <c r="D47" s="152"/>
      <c r="E47" s="153">
        <v>34.409999999999997</v>
      </c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46"/>
      <c r="Z47" s="146"/>
      <c r="AA47" s="146"/>
      <c r="AB47" s="146"/>
      <c r="AC47" s="146"/>
      <c r="AD47" s="146"/>
      <c r="AE47" s="146"/>
      <c r="AF47" s="146"/>
      <c r="AG47" s="146" t="s">
        <v>112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x14ac:dyDescent="0.2">
      <c r="A48" s="155" t="s">
        <v>103</v>
      </c>
      <c r="B48" s="156" t="s">
        <v>57</v>
      </c>
      <c r="C48" s="173" t="s">
        <v>58</v>
      </c>
      <c r="D48" s="157"/>
      <c r="E48" s="158"/>
      <c r="F48" s="159"/>
      <c r="G48" s="160">
        <f>SUMIF(AG49:AG52,"&lt;&gt;NOR",G49:G52)</f>
        <v>0</v>
      </c>
      <c r="H48" s="154"/>
      <c r="I48" s="154">
        <f>SUM(I49:I52)</f>
        <v>21507.17</v>
      </c>
      <c r="J48" s="154"/>
      <c r="K48" s="154">
        <f>SUM(K49:K52)</f>
        <v>29335.65</v>
      </c>
      <c r="L48" s="154"/>
      <c r="M48" s="154">
        <f>SUM(M49:M52)</f>
        <v>0</v>
      </c>
      <c r="N48" s="154"/>
      <c r="O48" s="154">
        <f>SUM(O49:O52)</f>
        <v>22.47</v>
      </c>
      <c r="P48" s="154"/>
      <c r="Q48" s="154">
        <f>SUM(Q49:Q52)</f>
        <v>0</v>
      </c>
      <c r="R48" s="154"/>
      <c r="S48" s="154"/>
      <c r="T48" s="154"/>
      <c r="U48" s="154"/>
      <c r="V48" s="154">
        <f>SUM(V49:V52)</f>
        <v>30.46</v>
      </c>
      <c r="W48" s="154"/>
      <c r="X48" s="154"/>
      <c r="AG48" t="s">
        <v>104</v>
      </c>
    </row>
    <row r="49" spans="1:60" ht="22.5" outlineLevel="1" x14ac:dyDescent="0.2">
      <c r="A49" s="161">
        <v>16</v>
      </c>
      <c r="B49" s="162" t="s">
        <v>177</v>
      </c>
      <c r="C49" s="174" t="s">
        <v>178</v>
      </c>
      <c r="D49" s="163" t="s">
        <v>131</v>
      </c>
      <c r="E49" s="164">
        <v>0.88</v>
      </c>
      <c r="F49" s="165"/>
      <c r="G49" s="166">
        <f>ROUND(E49*F49,2)</f>
        <v>0</v>
      </c>
      <c r="H49" s="151">
        <v>2425.9699999999998</v>
      </c>
      <c r="I49" s="151">
        <f>ROUND(E49*H49,2)</f>
        <v>2134.85</v>
      </c>
      <c r="J49" s="151">
        <v>3695.97</v>
      </c>
      <c r="K49" s="151">
        <f>ROUND(E49*J49,2)</f>
        <v>3252.45</v>
      </c>
      <c r="L49" s="151">
        <v>21</v>
      </c>
      <c r="M49" s="151">
        <f>G49*(1+L49/100)</f>
        <v>0</v>
      </c>
      <c r="N49" s="151">
        <v>2.53037</v>
      </c>
      <c r="O49" s="151">
        <f>ROUND(E49*N49,2)</f>
        <v>2.23</v>
      </c>
      <c r="P49" s="151">
        <v>0</v>
      </c>
      <c r="Q49" s="151">
        <f>ROUND(E49*P49,2)</f>
        <v>0</v>
      </c>
      <c r="R49" s="151"/>
      <c r="S49" s="151" t="s">
        <v>108</v>
      </c>
      <c r="T49" s="151" t="s">
        <v>158</v>
      </c>
      <c r="U49" s="151">
        <v>3.4454199999999999</v>
      </c>
      <c r="V49" s="151">
        <f>ROUND(E49*U49,2)</f>
        <v>3.03</v>
      </c>
      <c r="W49" s="151"/>
      <c r="X49" s="151" t="s">
        <v>127</v>
      </c>
      <c r="Y49" s="146"/>
      <c r="Z49" s="146"/>
      <c r="AA49" s="146"/>
      <c r="AB49" s="146"/>
      <c r="AC49" s="146"/>
      <c r="AD49" s="146"/>
      <c r="AE49" s="146"/>
      <c r="AF49" s="146"/>
      <c r="AG49" s="146" t="s">
        <v>159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ht="22.5" outlineLevel="1" x14ac:dyDescent="0.2">
      <c r="A50" s="149"/>
      <c r="B50" s="150"/>
      <c r="C50" s="175" t="s">
        <v>179</v>
      </c>
      <c r="D50" s="152"/>
      <c r="E50" s="153">
        <v>0.88</v>
      </c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46"/>
      <c r="Z50" s="146"/>
      <c r="AA50" s="146"/>
      <c r="AB50" s="146"/>
      <c r="AC50" s="146"/>
      <c r="AD50" s="146"/>
      <c r="AE50" s="146"/>
      <c r="AF50" s="146"/>
      <c r="AG50" s="146" t="s">
        <v>112</v>
      </c>
      <c r="AH50" s="146">
        <v>0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ht="22.5" outlineLevel="1" x14ac:dyDescent="0.2">
      <c r="A51" s="161">
        <v>17</v>
      </c>
      <c r="B51" s="162" t="s">
        <v>180</v>
      </c>
      <c r="C51" s="174" t="s">
        <v>181</v>
      </c>
      <c r="D51" s="163" t="s">
        <v>131</v>
      </c>
      <c r="E51" s="164">
        <v>8</v>
      </c>
      <c r="F51" s="165"/>
      <c r="G51" s="166">
        <f>ROUND(E51*F51,2)</f>
        <v>0</v>
      </c>
      <c r="H51" s="151">
        <v>2421.54</v>
      </c>
      <c r="I51" s="151">
        <f>ROUND(E51*H51,2)</f>
        <v>19372.32</v>
      </c>
      <c r="J51" s="151">
        <v>3260.4</v>
      </c>
      <c r="K51" s="151">
        <f>ROUND(E51*J51,2)</f>
        <v>26083.200000000001</v>
      </c>
      <c r="L51" s="151">
        <v>21</v>
      </c>
      <c r="M51" s="151">
        <f>G51*(1+L51/100)</f>
        <v>0</v>
      </c>
      <c r="N51" s="151">
        <v>2.53037</v>
      </c>
      <c r="O51" s="151">
        <f>ROUND(E51*N51,2)</f>
        <v>20.239999999999998</v>
      </c>
      <c r="P51" s="151">
        <v>0</v>
      </c>
      <c r="Q51" s="151">
        <f>ROUND(E51*P51,2)</f>
        <v>0</v>
      </c>
      <c r="R51" s="151"/>
      <c r="S51" s="151" t="s">
        <v>108</v>
      </c>
      <c r="T51" s="151" t="s">
        <v>158</v>
      </c>
      <c r="U51" s="151">
        <v>3.42842</v>
      </c>
      <c r="V51" s="151">
        <f>ROUND(E51*U51,2)</f>
        <v>27.43</v>
      </c>
      <c r="W51" s="151"/>
      <c r="X51" s="151" t="s">
        <v>127</v>
      </c>
      <c r="Y51" s="146"/>
      <c r="Z51" s="146"/>
      <c r="AA51" s="146"/>
      <c r="AB51" s="146"/>
      <c r="AC51" s="146"/>
      <c r="AD51" s="146"/>
      <c r="AE51" s="146"/>
      <c r="AF51" s="146"/>
      <c r="AG51" s="146" t="s">
        <v>159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1" x14ac:dyDescent="0.2">
      <c r="A52" s="149"/>
      <c r="B52" s="150"/>
      <c r="C52" s="175" t="s">
        <v>182</v>
      </c>
      <c r="D52" s="152"/>
      <c r="E52" s="153">
        <v>8</v>
      </c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46"/>
      <c r="Z52" s="146"/>
      <c r="AA52" s="146"/>
      <c r="AB52" s="146"/>
      <c r="AC52" s="146"/>
      <c r="AD52" s="146"/>
      <c r="AE52" s="146"/>
      <c r="AF52" s="146"/>
      <c r="AG52" s="146" t="s">
        <v>112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x14ac:dyDescent="0.2">
      <c r="A53" s="155" t="s">
        <v>103</v>
      </c>
      <c r="B53" s="156" t="s">
        <v>59</v>
      </c>
      <c r="C53" s="173" t="s">
        <v>60</v>
      </c>
      <c r="D53" s="157"/>
      <c r="E53" s="158"/>
      <c r="F53" s="159"/>
      <c r="G53" s="160">
        <f>SUMIF(AG54:AG60,"&lt;&gt;NOR",G54:G60)</f>
        <v>0</v>
      </c>
      <c r="H53" s="154"/>
      <c r="I53" s="154">
        <f>SUM(I54:I60)</f>
        <v>43392.65</v>
      </c>
      <c r="J53" s="154"/>
      <c r="K53" s="154">
        <f>SUM(K54:K60)</f>
        <v>60272.74</v>
      </c>
      <c r="L53" s="154"/>
      <c r="M53" s="154">
        <f>SUM(M54:M60)</f>
        <v>0</v>
      </c>
      <c r="N53" s="154"/>
      <c r="O53" s="154">
        <f>SUM(O54:O60)</f>
        <v>24.41</v>
      </c>
      <c r="P53" s="154"/>
      <c r="Q53" s="154">
        <f>SUM(Q54:Q60)</f>
        <v>0</v>
      </c>
      <c r="R53" s="154"/>
      <c r="S53" s="154"/>
      <c r="T53" s="154"/>
      <c r="U53" s="154"/>
      <c r="V53" s="154">
        <f>SUM(V54:V60)</f>
        <v>66.31</v>
      </c>
      <c r="W53" s="154"/>
      <c r="X53" s="154"/>
      <c r="AG53" t="s">
        <v>104</v>
      </c>
    </row>
    <row r="54" spans="1:60" ht="22.5" outlineLevel="1" x14ac:dyDescent="0.2">
      <c r="A54" s="161">
        <v>18</v>
      </c>
      <c r="B54" s="162" t="s">
        <v>183</v>
      </c>
      <c r="C54" s="174" t="s">
        <v>184</v>
      </c>
      <c r="D54" s="163" t="s">
        <v>107</v>
      </c>
      <c r="E54" s="164">
        <v>10.44</v>
      </c>
      <c r="F54" s="165"/>
      <c r="G54" s="166">
        <f>ROUND(E54*F54,2)</f>
        <v>0</v>
      </c>
      <c r="H54" s="151">
        <v>3967.15</v>
      </c>
      <c r="I54" s="151">
        <f>ROUND(E54*H54,2)</f>
        <v>41417.050000000003</v>
      </c>
      <c r="J54" s="151">
        <v>3366.63</v>
      </c>
      <c r="K54" s="151">
        <f>ROUND(E54*J54,2)</f>
        <v>35147.620000000003</v>
      </c>
      <c r="L54" s="151">
        <v>21</v>
      </c>
      <c r="M54" s="151">
        <f>G54*(1+L54/100)</f>
        <v>0</v>
      </c>
      <c r="N54" s="151">
        <v>1.6870499999999999</v>
      </c>
      <c r="O54" s="151">
        <f>ROUND(E54*N54,2)</f>
        <v>17.61</v>
      </c>
      <c r="P54" s="151">
        <v>0</v>
      </c>
      <c r="Q54" s="151">
        <f>ROUND(E54*P54,2)</f>
        <v>0</v>
      </c>
      <c r="R54" s="151"/>
      <c r="S54" s="151" t="s">
        <v>125</v>
      </c>
      <c r="T54" s="151" t="s">
        <v>158</v>
      </c>
      <c r="U54" s="151">
        <v>5.4481200000000003</v>
      </c>
      <c r="V54" s="151">
        <f>ROUND(E54*U54,2)</f>
        <v>56.88</v>
      </c>
      <c r="W54" s="151"/>
      <c r="X54" s="151" t="s">
        <v>127</v>
      </c>
      <c r="Y54" s="146"/>
      <c r="Z54" s="146"/>
      <c r="AA54" s="146"/>
      <c r="AB54" s="146"/>
      <c r="AC54" s="146"/>
      <c r="AD54" s="146"/>
      <c r="AE54" s="146"/>
      <c r="AF54" s="146"/>
      <c r="AG54" s="146" t="s">
        <v>159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">
      <c r="A55" s="149"/>
      <c r="B55" s="150"/>
      <c r="C55" s="175" t="s">
        <v>185</v>
      </c>
      <c r="D55" s="152"/>
      <c r="E55" s="153">
        <v>4.97</v>
      </c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46"/>
      <c r="Z55" s="146"/>
      <c r="AA55" s="146"/>
      <c r="AB55" s="146"/>
      <c r="AC55" s="146"/>
      <c r="AD55" s="146"/>
      <c r="AE55" s="146"/>
      <c r="AF55" s="146"/>
      <c r="AG55" s="146" t="s">
        <v>112</v>
      </c>
      <c r="AH55" s="146">
        <v>0</v>
      </c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1" x14ac:dyDescent="0.2">
      <c r="A56" s="149"/>
      <c r="B56" s="150"/>
      <c r="C56" s="175" t="s">
        <v>186</v>
      </c>
      <c r="D56" s="152"/>
      <c r="E56" s="153">
        <v>5.47</v>
      </c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46"/>
      <c r="Z56" s="146"/>
      <c r="AA56" s="146"/>
      <c r="AB56" s="146"/>
      <c r="AC56" s="146"/>
      <c r="AD56" s="146"/>
      <c r="AE56" s="146"/>
      <c r="AF56" s="146"/>
      <c r="AG56" s="146" t="s">
        <v>112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ht="22.5" outlineLevel="1" x14ac:dyDescent="0.2">
      <c r="A57" s="161">
        <v>19</v>
      </c>
      <c r="B57" s="162" t="s">
        <v>187</v>
      </c>
      <c r="C57" s="174" t="s">
        <v>188</v>
      </c>
      <c r="D57" s="163" t="s">
        <v>131</v>
      </c>
      <c r="E57" s="164">
        <v>1.75</v>
      </c>
      <c r="F57" s="165"/>
      <c r="G57" s="166">
        <f>ROUND(E57*F57,2)</f>
        <v>0</v>
      </c>
      <c r="H57" s="151">
        <v>0</v>
      </c>
      <c r="I57" s="151">
        <f>ROUND(E57*H57,2)</f>
        <v>0</v>
      </c>
      <c r="J57" s="151">
        <v>11666.36</v>
      </c>
      <c r="K57" s="151">
        <f>ROUND(E57*J57,2)</f>
        <v>20416.13</v>
      </c>
      <c r="L57" s="151">
        <v>21</v>
      </c>
      <c r="M57" s="151">
        <f>G57*(1+L57/100)</f>
        <v>0</v>
      </c>
      <c r="N57" s="151">
        <v>2.7049400000000001</v>
      </c>
      <c r="O57" s="151">
        <f>ROUND(E57*N57,2)</f>
        <v>4.7300000000000004</v>
      </c>
      <c r="P57" s="151">
        <v>0</v>
      </c>
      <c r="Q57" s="151">
        <f>ROUND(E57*P57,2)</f>
        <v>0</v>
      </c>
      <c r="R57" s="151"/>
      <c r="S57" s="151" t="s">
        <v>125</v>
      </c>
      <c r="T57" s="151" t="s">
        <v>126</v>
      </c>
      <c r="U57" s="151">
        <v>0</v>
      </c>
      <c r="V57" s="151">
        <f>ROUND(E57*U57,2)</f>
        <v>0</v>
      </c>
      <c r="W57" s="151"/>
      <c r="X57" s="151" t="s">
        <v>127</v>
      </c>
      <c r="Y57" s="146"/>
      <c r="Z57" s="146"/>
      <c r="AA57" s="146"/>
      <c r="AB57" s="146"/>
      <c r="AC57" s="146"/>
      <c r="AD57" s="146"/>
      <c r="AE57" s="146"/>
      <c r="AF57" s="146"/>
      <c r="AG57" s="146" t="s">
        <v>159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1" x14ac:dyDescent="0.2">
      <c r="A58" s="149"/>
      <c r="B58" s="150"/>
      <c r="C58" s="175" t="s">
        <v>189</v>
      </c>
      <c r="D58" s="152"/>
      <c r="E58" s="153">
        <v>1.75</v>
      </c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46"/>
      <c r="Z58" s="146"/>
      <c r="AA58" s="146"/>
      <c r="AB58" s="146"/>
      <c r="AC58" s="146"/>
      <c r="AD58" s="146"/>
      <c r="AE58" s="146"/>
      <c r="AF58" s="146"/>
      <c r="AG58" s="146" t="s">
        <v>112</v>
      </c>
      <c r="AH58" s="146">
        <v>0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ht="22.5" outlineLevel="1" x14ac:dyDescent="0.2">
      <c r="A59" s="161">
        <v>20</v>
      </c>
      <c r="B59" s="162" t="s">
        <v>190</v>
      </c>
      <c r="C59" s="174" t="s">
        <v>191</v>
      </c>
      <c r="D59" s="163" t="s">
        <v>131</v>
      </c>
      <c r="E59" s="164">
        <v>0.99399999999999999</v>
      </c>
      <c r="F59" s="165"/>
      <c r="G59" s="166">
        <f>ROUND(E59*F59,2)</f>
        <v>0</v>
      </c>
      <c r="H59" s="151">
        <v>1987.53</v>
      </c>
      <c r="I59" s="151">
        <f>ROUND(E59*H59,2)</f>
        <v>1975.6</v>
      </c>
      <c r="J59" s="151">
        <v>4737.41</v>
      </c>
      <c r="K59" s="151">
        <f>ROUND(E59*J59,2)</f>
        <v>4708.99</v>
      </c>
      <c r="L59" s="151">
        <v>21</v>
      </c>
      <c r="M59" s="151">
        <f>G59*(1+L59/100)</f>
        <v>0</v>
      </c>
      <c r="N59" s="151">
        <v>2.0817800000000002</v>
      </c>
      <c r="O59" s="151">
        <f>ROUND(E59*N59,2)</f>
        <v>2.0699999999999998</v>
      </c>
      <c r="P59" s="151">
        <v>0</v>
      </c>
      <c r="Q59" s="151">
        <f>ROUND(E59*P59,2)</f>
        <v>0</v>
      </c>
      <c r="R59" s="151"/>
      <c r="S59" s="151" t="s">
        <v>108</v>
      </c>
      <c r="T59" s="151" t="s">
        <v>158</v>
      </c>
      <c r="U59" s="151">
        <v>9.4841599999999993</v>
      </c>
      <c r="V59" s="151">
        <f>ROUND(E59*U59,2)</f>
        <v>9.43</v>
      </c>
      <c r="W59" s="151"/>
      <c r="X59" s="151" t="s">
        <v>127</v>
      </c>
      <c r="Y59" s="146"/>
      <c r="Z59" s="146"/>
      <c r="AA59" s="146"/>
      <c r="AB59" s="146"/>
      <c r="AC59" s="146"/>
      <c r="AD59" s="146"/>
      <c r="AE59" s="146"/>
      <c r="AF59" s="146"/>
      <c r="AG59" s="146" t="s">
        <v>159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ht="22.5" outlineLevel="1" x14ac:dyDescent="0.2">
      <c r="A60" s="149"/>
      <c r="B60" s="150"/>
      <c r="C60" s="175" t="s">
        <v>192</v>
      </c>
      <c r="D60" s="152"/>
      <c r="E60" s="153">
        <v>0.99399999999999999</v>
      </c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46"/>
      <c r="Z60" s="146"/>
      <c r="AA60" s="146"/>
      <c r="AB60" s="146"/>
      <c r="AC60" s="146"/>
      <c r="AD60" s="146"/>
      <c r="AE60" s="146"/>
      <c r="AF60" s="146"/>
      <c r="AG60" s="146" t="s">
        <v>112</v>
      </c>
      <c r="AH60" s="146">
        <v>0</v>
      </c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x14ac:dyDescent="0.2">
      <c r="A61" s="155" t="s">
        <v>103</v>
      </c>
      <c r="B61" s="156" t="s">
        <v>61</v>
      </c>
      <c r="C61" s="173" t="s">
        <v>62</v>
      </c>
      <c r="D61" s="157"/>
      <c r="E61" s="158"/>
      <c r="F61" s="159"/>
      <c r="G61" s="160">
        <f>SUMIF(AG62:AG67,"&lt;&gt;NOR",G62:G67)</f>
        <v>0</v>
      </c>
      <c r="H61" s="154"/>
      <c r="I61" s="154">
        <f>SUM(I62:I67)</f>
        <v>16548.259999999998</v>
      </c>
      <c r="J61" s="154"/>
      <c r="K61" s="154">
        <f>SUM(K62:K67)</f>
        <v>7593.53</v>
      </c>
      <c r="L61" s="154"/>
      <c r="M61" s="154">
        <f>SUM(M62:M67)</f>
        <v>0</v>
      </c>
      <c r="N61" s="154"/>
      <c r="O61" s="154">
        <f>SUM(O62:O67)</f>
        <v>10.309999999999999</v>
      </c>
      <c r="P61" s="154"/>
      <c r="Q61" s="154">
        <f>SUM(Q62:Q67)</f>
        <v>0</v>
      </c>
      <c r="R61" s="154"/>
      <c r="S61" s="154"/>
      <c r="T61" s="154"/>
      <c r="U61" s="154"/>
      <c r="V61" s="154">
        <f>SUM(V62:V67)</f>
        <v>17.849999999999998</v>
      </c>
      <c r="W61" s="154"/>
      <c r="X61" s="154"/>
      <c r="AG61" t="s">
        <v>104</v>
      </c>
    </row>
    <row r="62" spans="1:60" outlineLevel="1" x14ac:dyDescent="0.2">
      <c r="A62" s="161">
        <v>21</v>
      </c>
      <c r="B62" s="162" t="s">
        <v>193</v>
      </c>
      <c r="C62" s="174" t="s">
        <v>194</v>
      </c>
      <c r="D62" s="163" t="s">
        <v>121</v>
      </c>
      <c r="E62" s="164">
        <v>16.5</v>
      </c>
      <c r="F62" s="165"/>
      <c r="G62" s="166">
        <f>ROUND(E62*F62,2)</f>
        <v>0</v>
      </c>
      <c r="H62" s="151">
        <v>355.83</v>
      </c>
      <c r="I62" s="151">
        <f>ROUND(E62*H62,2)</f>
        <v>5871.2</v>
      </c>
      <c r="J62" s="151">
        <v>20.85</v>
      </c>
      <c r="K62" s="151">
        <f>ROUND(E62*J62,2)</f>
        <v>344.03</v>
      </c>
      <c r="L62" s="151">
        <v>21</v>
      </c>
      <c r="M62" s="151">
        <f>G62*(1+L62/100)</f>
        <v>0</v>
      </c>
      <c r="N62" s="151">
        <v>2E-3</v>
      </c>
      <c r="O62" s="151">
        <f>ROUND(E62*N62,2)</f>
        <v>0.03</v>
      </c>
      <c r="P62" s="151">
        <v>0</v>
      </c>
      <c r="Q62" s="151">
        <f>ROUND(E62*P62,2)</f>
        <v>0</v>
      </c>
      <c r="R62" s="151"/>
      <c r="S62" s="151" t="s">
        <v>125</v>
      </c>
      <c r="T62" s="151" t="s">
        <v>195</v>
      </c>
      <c r="U62" s="151">
        <v>0.06</v>
      </c>
      <c r="V62" s="151">
        <f>ROUND(E62*U62,2)</f>
        <v>0.99</v>
      </c>
      <c r="W62" s="151"/>
      <c r="X62" s="151" t="s">
        <v>109</v>
      </c>
      <c r="Y62" s="146"/>
      <c r="Z62" s="146"/>
      <c r="AA62" s="146"/>
      <c r="AB62" s="146"/>
      <c r="AC62" s="146"/>
      <c r="AD62" s="146"/>
      <c r="AE62" s="146"/>
      <c r="AF62" s="146"/>
      <c r="AG62" s="146" t="s">
        <v>115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1" x14ac:dyDescent="0.2">
      <c r="A63" s="149"/>
      <c r="B63" s="150"/>
      <c r="C63" s="175" t="s">
        <v>196</v>
      </c>
      <c r="D63" s="152"/>
      <c r="E63" s="153">
        <v>16.5</v>
      </c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46"/>
      <c r="Z63" s="146"/>
      <c r="AA63" s="146"/>
      <c r="AB63" s="146"/>
      <c r="AC63" s="146"/>
      <c r="AD63" s="146"/>
      <c r="AE63" s="146"/>
      <c r="AF63" s="146"/>
      <c r="AG63" s="146" t="s">
        <v>112</v>
      </c>
      <c r="AH63" s="146">
        <v>0</v>
      </c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ht="22.5" outlineLevel="1" x14ac:dyDescent="0.2">
      <c r="A64" s="161">
        <v>22</v>
      </c>
      <c r="B64" s="162" t="s">
        <v>197</v>
      </c>
      <c r="C64" s="174" t="s">
        <v>198</v>
      </c>
      <c r="D64" s="163" t="s">
        <v>107</v>
      </c>
      <c r="E64" s="164">
        <v>14.16</v>
      </c>
      <c r="F64" s="165"/>
      <c r="G64" s="166">
        <f>ROUND(E64*F64,2)</f>
        <v>0</v>
      </c>
      <c r="H64" s="151">
        <v>754.03</v>
      </c>
      <c r="I64" s="151">
        <f>ROUND(E64*H64,2)</f>
        <v>10677.06</v>
      </c>
      <c r="J64" s="151">
        <v>511.97</v>
      </c>
      <c r="K64" s="151">
        <f>ROUND(E64*J64,2)</f>
        <v>7249.5</v>
      </c>
      <c r="L64" s="151">
        <v>21</v>
      </c>
      <c r="M64" s="151">
        <f>G64*(1+L64/100)</f>
        <v>0</v>
      </c>
      <c r="N64" s="151">
        <v>0.72618000000000005</v>
      </c>
      <c r="O64" s="151">
        <f>ROUND(E64*N64,2)</f>
        <v>10.28</v>
      </c>
      <c r="P64" s="151">
        <v>0</v>
      </c>
      <c r="Q64" s="151">
        <f>ROUND(E64*P64,2)</f>
        <v>0</v>
      </c>
      <c r="R64" s="151"/>
      <c r="S64" s="151" t="s">
        <v>108</v>
      </c>
      <c r="T64" s="151" t="s">
        <v>108</v>
      </c>
      <c r="U64" s="151">
        <v>1.1910000000000001</v>
      </c>
      <c r="V64" s="151">
        <f>ROUND(E64*U64,2)</f>
        <v>16.86</v>
      </c>
      <c r="W64" s="151"/>
      <c r="X64" s="151" t="s">
        <v>109</v>
      </c>
      <c r="Y64" s="146"/>
      <c r="Z64" s="146"/>
      <c r="AA64" s="146"/>
      <c r="AB64" s="146"/>
      <c r="AC64" s="146"/>
      <c r="AD64" s="146"/>
      <c r="AE64" s="146"/>
      <c r="AF64" s="146"/>
      <c r="AG64" s="146" t="s">
        <v>110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1" x14ac:dyDescent="0.2">
      <c r="A65" s="149"/>
      <c r="B65" s="150"/>
      <c r="C65" s="175" t="s">
        <v>199</v>
      </c>
      <c r="D65" s="152"/>
      <c r="E65" s="153">
        <v>8.58</v>
      </c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46"/>
      <c r="Z65" s="146"/>
      <c r="AA65" s="146"/>
      <c r="AB65" s="146"/>
      <c r="AC65" s="146"/>
      <c r="AD65" s="146"/>
      <c r="AE65" s="146"/>
      <c r="AF65" s="146"/>
      <c r="AG65" s="146" t="s">
        <v>112</v>
      </c>
      <c r="AH65" s="146">
        <v>0</v>
      </c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1" x14ac:dyDescent="0.2">
      <c r="A66" s="149"/>
      <c r="B66" s="150"/>
      <c r="C66" s="175" t="s">
        <v>200</v>
      </c>
      <c r="D66" s="152"/>
      <c r="E66" s="153">
        <v>1.8</v>
      </c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46"/>
      <c r="Z66" s="146"/>
      <c r="AA66" s="146"/>
      <c r="AB66" s="146"/>
      <c r="AC66" s="146"/>
      <c r="AD66" s="146"/>
      <c r="AE66" s="146"/>
      <c r="AF66" s="146"/>
      <c r="AG66" s="146" t="s">
        <v>112</v>
      </c>
      <c r="AH66" s="146">
        <v>0</v>
      </c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ht="22.5" outlineLevel="1" x14ac:dyDescent="0.2">
      <c r="A67" s="149"/>
      <c r="B67" s="150"/>
      <c r="C67" s="175" t="s">
        <v>201</v>
      </c>
      <c r="D67" s="152"/>
      <c r="E67" s="153">
        <v>3.78</v>
      </c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46"/>
      <c r="Z67" s="146"/>
      <c r="AA67" s="146"/>
      <c r="AB67" s="146"/>
      <c r="AC67" s="146"/>
      <c r="AD67" s="146"/>
      <c r="AE67" s="146"/>
      <c r="AF67" s="146"/>
      <c r="AG67" s="146" t="s">
        <v>112</v>
      </c>
      <c r="AH67" s="146">
        <v>0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x14ac:dyDescent="0.2">
      <c r="A68" s="155" t="s">
        <v>103</v>
      </c>
      <c r="B68" s="156" t="s">
        <v>63</v>
      </c>
      <c r="C68" s="173" t="s">
        <v>64</v>
      </c>
      <c r="D68" s="157"/>
      <c r="E68" s="158"/>
      <c r="F68" s="159"/>
      <c r="G68" s="160">
        <f>SUMIF(AG69:AG76,"&lt;&gt;NOR",G69:G76)</f>
        <v>0</v>
      </c>
      <c r="H68" s="154"/>
      <c r="I68" s="154">
        <f>SUM(I69:I76)</f>
        <v>18577.829999999998</v>
      </c>
      <c r="J68" s="154"/>
      <c r="K68" s="154">
        <f>SUM(K69:K76)</f>
        <v>2961.01</v>
      </c>
      <c r="L68" s="154"/>
      <c r="M68" s="154">
        <f>SUM(M69:M76)</f>
        <v>0</v>
      </c>
      <c r="N68" s="154"/>
      <c r="O68" s="154">
        <f>SUM(O69:O76)</f>
        <v>20.369999999999997</v>
      </c>
      <c r="P68" s="154"/>
      <c r="Q68" s="154">
        <f>SUM(Q69:Q76)</f>
        <v>0</v>
      </c>
      <c r="R68" s="154"/>
      <c r="S68" s="154"/>
      <c r="T68" s="154"/>
      <c r="U68" s="154"/>
      <c r="V68" s="154">
        <f>SUM(V69:V76)</f>
        <v>4.1900000000000004</v>
      </c>
      <c r="W68" s="154"/>
      <c r="X68" s="154"/>
      <c r="AG68" t="s">
        <v>104</v>
      </c>
    </row>
    <row r="69" spans="1:60" outlineLevel="1" x14ac:dyDescent="0.2">
      <c r="A69" s="161">
        <v>23</v>
      </c>
      <c r="B69" s="162" t="s">
        <v>202</v>
      </c>
      <c r="C69" s="174" t="s">
        <v>203</v>
      </c>
      <c r="D69" s="163" t="s">
        <v>107</v>
      </c>
      <c r="E69" s="164">
        <v>6.8</v>
      </c>
      <c r="F69" s="165"/>
      <c r="G69" s="166">
        <f>ROUND(E69*F69,2)</f>
        <v>0</v>
      </c>
      <c r="H69" s="151">
        <v>31.3</v>
      </c>
      <c r="I69" s="151">
        <f>ROUND(E69*H69,2)</f>
        <v>212.84</v>
      </c>
      <c r="J69" s="151">
        <v>12.6</v>
      </c>
      <c r="K69" s="151">
        <f>ROUND(E69*J69,2)</f>
        <v>85.68</v>
      </c>
      <c r="L69" s="151">
        <v>21</v>
      </c>
      <c r="M69" s="151">
        <f>G69*(1+L69/100)</f>
        <v>0</v>
      </c>
      <c r="N69" s="151">
        <v>0.1012</v>
      </c>
      <c r="O69" s="151">
        <f>ROUND(E69*N69,2)</f>
        <v>0.69</v>
      </c>
      <c r="P69" s="151">
        <v>0</v>
      </c>
      <c r="Q69" s="151">
        <f>ROUND(E69*P69,2)</f>
        <v>0</v>
      </c>
      <c r="R69" s="151"/>
      <c r="S69" s="151" t="s">
        <v>108</v>
      </c>
      <c r="T69" s="151" t="s">
        <v>108</v>
      </c>
      <c r="U69" s="151">
        <v>2.4E-2</v>
      </c>
      <c r="V69" s="151">
        <f>ROUND(E69*U69,2)</f>
        <v>0.16</v>
      </c>
      <c r="W69" s="151"/>
      <c r="X69" s="151" t="s">
        <v>109</v>
      </c>
      <c r="Y69" s="146"/>
      <c r="Z69" s="146"/>
      <c r="AA69" s="146"/>
      <c r="AB69" s="146"/>
      <c r="AC69" s="146"/>
      <c r="AD69" s="146"/>
      <c r="AE69" s="146"/>
      <c r="AF69" s="146"/>
      <c r="AG69" s="146" t="s">
        <v>110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1" x14ac:dyDescent="0.2">
      <c r="A70" s="149"/>
      <c r="B70" s="150"/>
      <c r="C70" s="175" t="s">
        <v>204</v>
      </c>
      <c r="D70" s="152"/>
      <c r="E70" s="153">
        <v>6.8</v>
      </c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46"/>
      <c r="Z70" s="146"/>
      <c r="AA70" s="146"/>
      <c r="AB70" s="146"/>
      <c r="AC70" s="146"/>
      <c r="AD70" s="146"/>
      <c r="AE70" s="146"/>
      <c r="AF70" s="146"/>
      <c r="AG70" s="146" t="s">
        <v>112</v>
      </c>
      <c r="AH70" s="146">
        <v>0</v>
      </c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ht="22.5" outlineLevel="1" x14ac:dyDescent="0.2">
      <c r="A71" s="161">
        <v>24</v>
      </c>
      <c r="B71" s="162" t="s">
        <v>205</v>
      </c>
      <c r="C71" s="174" t="s">
        <v>206</v>
      </c>
      <c r="D71" s="163" t="s">
        <v>107</v>
      </c>
      <c r="E71" s="164">
        <v>30.4</v>
      </c>
      <c r="F71" s="165"/>
      <c r="G71" s="166">
        <f>ROUND(E71*F71,2)</f>
        <v>0</v>
      </c>
      <c r="H71" s="151">
        <v>302.3</v>
      </c>
      <c r="I71" s="151">
        <f>ROUND(E71*H71,2)</f>
        <v>9189.92</v>
      </c>
      <c r="J71" s="151">
        <v>34.700000000000003</v>
      </c>
      <c r="K71" s="151">
        <f>ROUND(E71*J71,2)</f>
        <v>1054.8800000000001</v>
      </c>
      <c r="L71" s="151">
        <v>21</v>
      </c>
      <c r="M71" s="151">
        <f>G71*(1+L71/100)</f>
        <v>0</v>
      </c>
      <c r="N71" s="151">
        <v>0.38313999999999998</v>
      </c>
      <c r="O71" s="151">
        <f>ROUND(E71*N71,2)</f>
        <v>11.65</v>
      </c>
      <c r="P71" s="151">
        <v>0</v>
      </c>
      <c r="Q71" s="151">
        <f>ROUND(E71*P71,2)</f>
        <v>0</v>
      </c>
      <c r="R71" s="151"/>
      <c r="S71" s="151" t="s">
        <v>108</v>
      </c>
      <c r="T71" s="151" t="s">
        <v>108</v>
      </c>
      <c r="U71" s="151">
        <v>2.5999999999999999E-2</v>
      </c>
      <c r="V71" s="151">
        <f>ROUND(E71*U71,2)</f>
        <v>0.79</v>
      </c>
      <c r="W71" s="151"/>
      <c r="X71" s="151" t="s">
        <v>109</v>
      </c>
      <c r="Y71" s="146"/>
      <c r="Z71" s="146"/>
      <c r="AA71" s="146"/>
      <c r="AB71" s="146"/>
      <c r="AC71" s="146"/>
      <c r="AD71" s="146"/>
      <c r="AE71" s="146"/>
      <c r="AF71" s="146"/>
      <c r="AG71" s="146" t="s">
        <v>115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1" x14ac:dyDescent="0.2">
      <c r="A72" s="149"/>
      <c r="B72" s="150"/>
      <c r="C72" s="175" t="s">
        <v>207</v>
      </c>
      <c r="D72" s="152"/>
      <c r="E72" s="153">
        <v>30.4</v>
      </c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46"/>
      <c r="Z72" s="146"/>
      <c r="AA72" s="146"/>
      <c r="AB72" s="146"/>
      <c r="AC72" s="146"/>
      <c r="AD72" s="146"/>
      <c r="AE72" s="146"/>
      <c r="AF72" s="146"/>
      <c r="AG72" s="146" t="s">
        <v>112</v>
      </c>
      <c r="AH72" s="146">
        <v>0</v>
      </c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1" x14ac:dyDescent="0.2">
      <c r="A73" s="161">
        <v>25</v>
      </c>
      <c r="B73" s="162" t="s">
        <v>208</v>
      </c>
      <c r="C73" s="174" t="s">
        <v>209</v>
      </c>
      <c r="D73" s="163" t="s">
        <v>107</v>
      </c>
      <c r="E73" s="164">
        <v>20.64</v>
      </c>
      <c r="F73" s="165"/>
      <c r="G73" s="166">
        <f>ROUND(E73*F73,2)</f>
        <v>0</v>
      </c>
      <c r="H73" s="151">
        <v>396.41</v>
      </c>
      <c r="I73" s="151">
        <f>ROUND(E73*H73,2)</f>
        <v>8181.9</v>
      </c>
      <c r="J73" s="151">
        <v>83.59</v>
      </c>
      <c r="K73" s="151">
        <f>ROUND(E73*J73,2)</f>
        <v>1725.3</v>
      </c>
      <c r="L73" s="151">
        <v>21</v>
      </c>
      <c r="M73" s="151">
        <f>G73*(1+L73/100)</f>
        <v>0</v>
      </c>
      <c r="N73" s="151">
        <v>0.38041999999999998</v>
      </c>
      <c r="O73" s="151">
        <f>ROUND(E73*N73,2)</f>
        <v>7.85</v>
      </c>
      <c r="P73" s="151">
        <v>0</v>
      </c>
      <c r="Q73" s="151">
        <f>ROUND(E73*P73,2)</f>
        <v>0</v>
      </c>
      <c r="R73" s="151"/>
      <c r="S73" s="151" t="s">
        <v>108</v>
      </c>
      <c r="T73" s="151" t="s">
        <v>108</v>
      </c>
      <c r="U73" s="151">
        <v>0.151</v>
      </c>
      <c r="V73" s="151">
        <f>ROUND(E73*U73,2)</f>
        <v>3.12</v>
      </c>
      <c r="W73" s="151"/>
      <c r="X73" s="151" t="s">
        <v>109</v>
      </c>
      <c r="Y73" s="146"/>
      <c r="Z73" s="146"/>
      <c r="AA73" s="146"/>
      <c r="AB73" s="146"/>
      <c r="AC73" s="146"/>
      <c r="AD73" s="146"/>
      <c r="AE73" s="146"/>
      <c r="AF73" s="146"/>
      <c r="AG73" s="146" t="s">
        <v>115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ht="22.5" outlineLevel="1" x14ac:dyDescent="0.2">
      <c r="A74" s="149"/>
      <c r="B74" s="150"/>
      <c r="C74" s="175" t="s">
        <v>210</v>
      </c>
      <c r="D74" s="152"/>
      <c r="E74" s="153">
        <v>20.64</v>
      </c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46"/>
      <c r="Z74" s="146"/>
      <c r="AA74" s="146"/>
      <c r="AB74" s="146"/>
      <c r="AC74" s="146"/>
      <c r="AD74" s="146"/>
      <c r="AE74" s="146"/>
      <c r="AF74" s="146"/>
      <c r="AG74" s="146" t="s">
        <v>112</v>
      </c>
      <c r="AH74" s="146">
        <v>0</v>
      </c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1" x14ac:dyDescent="0.2">
      <c r="A75" s="161">
        <v>26</v>
      </c>
      <c r="B75" s="162" t="s">
        <v>211</v>
      </c>
      <c r="C75" s="174" t="s">
        <v>212</v>
      </c>
      <c r="D75" s="163" t="s">
        <v>107</v>
      </c>
      <c r="E75" s="164">
        <v>30.4</v>
      </c>
      <c r="F75" s="165"/>
      <c r="G75" s="166">
        <f>ROUND(E75*F75,2)</f>
        <v>0</v>
      </c>
      <c r="H75" s="151">
        <v>32.67</v>
      </c>
      <c r="I75" s="151">
        <f>ROUND(E75*H75,2)</f>
        <v>993.17</v>
      </c>
      <c r="J75" s="151">
        <v>3.13</v>
      </c>
      <c r="K75" s="151">
        <f>ROUND(E75*J75,2)</f>
        <v>95.15</v>
      </c>
      <c r="L75" s="151">
        <v>21</v>
      </c>
      <c r="M75" s="151">
        <f>G75*(1+L75/100)</f>
        <v>0</v>
      </c>
      <c r="N75" s="151">
        <v>6.0099999999999997E-3</v>
      </c>
      <c r="O75" s="151">
        <f>ROUND(E75*N75,2)</f>
        <v>0.18</v>
      </c>
      <c r="P75" s="151">
        <v>0</v>
      </c>
      <c r="Q75" s="151">
        <f>ROUND(E75*P75,2)</f>
        <v>0</v>
      </c>
      <c r="R75" s="151"/>
      <c r="S75" s="151" t="s">
        <v>108</v>
      </c>
      <c r="T75" s="151" t="s">
        <v>108</v>
      </c>
      <c r="U75" s="151">
        <v>4.0000000000000001E-3</v>
      </c>
      <c r="V75" s="151">
        <f>ROUND(E75*U75,2)</f>
        <v>0.12</v>
      </c>
      <c r="W75" s="151"/>
      <c r="X75" s="151" t="s">
        <v>109</v>
      </c>
      <c r="Y75" s="146"/>
      <c r="Z75" s="146"/>
      <c r="AA75" s="146"/>
      <c r="AB75" s="146"/>
      <c r="AC75" s="146"/>
      <c r="AD75" s="146"/>
      <c r="AE75" s="146"/>
      <c r="AF75" s="146"/>
      <c r="AG75" s="146" t="s">
        <v>115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1" x14ac:dyDescent="0.2">
      <c r="A76" s="149"/>
      <c r="B76" s="150"/>
      <c r="C76" s="175" t="s">
        <v>213</v>
      </c>
      <c r="D76" s="152"/>
      <c r="E76" s="153">
        <v>30.4</v>
      </c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46"/>
      <c r="Z76" s="146"/>
      <c r="AA76" s="146"/>
      <c r="AB76" s="146"/>
      <c r="AC76" s="146"/>
      <c r="AD76" s="146"/>
      <c r="AE76" s="146"/>
      <c r="AF76" s="146"/>
      <c r="AG76" s="146" t="s">
        <v>112</v>
      </c>
      <c r="AH76" s="146">
        <v>0</v>
      </c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x14ac:dyDescent="0.2">
      <c r="A77" s="155" t="s">
        <v>103</v>
      </c>
      <c r="B77" s="156" t="s">
        <v>71</v>
      </c>
      <c r="C77" s="173" t="s">
        <v>72</v>
      </c>
      <c r="D77" s="157"/>
      <c r="E77" s="158"/>
      <c r="F77" s="159"/>
      <c r="G77" s="160">
        <f>SUMIF(AG78:AG85,"&lt;&gt;NOR",G78:G85)</f>
        <v>0</v>
      </c>
      <c r="H77" s="154"/>
      <c r="I77" s="154">
        <f>SUM(I78:I85)</f>
        <v>10269.700000000001</v>
      </c>
      <c r="J77" s="154"/>
      <c r="K77" s="154">
        <f>SUM(K78:K85)</f>
        <v>11265</v>
      </c>
      <c r="L77" s="154"/>
      <c r="M77" s="154">
        <f>SUM(M78:M85)</f>
        <v>0</v>
      </c>
      <c r="N77" s="154"/>
      <c r="O77" s="154">
        <f>SUM(O78:O85)</f>
        <v>0.23</v>
      </c>
      <c r="P77" s="154"/>
      <c r="Q77" s="154">
        <f>SUM(Q78:Q85)</f>
        <v>0</v>
      </c>
      <c r="R77" s="154"/>
      <c r="S77" s="154"/>
      <c r="T77" s="154"/>
      <c r="U77" s="154"/>
      <c r="V77" s="154">
        <f>SUM(V78:V85)</f>
        <v>21.35</v>
      </c>
      <c r="W77" s="154"/>
      <c r="X77" s="154"/>
      <c r="AG77" t="s">
        <v>104</v>
      </c>
    </row>
    <row r="78" spans="1:60" outlineLevel="1" x14ac:dyDescent="0.2">
      <c r="A78" s="161">
        <v>27</v>
      </c>
      <c r="B78" s="162" t="s">
        <v>214</v>
      </c>
      <c r="C78" s="174" t="s">
        <v>215</v>
      </c>
      <c r="D78" s="163" t="s">
        <v>107</v>
      </c>
      <c r="E78" s="164">
        <v>84.534999999999997</v>
      </c>
      <c r="F78" s="165"/>
      <c r="G78" s="166">
        <f>ROUND(E78*F78,2)</f>
        <v>0</v>
      </c>
      <c r="H78" s="151">
        <v>30.8</v>
      </c>
      <c r="I78" s="151">
        <f>ROUND(E78*H78,2)</f>
        <v>2603.6799999999998</v>
      </c>
      <c r="J78" s="151">
        <v>68.14</v>
      </c>
      <c r="K78" s="151">
        <f>ROUND(E78*J78,2)</f>
        <v>5760.21</v>
      </c>
      <c r="L78" s="151">
        <v>21</v>
      </c>
      <c r="M78" s="151">
        <f>G78*(1+L78/100)</f>
        <v>0</v>
      </c>
      <c r="N78" s="151">
        <v>5.0000000000000001E-4</v>
      </c>
      <c r="O78" s="151">
        <f>ROUND(E78*N78,2)</f>
        <v>0.04</v>
      </c>
      <c r="P78" s="151">
        <v>0</v>
      </c>
      <c r="Q78" s="151">
        <f>ROUND(E78*P78,2)</f>
        <v>0</v>
      </c>
      <c r="R78" s="151"/>
      <c r="S78" s="151" t="s">
        <v>125</v>
      </c>
      <c r="T78" s="151" t="s">
        <v>126</v>
      </c>
      <c r="U78" s="151">
        <v>9.4E-2</v>
      </c>
      <c r="V78" s="151">
        <f>ROUND(E78*U78,2)</f>
        <v>7.95</v>
      </c>
      <c r="W78" s="151"/>
      <c r="X78" s="151" t="s">
        <v>109</v>
      </c>
      <c r="Y78" s="146"/>
      <c r="Z78" s="146"/>
      <c r="AA78" s="146"/>
      <c r="AB78" s="146"/>
      <c r="AC78" s="146"/>
      <c r="AD78" s="146"/>
      <c r="AE78" s="146"/>
      <c r="AF78" s="146"/>
      <c r="AG78" s="146" t="s">
        <v>115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1" x14ac:dyDescent="0.2">
      <c r="A79" s="149"/>
      <c r="B79" s="150"/>
      <c r="C79" s="175" t="s">
        <v>216</v>
      </c>
      <c r="D79" s="152"/>
      <c r="E79" s="153">
        <v>84.534999999999997</v>
      </c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46"/>
      <c r="Z79" s="146"/>
      <c r="AA79" s="146"/>
      <c r="AB79" s="146"/>
      <c r="AC79" s="146"/>
      <c r="AD79" s="146"/>
      <c r="AE79" s="146"/>
      <c r="AF79" s="146"/>
      <c r="AG79" s="146" t="s">
        <v>112</v>
      </c>
      <c r="AH79" s="146">
        <v>0</v>
      </c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ht="22.5" outlineLevel="1" x14ac:dyDescent="0.2">
      <c r="A80" s="161">
        <v>28</v>
      </c>
      <c r="B80" s="162" t="s">
        <v>217</v>
      </c>
      <c r="C80" s="174" t="s">
        <v>218</v>
      </c>
      <c r="D80" s="163" t="s">
        <v>107</v>
      </c>
      <c r="E80" s="164">
        <v>76.849999999999994</v>
      </c>
      <c r="F80" s="165"/>
      <c r="G80" s="166">
        <f>ROUND(E80*F80,2)</f>
        <v>0</v>
      </c>
      <c r="H80" s="151">
        <v>20.53</v>
      </c>
      <c r="I80" s="151">
        <f>ROUND(E80*H80,2)</f>
        <v>1577.73</v>
      </c>
      <c r="J80" s="151">
        <v>20.97</v>
      </c>
      <c r="K80" s="151">
        <f>ROUND(E80*J80,2)</f>
        <v>1611.54</v>
      </c>
      <c r="L80" s="151">
        <v>21</v>
      </c>
      <c r="M80" s="151">
        <f>G80*(1+L80/100)</f>
        <v>0</v>
      </c>
      <c r="N80" s="151">
        <v>5.1999999999999995E-4</v>
      </c>
      <c r="O80" s="151">
        <f>ROUND(E80*N80,2)</f>
        <v>0.04</v>
      </c>
      <c r="P80" s="151">
        <v>0</v>
      </c>
      <c r="Q80" s="151">
        <f>ROUND(E80*P80,2)</f>
        <v>0</v>
      </c>
      <c r="R80" s="151"/>
      <c r="S80" s="151" t="s">
        <v>108</v>
      </c>
      <c r="T80" s="151" t="s">
        <v>108</v>
      </c>
      <c r="U80" s="151">
        <v>4.9000000000000002E-2</v>
      </c>
      <c r="V80" s="151">
        <f>ROUND(E80*U80,2)</f>
        <v>3.77</v>
      </c>
      <c r="W80" s="151"/>
      <c r="X80" s="151" t="s">
        <v>109</v>
      </c>
      <c r="Y80" s="146"/>
      <c r="Z80" s="146"/>
      <c r="AA80" s="146"/>
      <c r="AB80" s="146"/>
      <c r="AC80" s="146"/>
      <c r="AD80" s="146"/>
      <c r="AE80" s="146"/>
      <c r="AF80" s="146"/>
      <c r="AG80" s="146" t="s">
        <v>115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1" x14ac:dyDescent="0.2">
      <c r="A81" s="149"/>
      <c r="B81" s="150"/>
      <c r="C81" s="175" t="s">
        <v>219</v>
      </c>
      <c r="D81" s="152"/>
      <c r="E81" s="153">
        <v>76.849999999999994</v>
      </c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46"/>
      <c r="Z81" s="146"/>
      <c r="AA81" s="146"/>
      <c r="AB81" s="146"/>
      <c r="AC81" s="146"/>
      <c r="AD81" s="146"/>
      <c r="AE81" s="146"/>
      <c r="AF81" s="146"/>
      <c r="AG81" s="146" t="s">
        <v>112</v>
      </c>
      <c r="AH81" s="146">
        <v>0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ht="22.5" outlineLevel="1" x14ac:dyDescent="0.2">
      <c r="A82" s="161">
        <v>29</v>
      </c>
      <c r="B82" s="162" t="s">
        <v>220</v>
      </c>
      <c r="C82" s="174" t="s">
        <v>221</v>
      </c>
      <c r="D82" s="163" t="s">
        <v>107</v>
      </c>
      <c r="E82" s="164">
        <v>76.849999999999994</v>
      </c>
      <c r="F82" s="165"/>
      <c r="G82" s="166">
        <f>ROUND(E82*F82,2)</f>
        <v>0</v>
      </c>
      <c r="H82" s="151">
        <v>44.48</v>
      </c>
      <c r="I82" s="151">
        <f>ROUND(E82*H82,2)</f>
        <v>3418.29</v>
      </c>
      <c r="J82" s="151">
        <v>31.89</v>
      </c>
      <c r="K82" s="151">
        <f>ROUND(E82*J82,2)</f>
        <v>2450.75</v>
      </c>
      <c r="L82" s="151">
        <v>21</v>
      </c>
      <c r="M82" s="151">
        <f>G82*(1+L82/100)</f>
        <v>0</v>
      </c>
      <c r="N82" s="151">
        <v>1.09E-3</v>
      </c>
      <c r="O82" s="151">
        <f>ROUND(E82*N82,2)</f>
        <v>0.08</v>
      </c>
      <c r="P82" s="151">
        <v>0</v>
      </c>
      <c r="Q82" s="151">
        <f>ROUND(E82*P82,2)</f>
        <v>0</v>
      </c>
      <c r="R82" s="151"/>
      <c r="S82" s="151" t="s">
        <v>125</v>
      </c>
      <c r="T82" s="151" t="s">
        <v>126</v>
      </c>
      <c r="U82" s="151">
        <v>8.2000000000000003E-2</v>
      </c>
      <c r="V82" s="151">
        <f>ROUND(E82*U82,2)</f>
        <v>6.3</v>
      </c>
      <c r="W82" s="151"/>
      <c r="X82" s="151" t="s">
        <v>109</v>
      </c>
      <c r="Y82" s="146"/>
      <c r="Z82" s="146"/>
      <c r="AA82" s="146"/>
      <c r="AB82" s="146"/>
      <c r="AC82" s="146"/>
      <c r="AD82" s="146"/>
      <c r="AE82" s="146"/>
      <c r="AF82" s="146"/>
      <c r="AG82" s="146" t="s">
        <v>115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1" x14ac:dyDescent="0.2">
      <c r="A83" s="149"/>
      <c r="B83" s="150"/>
      <c r="C83" s="175" t="s">
        <v>219</v>
      </c>
      <c r="D83" s="152"/>
      <c r="E83" s="153">
        <v>76.849999999999994</v>
      </c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46"/>
      <c r="Z83" s="146"/>
      <c r="AA83" s="146"/>
      <c r="AB83" s="146"/>
      <c r="AC83" s="146"/>
      <c r="AD83" s="146"/>
      <c r="AE83" s="146"/>
      <c r="AF83" s="146"/>
      <c r="AG83" s="146" t="s">
        <v>112</v>
      </c>
      <c r="AH83" s="146">
        <v>0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ht="22.5" outlineLevel="1" x14ac:dyDescent="0.2">
      <c r="A84" s="161">
        <v>30</v>
      </c>
      <c r="B84" s="162" t="s">
        <v>222</v>
      </c>
      <c r="C84" s="174" t="s">
        <v>223</v>
      </c>
      <c r="D84" s="163" t="s">
        <v>107</v>
      </c>
      <c r="E84" s="164">
        <v>12.5</v>
      </c>
      <c r="F84" s="165"/>
      <c r="G84" s="166">
        <f>ROUND(E84*F84,2)</f>
        <v>0</v>
      </c>
      <c r="H84" s="151">
        <v>213.6</v>
      </c>
      <c r="I84" s="151">
        <f>ROUND(E84*H84,2)</f>
        <v>2670</v>
      </c>
      <c r="J84" s="151">
        <v>115.4</v>
      </c>
      <c r="K84" s="151">
        <f>ROUND(E84*J84,2)</f>
        <v>1442.5</v>
      </c>
      <c r="L84" s="151">
        <v>21</v>
      </c>
      <c r="M84" s="151">
        <f>G84*(1+L84/100)</f>
        <v>0</v>
      </c>
      <c r="N84" s="151">
        <v>5.9800000000000001E-3</v>
      </c>
      <c r="O84" s="151">
        <f>ROUND(E84*N84,2)</f>
        <v>7.0000000000000007E-2</v>
      </c>
      <c r="P84" s="151">
        <v>0</v>
      </c>
      <c r="Q84" s="151">
        <f>ROUND(E84*P84,2)</f>
        <v>0</v>
      </c>
      <c r="R84" s="151"/>
      <c r="S84" s="151" t="s">
        <v>108</v>
      </c>
      <c r="T84" s="151" t="s">
        <v>108</v>
      </c>
      <c r="U84" s="151">
        <v>0.26600000000000001</v>
      </c>
      <c r="V84" s="151">
        <f>ROUND(E84*U84,2)</f>
        <v>3.33</v>
      </c>
      <c r="W84" s="151"/>
      <c r="X84" s="151" t="s">
        <v>109</v>
      </c>
      <c r="Y84" s="146"/>
      <c r="Z84" s="146"/>
      <c r="AA84" s="146"/>
      <c r="AB84" s="146"/>
      <c r="AC84" s="146"/>
      <c r="AD84" s="146"/>
      <c r="AE84" s="146"/>
      <c r="AF84" s="146"/>
      <c r="AG84" s="146" t="s">
        <v>115</v>
      </c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1" x14ac:dyDescent="0.2">
      <c r="A85" s="149"/>
      <c r="B85" s="150"/>
      <c r="C85" s="175" t="s">
        <v>224</v>
      </c>
      <c r="D85" s="152"/>
      <c r="E85" s="153">
        <v>12.5</v>
      </c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46"/>
      <c r="Z85" s="146"/>
      <c r="AA85" s="146"/>
      <c r="AB85" s="146"/>
      <c r="AC85" s="146"/>
      <c r="AD85" s="146"/>
      <c r="AE85" s="146"/>
      <c r="AF85" s="146"/>
      <c r="AG85" s="146" t="s">
        <v>112</v>
      </c>
      <c r="AH85" s="146">
        <v>0</v>
      </c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x14ac:dyDescent="0.2">
      <c r="A86" s="155" t="s">
        <v>103</v>
      </c>
      <c r="B86" s="156" t="s">
        <v>65</v>
      </c>
      <c r="C86" s="173" t="s">
        <v>66</v>
      </c>
      <c r="D86" s="157"/>
      <c r="E86" s="158"/>
      <c r="F86" s="159"/>
      <c r="G86" s="160">
        <f>SUMIF(AG87:AG95,"&lt;&gt;NOR",G87:G95)</f>
        <v>0</v>
      </c>
      <c r="H86" s="154"/>
      <c r="I86" s="154">
        <f>SUM(I87:I95)</f>
        <v>9435.4</v>
      </c>
      <c r="J86" s="154"/>
      <c r="K86" s="154">
        <f>SUM(K87:K95)</f>
        <v>146795.6</v>
      </c>
      <c r="L86" s="154"/>
      <c r="M86" s="154">
        <f>SUM(M87:M95)</f>
        <v>0</v>
      </c>
      <c r="N86" s="154"/>
      <c r="O86" s="154">
        <f>SUM(O87:O95)</f>
        <v>3.75</v>
      </c>
      <c r="P86" s="154"/>
      <c r="Q86" s="154">
        <f>SUM(Q87:Q95)</f>
        <v>0</v>
      </c>
      <c r="R86" s="154"/>
      <c r="S86" s="154"/>
      <c r="T86" s="154"/>
      <c r="U86" s="154"/>
      <c r="V86" s="154">
        <f>SUM(V87:V95)</f>
        <v>3.57</v>
      </c>
      <c r="W86" s="154"/>
      <c r="X86" s="154"/>
      <c r="AG86" t="s">
        <v>104</v>
      </c>
    </row>
    <row r="87" spans="1:60" ht="22.5" outlineLevel="1" x14ac:dyDescent="0.2">
      <c r="A87" s="167">
        <v>31</v>
      </c>
      <c r="B87" s="168" t="s">
        <v>225</v>
      </c>
      <c r="C87" s="176" t="s">
        <v>226</v>
      </c>
      <c r="D87" s="169" t="s">
        <v>227</v>
      </c>
      <c r="E87" s="170">
        <v>2</v>
      </c>
      <c r="F87" s="171"/>
      <c r="G87" s="172">
        <f>ROUND(E87*F87,2)</f>
        <v>0</v>
      </c>
      <c r="H87" s="151">
        <v>2360</v>
      </c>
      <c r="I87" s="151">
        <f>ROUND(E87*H87,2)</f>
        <v>4720</v>
      </c>
      <c r="J87" s="151">
        <v>0</v>
      </c>
      <c r="K87" s="151">
        <f>ROUND(E87*J87,2)</f>
        <v>0</v>
      </c>
      <c r="L87" s="151">
        <v>21</v>
      </c>
      <c r="M87" s="151">
        <f>G87*(1+L87/100)</f>
        <v>0</v>
      </c>
      <c r="N87" s="151">
        <v>3.0000000000000001E-3</v>
      </c>
      <c r="O87" s="151">
        <f>ROUND(E87*N87,2)</f>
        <v>0.01</v>
      </c>
      <c r="P87" s="151">
        <v>0</v>
      </c>
      <c r="Q87" s="151">
        <f>ROUND(E87*P87,2)</f>
        <v>0</v>
      </c>
      <c r="R87" s="151"/>
      <c r="S87" s="151" t="s">
        <v>125</v>
      </c>
      <c r="T87" s="151" t="s">
        <v>195</v>
      </c>
      <c r="U87" s="151">
        <v>0</v>
      </c>
      <c r="V87" s="151">
        <f>ROUND(E87*U87,2)</f>
        <v>0</v>
      </c>
      <c r="W87" s="151"/>
      <c r="X87" s="151" t="s">
        <v>174</v>
      </c>
      <c r="Y87" s="146"/>
      <c r="Z87" s="146"/>
      <c r="AA87" s="146"/>
      <c r="AB87" s="146"/>
      <c r="AC87" s="146"/>
      <c r="AD87" s="146"/>
      <c r="AE87" s="146"/>
      <c r="AF87" s="146"/>
      <c r="AG87" s="146" t="s">
        <v>228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ht="22.5" outlineLevel="1" x14ac:dyDescent="0.2">
      <c r="A88" s="161">
        <v>32</v>
      </c>
      <c r="B88" s="162" t="s">
        <v>229</v>
      </c>
      <c r="C88" s="174" t="s">
        <v>230</v>
      </c>
      <c r="D88" s="163" t="s">
        <v>231</v>
      </c>
      <c r="E88" s="164">
        <v>12.9</v>
      </c>
      <c r="F88" s="165"/>
      <c r="G88" s="166">
        <f>ROUND(E88*F88,2)</f>
        <v>0</v>
      </c>
      <c r="H88" s="151">
        <v>0</v>
      </c>
      <c r="I88" s="151">
        <f>ROUND(E88*H88,2)</f>
        <v>0</v>
      </c>
      <c r="J88" s="151">
        <v>3540</v>
      </c>
      <c r="K88" s="151">
        <f>ROUND(E88*J88,2)</f>
        <v>45666</v>
      </c>
      <c r="L88" s="151">
        <v>21</v>
      </c>
      <c r="M88" s="151">
        <f>G88*(1+L88/100)</f>
        <v>0</v>
      </c>
      <c r="N88" s="151">
        <v>0</v>
      </c>
      <c r="O88" s="151">
        <f>ROUND(E88*N88,2)</f>
        <v>0</v>
      </c>
      <c r="P88" s="151">
        <v>0</v>
      </c>
      <c r="Q88" s="151">
        <f>ROUND(E88*P88,2)</f>
        <v>0</v>
      </c>
      <c r="R88" s="151"/>
      <c r="S88" s="151" t="s">
        <v>108</v>
      </c>
      <c r="T88" s="151" t="s">
        <v>195</v>
      </c>
      <c r="U88" s="151">
        <v>0</v>
      </c>
      <c r="V88" s="151">
        <f>ROUND(E88*U88,2)</f>
        <v>0</v>
      </c>
      <c r="W88" s="151"/>
      <c r="X88" s="151" t="s">
        <v>127</v>
      </c>
      <c r="Y88" s="146"/>
      <c r="Z88" s="146"/>
      <c r="AA88" s="146"/>
      <c r="AB88" s="146"/>
      <c r="AC88" s="146"/>
      <c r="AD88" s="146"/>
      <c r="AE88" s="146"/>
      <c r="AF88" s="146"/>
      <c r="AG88" s="146" t="s">
        <v>159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ht="33.75" outlineLevel="1" x14ac:dyDescent="0.2">
      <c r="A89" s="149"/>
      <c r="B89" s="150"/>
      <c r="C89" s="175" t="s">
        <v>232</v>
      </c>
      <c r="D89" s="152"/>
      <c r="E89" s="153">
        <v>12.9</v>
      </c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46"/>
      <c r="Z89" s="146"/>
      <c r="AA89" s="146"/>
      <c r="AB89" s="146"/>
      <c r="AC89" s="146"/>
      <c r="AD89" s="146"/>
      <c r="AE89" s="146"/>
      <c r="AF89" s="146"/>
      <c r="AG89" s="146" t="s">
        <v>112</v>
      </c>
      <c r="AH89" s="146">
        <v>0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ht="22.5" outlineLevel="1" x14ac:dyDescent="0.2">
      <c r="A90" s="161">
        <v>33</v>
      </c>
      <c r="B90" s="162" t="s">
        <v>233</v>
      </c>
      <c r="C90" s="174" t="s">
        <v>234</v>
      </c>
      <c r="D90" s="163" t="s">
        <v>121</v>
      </c>
      <c r="E90" s="164">
        <v>30</v>
      </c>
      <c r="F90" s="165"/>
      <c r="G90" s="166">
        <f>ROUND(E90*F90,2)</f>
        <v>0</v>
      </c>
      <c r="H90" s="151">
        <v>157.18</v>
      </c>
      <c r="I90" s="151">
        <f>ROUND(E90*H90,2)</f>
        <v>4715.3999999999996</v>
      </c>
      <c r="J90" s="151">
        <v>53.32</v>
      </c>
      <c r="K90" s="151">
        <f>ROUND(E90*J90,2)</f>
        <v>1599.6</v>
      </c>
      <c r="L90" s="151">
        <v>21</v>
      </c>
      <c r="M90" s="151">
        <f>G90*(1+L90/100)</f>
        <v>0</v>
      </c>
      <c r="N90" s="151">
        <v>0.12471</v>
      </c>
      <c r="O90" s="151">
        <f>ROUND(E90*N90,2)</f>
        <v>3.74</v>
      </c>
      <c r="P90" s="151">
        <v>0</v>
      </c>
      <c r="Q90" s="151">
        <f>ROUND(E90*P90,2)</f>
        <v>0</v>
      </c>
      <c r="R90" s="151"/>
      <c r="S90" s="151" t="s">
        <v>108</v>
      </c>
      <c r="T90" s="151" t="s">
        <v>108</v>
      </c>
      <c r="U90" s="151">
        <v>0.11899999999999999</v>
      </c>
      <c r="V90" s="151">
        <f>ROUND(E90*U90,2)</f>
        <v>3.57</v>
      </c>
      <c r="W90" s="151"/>
      <c r="X90" s="151" t="s">
        <v>109</v>
      </c>
      <c r="Y90" s="146"/>
      <c r="Z90" s="146"/>
      <c r="AA90" s="146"/>
      <c r="AB90" s="146"/>
      <c r="AC90" s="146"/>
      <c r="AD90" s="146"/>
      <c r="AE90" s="146"/>
      <c r="AF90" s="146"/>
      <c r="AG90" s="146" t="s">
        <v>115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1" x14ac:dyDescent="0.2">
      <c r="A91" s="149"/>
      <c r="B91" s="150"/>
      <c r="C91" s="175" t="s">
        <v>235</v>
      </c>
      <c r="D91" s="152"/>
      <c r="E91" s="153">
        <v>30</v>
      </c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46"/>
      <c r="Z91" s="146"/>
      <c r="AA91" s="146"/>
      <c r="AB91" s="146"/>
      <c r="AC91" s="146"/>
      <c r="AD91" s="146"/>
      <c r="AE91" s="146"/>
      <c r="AF91" s="146"/>
      <c r="AG91" s="146" t="s">
        <v>112</v>
      </c>
      <c r="AH91" s="146">
        <v>0</v>
      </c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ht="22.5" outlineLevel="1" x14ac:dyDescent="0.2">
      <c r="A92" s="161">
        <v>34</v>
      </c>
      <c r="B92" s="162" t="s">
        <v>236</v>
      </c>
      <c r="C92" s="174" t="s">
        <v>237</v>
      </c>
      <c r="D92" s="163" t="s">
        <v>231</v>
      </c>
      <c r="E92" s="164">
        <v>5.2</v>
      </c>
      <c r="F92" s="165"/>
      <c r="G92" s="166">
        <f>ROUND(E92*F92,2)</f>
        <v>0</v>
      </c>
      <c r="H92" s="151">
        <v>0</v>
      </c>
      <c r="I92" s="151">
        <f>ROUND(E92*H92,2)</f>
        <v>0</v>
      </c>
      <c r="J92" s="151">
        <v>18900</v>
      </c>
      <c r="K92" s="151">
        <f>ROUND(E92*J92,2)</f>
        <v>98280</v>
      </c>
      <c r="L92" s="151">
        <v>21</v>
      </c>
      <c r="M92" s="151">
        <f>G92*(1+L92/100)</f>
        <v>0</v>
      </c>
      <c r="N92" s="151">
        <v>0</v>
      </c>
      <c r="O92" s="151">
        <f>ROUND(E92*N92,2)</f>
        <v>0</v>
      </c>
      <c r="P92" s="151">
        <v>0</v>
      </c>
      <c r="Q92" s="151">
        <f>ROUND(E92*P92,2)</f>
        <v>0</v>
      </c>
      <c r="R92" s="151"/>
      <c r="S92" s="151" t="s">
        <v>108</v>
      </c>
      <c r="T92" s="151" t="s">
        <v>195</v>
      </c>
      <c r="U92" s="151">
        <v>0</v>
      </c>
      <c r="V92" s="151">
        <f>ROUND(E92*U92,2)</f>
        <v>0</v>
      </c>
      <c r="W92" s="151"/>
      <c r="X92" s="151" t="s">
        <v>127</v>
      </c>
      <c r="Y92" s="146"/>
      <c r="Z92" s="146"/>
      <c r="AA92" s="146"/>
      <c r="AB92" s="146"/>
      <c r="AC92" s="146"/>
      <c r="AD92" s="146"/>
      <c r="AE92" s="146"/>
      <c r="AF92" s="146"/>
      <c r="AG92" s="146" t="s">
        <v>159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ht="22.5" outlineLevel="1" x14ac:dyDescent="0.2">
      <c r="A93" s="149"/>
      <c r="B93" s="150"/>
      <c r="C93" s="175" t="s">
        <v>238</v>
      </c>
      <c r="D93" s="152"/>
      <c r="E93" s="153">
        <v>5.2</v>
      </c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46"/>
      <c r="Z93" s="146"/>
      <c r="AA93" s="146"/>
      <c r="AB93" s="146"/>
      <c r="AC93" s="146"/>
      <c r="AD93" s="146"/>
      <c r="AE93" s="146"/>
      <c r="AF93" s="146"/>
      <c r="AG93" s="146" t="s">
        <v>112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ht="22.5" outlineLevel="1" x14ac:dyDescent="0.2">
      <c r="A94" s="161">
        <v>35</v>
      </c>
      <c r="B94" s="162" t="s">
        <v>239</v>
      </c>
      <c r="C94" s="174" t="s">
        <v>240</v>
      </c>
      <c r="D94" s="163" t="s">
        <v>121</v>
      </c>
      <c r="E94" s="164">
        <v>12.5</v>
      </c>
      <c r="F94" s="165"/>
      <c r="G94" s="166">
        <f>ROUND(E94*F94,2)</f>
        <v>0</v>
      </c>
      <c r="H94" s="151">
        <v>0</v>
      </c>
      <c r="I94" s="151">
        <f>ROUND(E94*H94,2)</f>
        <v>0</v>
      </c>
      <c r="J94" s="151">
        <v>100</v>
      </c>
      <c r="K94" s="151">
        <f>ROUND(E94*J94,2)</f>
        <v>1250</v>
      </c>
      <c r="L94" s="151">
        <v>21</v>
      </c>
      <c r="M94" s="151">
        <f>G94*(1+L94/100)</f>
        <v>0</v>
      </c>
      <c r="N94" s="151">
        <v>0</v>
      </c>
      <c r="O94" s="151">
        <f>ROUND(E94*N94,2)</f>
        <v>0</v>
      </c>
      <c r="P94" s="151">
        <v>0</v>
      </c>
      <c r="Q94" s="151">
        <f>ROUND(E94*P94,2)</f>
        <v>0</v>
      </c>
      <c r="R94" s="151"/>
      <c r="S94" s="151" t="s">
        <v>125</v>
      </c>
      <c r="T94" s="151" t="s">
        <v>195</v>
      </c>
      <c r="U94" s="151">
        <v>0</v>
      </c>
      <c r="V94" s="151">
        <f>ROUND(E94*U94,2)</f>
        <v>0</v>
      </c>
      <c r="W94" s="151"/>
      <c r="X94" s="151" t="s">
        <v>109</v>
      </c>
      <c r="Y94" s="146"/>
      <c r="Z94" s="146"/>
      <c r="AA94" s="146"/>
      <c r="AB94" s="146"/>
      <c r="AC94" s="146"/>
      <c r="AD94" s="146"/>
      <c r="AE94" s="146"/>
      <c r="AF94" s="146"/>
      <c r="AG94" s="146" t="s">
        <v>115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1" x14ac:dyDescent="0.2">
      <c r="A95" s="149"/>
      <c r="B95" s="150"/>
      <c r="C95" s="175" t="s">
        <v>241</v>
      </c>
      <c r="D95" s="152"/>
      <c r="E95" s="153">
        <v>12.5</v>
      </c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46"/>
      <c r="Z95" s="146"/>
      <c r="AA95" s="146"/>
      <c r="AB95" s="146"/>
      <c r="AC95" s="146"/>
      <c r="AD95" s="146"/>
      <c r="AE95" s="146"/>
      <c r="AF95" s="146"/>
      <c r="AG95" s="146" t="s">
        <v>112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x14ac:dyDescent="0.2">
      <c r="A96" s="155" t="s">
        <v>103</v>
      </c>
      <c r="B96" s="156" t="s">
        <v>67</v>
      </c>
      <c r="C96" s="173" t="s">
        <v>68</v>
      </c>
      <c r="D96" s="157"/>
      <c r="E96" s="158"/>
      <c r="F96" s="159"/>
      <c r="G96" s="160">
        <f>SUMIF(AG97:AG104,"&lt;&gt;NOR",G97:G104)</f>
        <v>0</v>
      </c>
      <c r="H96" s="154"/>
      <c r="I96" s="154">
        <f>SUM(I97:I104)</f>
        <v>0</v>
      </c>
      <c r="J96" s="154"/>
      <c r="K96" s="154">
        <f>SUM(K97:K104)</f>
        <v>42372.93</v>
      </c>
      <c r="L96" s="154"/>
      <c r="M96" s="154">
        <f>SUM(M97:M104)</f>
        <v>0</v>
      </c>
      <c r="N96" s="154"/>
      <c r="O96" s="154">
        <f>SUM(O97:O104)</f>
        <v>0</v>
      </c>
      <c r="P96" s="154"/>
      <c r="Q96" s="154">
        <f>SUM(Q97:Q104)</f>
        <v>16.220000000000002</v>
      </c>
      <c r="R96" s="154"/>
      <c r="S96" s="154"/>
      <c r="T96" s="154"/>
      <c r="U96" s="154"/>
      <c r="V96" s="154">
        <f>SUM(V97:V104)</f>
        <v>75.98</v>
      </c>
      <c r="W96" s="154"/>
      <c r="X96" s="154"/>
      <c r="AG96" t="s">
        <v>104</v>
      </c>
    </row>
    <row r="97" spans="1:60" ht="22.5" outlineLevel="1" x14ac:dyDescent="0.2">
      <c r="A97" s="161">
        <v>36</v>
      </c>
      <c r="B97" s="162" t="s">
        <v>242</v>
      </c>
      <c r="C97" s="174" t="s">
        <v>243</v>
      </c>
      <c r="D97" s="163" t="s">
        <v>131</v>
      </c>
      <c r="E97" s="164">
        <v>1.65</v>
      </c>
      <c r="F97" s="165"/>
      <c r="G97" s="166">
        <f>ROUND(E97*F97,2)</f>
        <v>0</v>
      </c>
      <c r="H97" s="151">
        <v>0</v>
      </c>
      <c r="I97" s="151">
        <f>ROUND(E97*H97,2)</f>
        <v>0</v>
      </c>
      <c r="J97" s="151">
        <v>1979.35</v>
      </c>
      <c r="K97" s="151">
        <f>ROUND(E97*J97,2)</f>
        <v>3265.93</v>
      </c>
      <c r="L97" s="151">
        <v>21</v>
      </c>
      <c r="M97" s="151">
        <f>G97*(1+L97/100)</f>
        <v>0</v>
      </c>
      <c r="N97" s="151">
        <v>0</v>
      </c>
      <c r="O97" s="151">
        <f>ROUND(E97*N97,2)</f>
        <v>0</v>
      </c>
      <c r="P97" s="151">
        <v>0</v>
      </c>
      <c r="Q97" s="151">
        <f>ROUND(E97*P97,2)</f>
        <v>0</v>
      </c>
      <c r="R97" s="151"/>
      <c r="S97" s="151" t="s">
        <v>125</v>
      </c>
      <c r="T97" s="151" t="s">
        <v>126</v>
      </c>
      <c r="U97" s="151">
        <v>0</v>
      </c>
      <c r="V97" s="151">
        <f>ROUND(E97*U97,2)</f>
        <v>0</v>
      </c>
      <c r="W97" s="151"/>
      <c r="X97" s="151" t="s">
        <v>109</v>
      </c>
      <c r="Y97" s="146"/>
      <c r="Z97" s="146"/>
      <c r="AA97" s="146"/>
      <c r="AB97" s="146"/>
      <c r="AC97" s="146"/>
      <c r="AD97" s="146"/>
      <c r="AE97" s="146"/>
      <c r="AF97" s="146"/>
      <c r="AG97" s="146" t="s">
        <v>110</v>
      </c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1" x14ac:dyDescent="0.2">
      <c r="A98" s="149"/>
      <c r="B98" s="150"/>
      <c r="C98" s="175" t="s">
        <v>244</v>
      </c>
      <c r="D98" s="152"/>
      <c r="E98" s="153">
        <v>1.65</v>
      </c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46"/>
      <c r="Z98" s="146"/>
      <c r="AA98" s="146"/>
      <c r="AB98" s="146"/>
      <c r="AC98" s="146"/>
      <c r="AD98" s="146"/>
      <c r="AE98" s="146"/>
      <c r="AF98" s="146"/>
      <c r="AG98" s="146" t="s">
        <v>112</v>
      </c>
      <c r="AH98" s="146">
        <v>0</v>
      </c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1" x14ac:dyDescent="0.2">
      <c r="A99" s="161">
        <v>37</v>
      </c>
      <c r="B99" s="162" t="s">
        <v>245</v>
      </c>
      <c r="C99" s="174" t="s">
        <v>246</v>
      </c>
      <c r="D99" s="163" t="s">
        <v>121</v>
      </c>
      <c r="E99" s="164">
        <v>10</v>
      </c>
      <c r="F99" s="165"/>
      <c r="G99" s="166">
        <f>ROUND(E99*F99,2)</f>
        <v>0</v>
      </c>
      <c r="H99" s="151">
        <v>0</v>
      </c>
      <c r="I99" s="151">
        <f>ROUND(E99*H99,2)</f>
        <v>0</v>
      </c>
      <c r="J99" s="151">
        <v>343.5</v>
      </c>
      <c r="K99" s="151">
        <f>ROUND(E99*J99,2)</f>
        <v>3435</v>
      </c>
      <c r="L99" s="151">
        <v>21</v>
      </c>
      <c r="M99" s="151">
        <f>G99*(1+L99/100)</f>
        <v>0</v>
      </c>
      <c r="N99" s="151">
        <v>0</v>
      </c>
      <c r="O99" s="151">
        <f>ROUND(E99*N99,2)</f>
        <v>0</v>
      </c>
      <c r="P99" s="151">
        <v>2.5000000000000001E-2</v>
      </c>
      <c r="Q99" s="151">
        <f>ROUND(E99*P99,2)</f>
        <v>0.25</v>
      </c>
      <c r="R99" s="151"/>
      <c r="S99" s="151" t="s">
        <v>108</v>
      </c>
      <c r="T99" s="151" t="s">
        <v>108</v>
      </c>
      <c r="U99" s="151">
        <v>0.64</v>
      </c>
      <c r="V99" s="151">
        <f>ROUND(E99*U99,2)</f>
        <v>6.4</v>
      </c>
      <c r="W99" s="151"/>
      <c r="X99" s="151" t="s">
        <v>109</v>
      </c>
      <c r="Y99" s="146"/>
      <c r="Z99" s="146"/>
      <c r="AA99" s="146"/>
      <c r="AB99" s="146"/>
      <c r="AC99" s="146"/>
      <c r="AD99" s="146"/>
      <c r="AE99" s="146"/>
      <c r="AF99" s="146"/>
      <c r="AG99" s="146" t="s">
        <v>115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1" x14ac:dyDescent="0.2">
      <c r="A100" s="149"/>
      <c r="B100" s="150"/>
      <c r="C100" s="175" t="s">
        <v>247</v>
      </c>
      <c r="D100" s="152"/>
      <c r="E100" s="153">
        <v>10</v>
      </c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46"/>
      <c r="Z100" s="146"/>
      <c r="AA100" s="146"/>
      <c r="AB100" s="146"/>
      <c r="AC100" s="146"/>
      <c r="AD100" s="146"/>
      <c r="AE100" s="146"/>
      <c r="AF100" s="146"/>
      <c r="AG100" s="146" t="s">
        <v>112</v>
      </c>
      <c r="AH100" s="146">
        <v>0</v>
      </c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1" x14ac:dyDescent="0.2">
      <c r="A101" s="161">
        <v>38</v>
      </c>
      <c r="B101" s="162" t="s">
        <v>248</v>
      </c>
      <c r="C101" s="174" t="s">
        <v>249</v>
      </c>
      <c r="D101" s="163" t="s">
        <v>121</v>
      </c>
      <c r="E101" s="164">
        <v>5</v>
      </c>
      <c r="F101" s="165"/>
      <c r="G101" s="166">
        <f>ROUND(E101*F101,2)</f>
        <v>0</v>
      </c>
      <c r="H101" s="151">
        <v>0</v>
      </c>
      <c r="I101" s="151">
        <f>ROUND(E101*H101,2)</f>
        <v>0</v>
      </c>
      <c r="J101" s="151">
        <v>6265</v>
      </c>
      <c r="K101" s="151">
        <f>ROUND(E101*J101,2)</f>
        <v>31325</v>
      </c>
      <c r="L101" s="151">
        <v>21</v>
      </c>
      <c r="M101" s="151">
        <f>G101*(1+L101/100)</f>
        <v>0</v>
      </c>
      <c r="N101" s="151">
        <v>0</v>
      </c>
      <c r="O101" s="151">
        <f>ROUND(E101*N101,2)</f>
        <v>0</v>
      </c>
      <c r="P101" s="151">
        <v>3.06</v>
      </c>
      <c r="Q101" s="151">
        <f>ROUND(E101*P101,2)</f>
        <v>15.3</v>
      </c>
      <c r="R101" s="151"/>
      <c r="S101" s="151" t="s">
        <v>108</v>
      </c>
      <c r="T101" s="151" t="s">
        <v>108</v>
      </c>
      <c r="U101" s="151">
        <v>11.742000000000001</v>
      </c>
      <c r="V101" s="151">
        <f>ROUND(E101*U101,2)</f>
        <v>58.71</v>
      </c>
      <c r="W101" s="151"/>
      <c r="X101" s="151" t="s">
        <v>109</v>
      </c>
      <c r="Y101" s="146"/>
      <c r="Z101" s="146"/>
      <c r="AA101" s="146"/>
      <c r="AB101" s="146"/>
      <c r="AC101" s="146"/>
      <c r="AD101" s="146"/>
      <c r="AE101" s="146"/>
      <c r="AF101" s="146"/>
      <c r="AG101" s="146" t="s">
        <v>115</v>
      </c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1" x14ac:dyDescent="0.2">
      <c r="A102" s="149"/>
      <c r="B102" s="150"/>
      <c r="C102" s="175" t="s">
        <v>250</v>
      </c>
      <c r="D102" s="152"/>
      <c r="E102" s="153">
        <v>5</v>
      </c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151"/>
      <c r="X102" s="151"/>
      <c r="Y102" s="146"/>
      <c r="Z102" s="146"/>
      <c r="AA102" s="146"/>
      <c r="AB102" s="146"/>
      <c r="AC102" s="146"/>
      <c r="AD102" s="146"/>
      <c r="AE102" s="146"/>
      <c r="AF102" s="146"/>
      <c r="AG102" s="146" t="s">
        <v>112</v>
      </c>
      <c r="AH102" s="146">
        <v>0</v>
      </c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1" x14ac:dyDescent="0.2">
      <c r="A103" s="161">
        <v>39</v>
      </c>
      <c r="B103" s="162" t="s">
        <v>251</v>
      </c>
      <c r="C103" s="174" t="s">
        <v>252</v>
      </c>
      <c r="D103" s="163" t="s">
        <v>121</v>
      </c>
      <c r="E103" s="164">
        <v>11.5</v>
      </c>
      <c r="F103" s="165"/>
      <c r="G103" s="166">
        <f>ROUND(E103*F103,2)</f>
        <v>0</v>
      </c>
      <c r="H103" s="151">
        <v>0</v>
      </c>
      <c r="I103" s="151">
        <f>ROUND(E103*H103,2)</f>
        <v>0</v>
      </c>
      <c r="J103" s="151">
        <v>378</v>
      </c>
      <c r="K103" s="151">
        <f>ROUND(E103*J103,2)</f>
        <v>4347</v>
      </c>
      <c r="L103" s="151">
        <v>21</v>
      </c>
      <c r="M103" s="151">
        <f>G103*(1+L103/100)</f>
        <v>0</v>
      </c>
      <c r="N103" s="151">
        <v>0</v>
      </c>
      <c r="O103" s="151">
        <f>ROUND(E103*N103,2)</f>
        <v>0</v>
      </c>
      <c r="P103" s="151">
        <v>5.8000000000000003E-2</v>
      </c>
      <c r="Q103" s="151">
        <f>ROUND(E103*P103,2)</f>
        <v>0.67</v>
      </c>
      <c r="R103" s="151"/>
      <c r="S103" s="151" t="s">
        <v>108</v>
      </c>
      <c r="T103" s="151" t="s">
        <v>108</v>
      </c>
      <c r="U103" s="151">
        <v>0.94499999999999995</v>
      </c>
      <c r="V103" s="151">
        <f>ROUND(E103*U103,2)</f>
        <v>10.87</v>
      </c>
      <c r="W103" s="151"/>
      <c r="X103" s="151" t="s">
        <v>109</v>
      </c>
      <c r="Y103" s="146"/>
      <c r="Z103" s="146"/>
      <c r="AA103" s="146"/>
      <c r="AB103" s="146"/>
      <c r="AC103" s="146"/>
      <c r="AD103" s="146"/>
      <c r="AE103" s="146"/>
      <c r="AF103" s="146"/>
      <c r="AG103" s="146" t="s">
        <v>115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1" x14ac:dyDescent="0.2">
      <c r="A104" s="149"/>
      <c r="B104" s="150"/>
      <c r="C104" s="175" t="s">
        <v>253</v>
      </c>
      <c r="D104" s="152"/>
      <c r="E104" s="153">
        <v>11.5</v>
      </c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  <c r="S104" s="151"/>
      <c r="T104" s="151"/>
      <c r="U104" s="151"/>
      <c r="V104" s="151"/>
      <c r="W104" s="151"/>
      <c r="X104" s="151"/>
      <c r="Y104" s="146"/>
      <c r="Z104" s="146"/>
      <c r="AA104" s="146"/>
      <c r="AB104" s="146"/>
      <c r="AC104" s="146"/>
      <c r="AD104" s="146"/>
      <c r="AE104" s="146"/>
      <c r="AF104" s="146"/>
      <c r="AG104" s="146" t="s">
        <v>112</v>
      </c>
      <c r="AH104" s="146">
        <v>0</v>
      </c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x14ac:dyDescent="0.2">
      <c r="A105" s="155" t="s">
        <v>103</v>
      </c>
      <c r="B105" s="156" t="s">
        <v>69</v>
      </c>
      <c r="C105" s="173" t="s">
        <v>70</v>
      </c>
      <c r="D105" s="157"/>
      <c r="E105" s="158"/>
      <c r="F105" s="159"/>
      <c r="G105" s="160">
        <f>SUMIF(AG106:AG106,"&lt;&gt;NOR",G106:G106)</f>
        <v>0</v>
      </c>
      <c r="H105" s="154"/>
      <c r="I105" s="154">
        <f>SUM(I106:I106)</f>
        <v>0</v>
      </c>
      <c r="J105" s="154"/>
      <c r="K105" s="154">
        <f>SUM(K106:K106)</f>
        <v>6383.59</v>
      </c>
      <c r="L105" s="154"/>
      <c r="M105" s="154">
        <f>SUM(M106:M106)</f>
        <v>0</v>
      </c>
      <c r="N105" s="154"/>
      <c r="O105" s="154">
        <f>SUM(O106:O106)</f>
        <v>0</v>
      </c>
      <c r="P105" s="154"/>
      <c r="Q105" s="154">
        <f>SUM(Q106:Q106)</f>
        <v>0</v>
      </c>
      <c r="R105" s="154"/>
      <c r="S105" s="154"/>
      <c r="T105" s="154"/>
      <c r="U105" s="154"/>
      <c r="V105" s="154">
        <f>SUM(V106:V106)</f>
        <v>1.71</v>
      </c>
      <c r="W105" s="154"/>
      <c r="X105" s="154"/>
      <c r="AG105" t="s">
        <v>104</v>
      </c>
    </row>
    <row r="106" spans="1:60" outlineLevel="1" x14ac:dyDescent="0.2">
      <c r="A106" s="167">
        <v>40</v>
      </c>
      <c r="B106" s="168" t="s">
        <v>254</v>
      </c>
      <c r="C106" s="176" t="s">
        <v>255</v>
      </c>
      <c r="D106" s="169" t="s">
        <v>172</v>
      </c>
      <c r="E106" s="170">
        <v>106.92788</v>
      </c>
      <c r="F106" s="171"/>
      <c r="G106" s="172">
        <f>ROUND(E106*F106,2)</f>
        <v>0</v>
      </c>
      <c r="H106" s="151">
        <v>0</v>
      </c>
      <c r="I106" s="151">
        <f>ROUND(E106*H106,2)</f>
        <v>0</v>
      </c>
      <c r="J106" s="151">
        <v>59.7</v>
      </c>
      <c r="K106" s="151">
        <f>ROUND(E106*J106,2)</f>
        <v>6383.59</v>
      </c>
      <c r="L106" s="151">
        <v>21</v>
      </c>
      <c r="M106" s="151">
        <f>G106*(1+L106/100)</f>
        <v>0</v>
      </c>
      <c r="N106" s="151">
        <v>0</v>
      </c>
      <c r="O106" s="151">
        <f>ROUND(E106*N106,2)</f>
        <v>0</v>
      </c>
      <c r="P106" s="151">
        <v>0</v>
      </c>
      <c r="Q106" s="151">
        <f>ROUND(E106*P106,2)</f>
        <v>0</v>
      </c>
      <c r="R106" s="151"/>
      <c r="S106" s="151" t="s">
        <v>108</v>
      </c>
      <c r="T106" s="151" t="s">
        <v>108</v>
      </c>
      <c r="U106" s="151">
        <v>1.6E-2</v>
      </c>
      <c r="V106" s="151">
        <f>ROUND(E106*U106,2)</f>
        <v>1.71</v>
      </c>
      <c r="W106" s="151"/>
      <c r="X106" s="151" t="s">
        <v>256</v>
      </c>
      <c r="Y106" s="146"/>
      <c r="Z106" s="146"/>
      <c r="AA106" s="146"/>
      <c r="AB106" s="146"/>
      <c r="AC106" s="146"/>
      <c r="AD106" s="146"/>
      <c r="AE106" s="146"/>
      <c r="AF106" s="146"/>
      <c r="AG106" s="146" t="s">
        <v>257</v>
      </c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x14ac:dyDescent="0.2">
      <c r="A107" s="155" t="s">
        <v>103</v>
      </c>
      <c r="B107" s="156" t="s">
        <v>73</v>
      </c>
      <c r="C107" s="173" t="s">
        <v>74</v>
      </c>
      <c r="D107" s="157"/>
      <c r="E107" s="158"/>
      <c r="F107" s="159"/>
      <c r="G107" s="160">
        <f>SUMIF(AG108:AG111,"&lt;&gt;NOR",G108:G111)</f>
        <v>0</v>
      </c>
      <c r="H107" s="154"/>
      <c r="I107" s="154">
        <f>SUM(I108:I111)</f>
        <v>0</v>
      </c>
      <c r="J107" s="154"/>
      <c r="K107" s="154">
        <f>SUM(K108:K111)</f>
        <v>8891.7800000000007</v>
      </c>
      <c r="L107" s="154"/>
      <c r="M107" s="154">
        <f>SUM(M108:M111)</f>
        <v>0</v>
      </c>
      <c r="N107" s="154"/>
      <c r="O107" s="154">
        <f>SUM(O108:O111)</f>
        <v>0</v>
      </c>
      <c r="P107" s="154"/>
      <c r="Q107" s="154">
        <f>SUM(Q108:Q111)</f>
        <v>0</v>
      </c>
      <c r="R107" s="154"/>
      <c r="S107" s="154"/>
      <c r="T107" s="154"/>
      <c r="U107" s="154"/>
      <c r="V107" s="154">
        <f>SUM(V108:V111)</f>
        <v>0.16</v>
      </c>
      <c r="W107" s="154"/>
      <c r="X107" s="154"/>
      <c r="AG107" t="s">
        <v>104</v>
      </c>
    </row>
    <row r="108" spans="1:60" outlineLevel="1" x14ac:dyDescent="0.2">
      <c r="A108" s="167">
        <v>41</v>
      </c>
      <c r="B108" s="168" t="s">
        <v>258</v>
      </c>
      <c r="C108" s="176" t="s">
        <v>259</v>
      </c>
      <c r="D108" s="169" t="s">
        <v>172</v>
      </c>
      <c r="E108" s="170">
        <v>16.216999999999999</v>
      </c>
      <c r="F108" s="171"/>
      <c r="G108" s="172">
        <f>ROUND(E108*F108,2)</f>
        <v>0</v>
      </c>
      <c r="H108" s="151">
        <v>0</v>
      </c>
      <c r="I108" s="151">
        <f>ROUND(E108*H108,2)</f>
        <v>0</v>
      </c>
      <c r="J108" s="151">
        <v>43.1</v>
      </c>
      <c r="K108" s="151">
        <f>ROUND(E108*J108,2)</f>
        <v>698.95</v>
      </c>
      <c r="L108" s="151">
        <v>21</v>
      </c>
      <c r="M108" s="151">
        <f>G108*(1+L108/100)</f>
        <v>0</v>
      </c>
      <c r="N108" s="151">
        <v>0</v>
      </c>
      <c r="O108" s="151">
        <f>ROUND(E108*N108,2)</f>
        <v>0</v>
      </c>
      <c r="P108" s="151">
        <v>0</v>
      </c>
      <c r="Q108" s="151">
        <f>ROUND(E108*P108,2)</f>
        <v>0</v>
      </c>
      <c r="R108" s="151"/>
      <c r="S108" s="151" t="s">
        <v>108</v>
      </c>
      <c r="T108" s="151" t="s">
        <v>108</v>
      </c>
      <c r="U108" s="151">
        <v>0.01</v>
      </c>
      <c r="V108" s="151">
        <f>ROUND(E108*U108,2)</f>
        <v>0.16</v>
      </c>
      <c r="W108" s="151"/>
      <c r="X108" s="151" t="s">
        <v>260</v>
      </c>
      <c r="Y108" s="146"/>
      <c r="Z108" s="146"/>
      <c r="AA108" s="146"/>
      <c r="AB108" s="146"/>
      <c r="AC108" s="146"/>
      <c r="AD108" s="146"/>
      <c r="AE108" s="146"/>
      <c r="AF108" s="146"/>
      <c r="AG108" s="146" t="s">
        <v>261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1" x14ac:dyDescent="0.2">
      <c r="A109" s="161">
        <v>42</v>
      </c>
      <c r="B109" s="162" t="s">
        <v>262</v>
      </c>
      <c r="C109" s="174" t="s">
        <v>263</v>
      </c>
      <c r="D109" s="163" t="s">
        <v>172</v>
      </c>
      <c r="E109" s="164">
        <v>308.12299999999999</v>
      </c>
      <c r="F109" s="165"/>
      <c r="G109" s="166">
        <f>ROUND(E109*F109,2)</f>
        <v>0</v>
      </c>
      <c r="H109" s="151">
        <v>0</v>
      </c>
      <c r="I109" s="151">
        <f>ROUND(E109*H109,2)</f>
        <v>0</v>
      </c>
      <c r="J109" s="151">
        <v>10.8</v>
      </c>
      <c r="K109" s="151">
        <f>ROUND(E109*J109,2)</f>
        <v>3327.73</v>
      </c>
      <c r="L109" s="151">
        <v>21</v>
      </c>
      <c r="M109" s="151">
        <f>G109*(1+L109/100)</f>
        <v>0</v>
      </c>
      <c r="N109" s="151">
        <v>0</v>
      </c>
      <c r="O109" s="151">
        <f>ROUND(E109*N109,2)</f>
        <v>0</v>
      </c>
      <c r="P109" s="151">
        <v>0</v>
      </c>
      <c r="Q109" s="151">
        <f>ROUND(E109*P109,2)</f>
        <v>0</v>
      </c>
      <c r="R109" s="151"/>
      <c r="S109" s="151" t="s">
        <v>108</v>
      </c>
      <c r="T109" s="151" t="s">
        <v>108</v>
      </c>
      <c r="U109" s="151">
        <v>0</v>
      </c>
      <c r="V109" s="151">
        <f>ROUND(E109*U109,2)</f>
        <v>0</v>
      </c>
      <c r="W109" s="151"/>
      <c r="X109" s="151" t="s">
        <v>109</v>
      </c>
      <c r="Y109" s="146"/>
      <c r="Z109" s="146"/>
      <c r="AA109" s="146"/>
      <c r="AB109" s="146"/>
      <c r="AC109" s="146"/>
      <c r="AD109" s="146"/>
      <c r="AE109" s="146"/>
      <c r="AF109" s="146"/>
      <c r="AG109" s="146" t="s">
        <v>115</v>
      </c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1" x14ac:dyDescent="0.2">
      <c r="A110" s="149"/>
      <c r="B110" s="150"/>
      <c r="C110" s="175" t="s">
        <v>264</v>
      </c>
      <c r="D110" s="152"/>
      <c r="E110" s="153">
        <v>308.12299999999999</v>
      </c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  <c r="W110" s="151"/>
      <c r="X110" s="151"/>
      <c r="Y110" s="146"/>
      <c r="Z110" s="146"/>
      <c r="AA110" s="146"/>
      <c r="AB110" s="146"/>
      <c r="AC110" s="146"/>
      <c r="AD110" s="146"/>
      <c r="AE110" s="146"/>
      <c r="AF110" s="146"/>
      <c r="AG110" s="146" t="s">
        <v>112</v>
      </c>
      <c r="AH110" s="146">
        <v>0</v>
      </c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1" x14ac:dyDescent="0.2">
      <c r="A111" s="167">
        <v>43</v>
      </c>
      <c r="B111" s="168" t="s">
        <v>265</v>
      </c>
      <c r="C111" s="176" t="s">
        <v>266</v>
      </c>
      <c r="D111" s="169" t="s">
        <v>172</v>
      </c>
      <c r="E111" s="170">
        <v>16.216999999999999</v>
      </c>
      <c r="F111" s="171"/>
      <c r="G111" s="172">
        <f>ROUND(E111*F111,2)</f>
        <v>0</v>
      </c>
      <c r="H111" s="151">
        <v>0</v>
      </c>
      <c r="I111" s="151">
        <f>ROUND(E111*H111,2)</f>
        <v>0</v>
      </c>
      <c r="J111" s="151">
        <v>300</v>
      </c>
      <c r="K111" s="151">
        <f>ROUND(E111*J111,2)</f>
        <v>4865.1000000000004</v>
      </c>
      <c r="L111" s="151">
        <v>21</v>
      </c>
      <c r="M111" s="151">
        <f>G111*(1+L111/100)</f>
        <v>0</v>
      </c>
      <c r="N111" s="151">
        <v>0</v>
      </c>
      <c r="O111" s="151">
        <f>ROUND(E111*N111,2)</f>
        <v>0</v>
      </c>
      <c r="P111" s="151">
        <v>0</v>
      </c>
      <c r="Q111" s="151">
        <f>ROUND(E111*P111,2)</f>
        <v>0</v>
      </c>
      <c r="R111" s="151"/>
      <c r="S111" s="151" t="s">
        <v>108</v>
      </c>
      <c r="T111" s="151" t="s">
        <v>108</v>
      </c>
      <c r="U111" s="151">
        <v>0</v>
      </c>
      <c r="V111" s="151">
        <f>ROUND(E111*U111,2)</f>
        <v>0</v>
      </c>
      <c r="W111" s="151"/>
      <c r="X111" s="151" t="s">
        <v>109</v>
      </c>
      <c r="Y111" s="146"/>
      <c r="Z111" s="146"/>
      <c r="AA111" s="146"/>
      <c r="AB111" s="146"/>
      <c r="AC111" s="146"/>
      <c r="AD111" s="146"/>
      <c r="AE111" s="146"/>
      <c r="AF111" s="146"/>
      <c r="AG111" s="146" t="s">
        <v>115</v>
      </c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x14ac:dyDescent="0.2">
      <c r="A112" s="155" t="s">
        <v>103</v>
      </c>
      <c r="B112" s="156" t="s">
        <v>76</v>
      </c>
      <c r="C112" s="173" t="s">
        <v>29</v>
      </c>
      <c r="D112" s="157"/>
      <c r="E112" s="158"/>
      <c r="F112" s="159"/>
      <c r="G112" s="160">
        <f>SUMIF(AG113:AG117,"&lt;&gt;NOR",G113:G117)</f>
        <v>0</v>
      </c>
      <c r="H112" s="154"/>
      <c r="I112" s="154">
        <f>SUM(I113:I117)</f>
        <v>0</v>
      </c>
      <c r="J112" s="154"/>
      <c r="K112" s="154">
        <f>SUM(K113:K117)</f>
        <v>45000</v>
      </c>
      <c r="L112" s="154"/>
      <c r="M112" s="154">
        <f>SUM(M113:M117)</f>
        <v>0</v>
      </c>
      <c r="N112" s="154"/>
      <c r="O112" s="154">
        <f>SUM(O113:O117)</f>
        <v>0</v>
      </c>
      <c r="P112" s="154"/>
      <c r="Q112" s="154">
        <f>SUM(Q113:Q117)</f>
        <v>0</v>
      </c>
      <c r="R112" s="154"/>
      <c r="S112" s="154"/>
      <c r="T112" s="154"/>
      <c r="U112" s="154"/>
      <c r="V112" s="154">
        <f>SUM(V113:V117)</f>
        <v>0</v>
      </c>
      <c r="W112" s="154"/>
      <c r="X112" s="154"/>
      <c r="AG112" t="s">
        <v>104</v>
      </c>
    </row>
    <row r="113" spans="1:60" ht="22.5" outlineLevel="1" x14ac:dyDescent="0.2">
      <c r="A113" s="167">
        <v>44</v>
      </c>
      <c r="B113" s="168" t="s">
        <v>267</v>
      </c>
      <c r="C113" s="176" t="s">
        <v>268</v>
      </c>
      <c r="D113" s="169" t="s">
        <v>269</v>
      </c>
      <c r="E113" s="170">
        <v>1</v>
      </c>
      <c r="F113" s="171"/>
      <c r="G113" s="172">
        <f>ROUND(E113*F113,2)</f>
        <v>0</v>
      </c>
      <c r="H113" s="151">
        <v>0</v>
      </c>
      <c r="I113" s="151">
        <f>ROUND(E113*H113,2)</f>
        <v>0</v>
      </c>
      <c r="J113" s="151">
        <v>10000</v>
      </c>
      <c r="K113" s="151">
        <f>ROUND(E113*J113,2)</f>
        <v>10000</v>
      </c>
      <c r="L113" s="151">
        <v>21</v>
      </c>
      <c r="M113" s="151">
        <f>G113*(1+L113/100)</f>
        <v>0</v>
      </c>
      <c r="N113" s="151">
        <v>0</v>
      </c>
      <c r="O113" s="151">
        <f>ROUND(E113*N113,2)</f>
        <v>0</v>
      </c>
      <c r="P113" s="151">
        <v>0</v>
      </c>
      <c r="Q113" s="151">
        <f>ROUND(E113*P113,2)</f>
        <v>0</v>
      </c>
      <c r="R113" s="151"/>
      <c r="S113" s="151" t="s">
        <v>125</v>
      </c>
      <c r="T113" s="151" t="s">
        <v>195</v>
      </c>
      <c r="U113" s="151">
        <v>0</v>
      </c>
      <c r="V113" s="151">
        <f>ROUND(E113*U113,2)</f>
        <v>0</v>
      </c>
      <c r="W113" s="151"/>
      <c r="X113" s="151" t="s">
        <v>109</v>
      </c>
      <c r="Y113" s="146"/>
      <c r="Z113" s="146"/>
      <c r="AA113" s="146"/>
      <c r="AB113" s="146"/>
      <c r="AC113" s="146"/>
      <c r="AD113" s="146"/>
      <c r="AE113" s="146"/>
      <c r="AF113" s="146"/>
      <c r="AG113" s="146" t="s">
        <v>115</v>
      </c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1" x14ac:dyDescent="0.2">
      <c r="A114" s="167">
        <v>45</v>
      </c>
      <c r="B114" s="168" t="s">
        <v>270</v>
      </c>
      <c r="C114" s="176" t="s">
        <v>271</v>
      </c>
      <c r="D114" s="169" t="s">
        <v>269</v>
      </c>
      <c r="E114" s="170">
        <v>1</v>
      </c>
      <c r="F114" s="171"/>
      <c r="G114" s="172">
        <f>ROUND(E114*F114,2)</f>
        <v>0</v>
      </c>
      <c r="H114" s="151">
        <v>0</v>
      </c>
      <c r="I114" s="151">
        <f>ROUND(E114*H114,2)</f>
        <v>0</v>
      </c>
      <c r="J114" s="151">
        <v>10000</v>
      </c>
      <c r="K114" s="151">
        <f>ROUND(E114*J114,2)</f>
        <v>10000</v>
      </c>
      <c r="L114" s="151">
        <v>21</v>
      </c>
      <c r="M114" s="151">
        <f>G114*(1+L114/100)</f>
        <v>0</v>
      </c>
      <c r="N114" s="151">
        <v>0</v>
      </c>
      <c r="O114" s="151">
        <f>ROUND(E114*N114,2)</f>
        <v>0</v>
      </c>
      <c r="P114" s="151">
        <v>0</v>
      </c>
      <c r="Q114" s="151">
        <f>ROUND(E114*P114,2)</f>
        <v>0</v>
      </c>
      <c r="R114" s="151"/>
      <c r="S114" s="151" t="s">
        <v>125</v>
      </c>
      <c r="T114" s="151" t="s">
        <v>195</v>
      </c>
      <c r="U114" s="151">
        <v>0</v>
      </c>
      <c r="V114" s="151">
        <f>ROUND(E114*U114,2)</f>
        <v>0</v>
      </c>
      <c r="W114" s="151"/>
      <c r="X114" s="151" t="s">
        <v>109</v>
      </c>
      <c r="Y114" s="146"/>
      <c r="Z114" s="146"/>
      <c r="AA114" s="146"/>
      <c r="AB114" s="146"/>
      <c r="AC114" s="146"/>
      <c r="AD114" s="146"/>
      <c r="AE114" s="146"/>
      <c r="AF114" s="146"/>
      <c r="AG114" s="146" t="s">
        <v>115</v>
      </c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ht="22.5" outlineLevel="1" x14ac:dyDescent="0.2">
      <c r="A115" s="167">
        <v>46</v>
      </c>
      <c r="B115" s="168" t="s">
        <v>272</v>
      </c>
      <c r="C115" s="176" t="s">
        <v>273</v>
      </c>
      <c r="D115" s="169" t="s">
        <v>269</v>
      </c>
      <c r="E115" s="170">
        <v>1</v>
      </c>
      <c r="F115" s="171"/>
      <c r="G115" s="172">
        <f>ROUND(E115*F115,2)</f>
        <v>0</v>
      </c>
      <c r="H115" s="151">
        <v>0</v>
      </c>
      <c r="I115" s="151">
        <f>ROUND(E115*H115,2)</f>
        <v>0</v>
      </c>
      <c r="J115" s="151">
        <v>5000</v>
      </c>
      <c r="K115" s="151">
        <f>ROUND(E115*J115,2)</f>
        <v>5000</v>
      </c>
      <c r="L115" s="151">
        <v>21</v>
      </c>
      <c r="M115" s="151">
        <f>G115*(1+L115/100)</f>
        <v>0</v>
      </c>
      <c r="N115" s="151">
        <v>0</v>
      </c>
      <c r="O115" s="151">
        <f>ROUND(E115*N115,2)</f>
        <v>0</v>
      </c>
      <c r="P115" s="151">
        <v>0</v>
      </c>
      <c r="Q115" s="151">
        <f>ROUND(E115*P115,2)</f>
        <v>0</v>
      </c>
      <c r="R115" s="151"/>
      <c r="S115" s="151" t="s">
        <v>125</v>
      </c>
      <c r="T115" s="151" t="s">
        <v>195</v>
      </c>
      <c r="U115" s="151">
        <v>0</v>
      </c>
      <c r="V115" s="151">
        <f>ROUND(E115*U115,2)</f>
        <v>0</v>
      </c>
      <c r="W115" s="151"/>
      <c r="X115" s="151" t="s">
        <v>109</v>
      </c>
      <c r="Y115" s="146"/>
      <c r="Z115" s="146"/>
      <c r="AA115" s="146"/>
      <c r="AB115" s="146"/>
      <c r="AC115" s="146"/>
      <c r="AD115" s="146"/>
      <c r="AE115" s="146"/>
      <c r="AF115" s="146"/>
      <c r="AG115" s="146" t="s">
        <v>110</v>
      </c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1" x14ac:dyDescent="0.2">
      <c r="A116" s="167">
        <v>47</v>
      </c>
      <c r="B116" s="168" t="s">
        <v>274</v>
      </c>
      <c r="C116" s="176" t="s">
        <v>275</v>
      </c>
      <c r="D116" s="169" t="s">
        <v>269</v>
      </c>
      <c r="E116" s="170">
        <v>1</v>
      </c>
      <c r="F116" s="171"/>
      <c r="G116" s="172">
        <f>ROUND(E116*F116,2)</f>
        <v>0</v>
      </c>
      <c r="H116" s="151">
        <v>0</v>
      </c>
      <c r="I116" s="151">
        <f>ROUND(E116*H116,2)</f>
        <v>0</v>
      </c>
      <c r="J116" s="151">
        <v>10000</v>
      </c>
      <c r="K116" s="151">
        <f>ROUND(E116*J116,2)</f>
        <v>10000</v>
      </c>
      <c r="L116" s="151">
        <v>21</v>
      </c>
      <c r="M116" s="151">
        <f>G116*(1+L116/100)</f>
        <v>0</v>
      </c>
      <c r="N116" s="151">
        <v>0</v>
      </c>
      <c r="O116" s="151">
        <f>ROUND(E116*N116,2)</f>
        <v>0</v>
      </c>
      <c r="P116" s="151">
        <v>0</v>
      </c>
      <c r="Q116" s="151">
        <f>ROUND(E116*P116,2)</f>
        <v>0</v>
      </c>
      <c r="R116" s="151"/>
      <c r="S116" s="151" t="s">
        <v>125</v>
      </c>
      <c r="T116" s="151" t="s">
        <v>195</v>
      </c>
      <c r="U116" s="151">
        <v>0</v>
      </c>
      <c r="V116" s="151">
        <f>ROUND(E116*U116,2)</f>
        <v>0</v>
      </c>
      <c r="W116" s="151"/>
      <c r="X116" s="151" t="s">
        <v>109</v>
      </c>
      <c r="Y116" s="146"/>
      <c r="Z116" s="146"/>
      <c r="AA116" s="146"/>
      <c r="AB116" s="146"/>
      <c r="AC116" s="146"/>
      <c r="AD116" s="146"/>
      <c r="AE116" s="146"/>
      <c r="AF116" s="146"/>
      <c r="AG116" s="146" t="s">
        <v>115</v>
      </c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1" x14ac:dyDescent="0.2">
      <c r="A117" s="161">
        <v>48</v>
      </c>
      <c r="B117" s="162" t="s">
        <v>276</v>
      </c>
      <c r="C117" s="174" t="s">
        <v>277</v>
      </c>
      <c r="D117" s="163" t="s">
        <v>269</v>
      </c>
      <c r="E117" s="164">
        <v>1</v>
      </c>
      <c r="F117" s="165"/>
      <c r="G117" s="166">
        <f>ROUND(E117*F117,2)</f>
        <v>0</v>
      </c>
      <c r="H117" s="151">
        <v>0</v>
      </c>
      <c r="I117" s="151">
        <f>ROUND(E117*H117,2)</f>
        <v>0</v>
      </c>
      <c r="J117" s="151">
        <v>10000</v>
      </c>
      <c r="K117" s="151">
        <f>ROUND(E117*J117,2)</f>
        <v>10000</v>
      </c>
      <c r="L117" s="151">
        <v>21</v>
      </c>
      <c r="M117" s="151">
        <f>G117*(1+L117/100)</f>
        <v>0</v>
      </c>
      <c r="N117" s="151">
        <v>0</v>
      </c>
      <c r="O117" s="151">
        <f>ROUND(E117*N117,2)</f>
        <v>0</v>
      </c>
      <c r="P117" s="151">
        <v>0</v>
      </c>
      <c r="Q117" s="151">
        <f>ROUND(E117*P117,2)</f>
        <v>0</v>
      </c>
      <c r="R117" s="151"/>
      <c r="S117" s="151" t="s">
        <v>125</v>
      </c>
      <c r="T117" s="151" t="s">
        <v>195</v>
      </c>
      <c r="U117" s="151">
        <v>0</v>
      </c>
      <c r="V117" s="151">
        <f>ROUND(E117*U117,2)</f>
        <v>0</v>
      </c>
      <c r="W117" s="151"/>
      <c r="X117" s="151" t="s">
        <v>109</v>
      </c>
      <c r="Y117" s="146"/>
      <c r="Z117" s="146"/>
      <c r="AA117" s="146"/>
      <c r="AB117" s="146"/>
      <c r="AC117" s="146"/>
      <c r="AD117" s="146"/>
      <c r="AE117" s="146"/>
      <c r="AF117" s="146"/>
      <c r="AG117" s="146" t="s">
        <v>115</v>
      </c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x14ac:dyDescent="0.2">
      <c r="A118" s="3"/>
      <c r="B118" s="4"/>
      <c r="C118" s="177"/>
      <c r="D118" s="6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AE118">
        <v>15</v>
      </c>
      <c r="AF118">
        <v>21</v>
      </c>
      <c r="AG118" t="s">
        <v>90</v>
      </c>
    </row>
    <row r="119" spans="1:60" x14ac:dyDescent="0.2">
      <c r="C119" s="178"/>
      <c r="D119" s="10"/>
      <c r="AG119" t="s">
        <v>278</v>
      </c>
    </row>
    <row r="120" spans="1:60" x14ac:dyDescent="0.2">
      <c r="D120" s="10"/>
    </row>
    <row r="121" spans="1:60" x14ac:dyDescent="0.2">
      <c r="D121" s="10"/>
    </row>
    <row r="122" spans="1:60" x14ac:dyDescent="0.2">
      <c r="D122" s="10"/>
    </row>
    <row r="123" spans="1:60" x14ac:dyDescent="0.2">
      <c r="D123" s="10"/>
    </row>
    <row r="124" spans="1:60" x14ac:dyDescent="0.2">
      <c r="D124" s="10"/>
    </row>
    <row r="125" spans="1:60" x14ac:dyDescent="0.2">
      <c r="D125" s="10"/>
    </row>
    <row r="126" spans="1:60" x14ac:dyDescent="0.2">
      <c r="D126" s="10"/>
    </row>
    <row r="127" spans="1:60" x14ac:dyDescent="0.2">
      <c r="D127" s="10"/>
    </row>
    <row r="128" spans="1:60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7">
    <mergeCell ref="C37:G37"/>
    <mergeCell ref="A1:G1"/>
    <mergeCell ref="C2:G2"/>
    <mergeCell ref="C3:G3"/>
    <mergeCell ref="C4:G4"/>
    <mergeCell ref="C12:G12"/>
    <mergeCell ref="C31:G31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01 Pol'!Názvy_tisku</vt:lpstr>
      <vt:lpstr>oadresa</vt:lpstr>
      <vt:lpstr>Stavba!Objednatel</vt:lpstr>
      <vt:lpstr>Stavba!Objekt</vt:lpstr>
      <vt:lpstr>'SO01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Starosta</cp:lastModifiedBy>
  <cp:lastPrinted>2019-03-19T12:27:02Z</cp:lastPrinted>
  <dcterms:created xsi:type="dcterms:W3CDTF">2009-04-08T07:15:50Z</dcterms:created>
  <dcterms:modified xsi:type="dcterms:W3CDTF">2020-03-23T09:43:15Z</dcterms:modified>
</cp:coreProperties>
</file>