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Projekty\ZVYSOV~1\ZVYOVN~1\04_DOK~1\01_DLZ~1\04E219~1.05_\ZRUBEK~1\NKLADY~1\"/>
    </mc:Choice>
  </mc:AlternateContent>
  <bookViews>
    <workbookView xWindow="0" yWindow="0" windowWidth="28800" windowHeight="12450"/>
  </bookViews>
  <sheets>
    <sheet name="Rekapitulace stavby" sheetId="1" r:id="rId1"/>
    <sheet name="SO 661 - Tramvajový svršek " sheetId="2" r:id="rId2"/>
    <sheet name="SO 666 - Úpravy trakčního..." sheetId="3" r:id="rId3"/>
    <sheet name="DIO - Dopravně inženýrské..." sheetId="4" r:id="rId4"/>
    <sheet name="VRN - Vedlejší rozpočtové..." sheetId="5" r:id="rId5"/>
  </sheets>
  <definedNames>
    <definedName name="_xlnm._FilterDatabase" localSheetId="3" hidden="1">'DIO - Dopravně inženýrské...'!$C$117:$K$138</definedName>
    <definedName name="_xlnm._FilterDatabase" localSheetId="1" hidden="1">'SO 661 - Tramvajový svršek '!$C$124:$K$395</definedName>
    <definedName name="_xlnm._FilterDatabase" localSheetId="2" hidden="1">'SO 666 - Úpravy trakčního...'!$C$126:$K$267</definedName>
    <definedName name="_xlnm._FilterDatabase" localSheetId="4" hidden="1">'VRN - Vedlejší rozpočtové...'!$C$117:$K$177</definedName>
    <definedName name="_xlnm.Print_Titles" localSheetId="3">'DIO - Dopravně inženýrské...'!$117:$117</definedName>
    <definedName name="_xlnm.Print_Titles" localSheetId="0">'Rekapitulace stavby'!$92:$92</definedName>
    <definedName name="_xlnm.Print_Titles" localSheetId="1">'SO 661 - Tramvajový svršek '!$124:$124</definedName>
    <definedName name="_xlnm.Print_Titles" localSheetId="2">'SO 666 - Úpravy trakčního...'!$126:$126</definedName>
    <definedName name="_xlnm.Print_Titles" localSheetId="4">'VRN - Vedlejší rozpočtové...'!$117:$117</definedName>
    <definedName name="_xlnm.Print_Area" localSheetId="3">'DIO - Dopravně inženýrské...'!$C$4:$J$76,'DIO - Dopravně inženýrské...'!$C$82:$J$99,'DIO - Dopravně inženýrské...'!$C$105:$K$138</definedName>
    <definedName name="_xlnm.Print_Area" localSheetId="0">'Rekapitulace stavby'!$D$4:$AO$76,'Rekapitulace stavby'!$C$82:$AQ$99</definedName>
    <definedName name="_xlnm.Print_Area" localSheetId="1">'SO 661 - Tramvajový svršek '!$C$4:$J$76,'SO 661 - Tramvajový svršek '!$C$82:$J$106,'SO 661 - Tramvajový svršek '!$C$112:$K$395</definedName>
    <definedName name="_xlnm.Print_Area" localSheetId="2">'SO 666 - Úpravy trakčního...'!$C$4:$J$76,'SO 666 - Úpravy trakčního...'!$C$82:$J$108,'SO 666 - Úpravy trakčního...'!$C$114:$K$267</definedName>
    <definedName name="_xlnm.Print_Area" localSheetId="4">'VRN - Vedlejší rozpočtové...'!$C$4:$J$76,'VRN - Vedlejší rozpočtové...'!$C$82:$J$99,'VRN - Vedlejší rozpočtové...'!$C$105:$K$177</definedName>
  </definedNames>
  <calcPr calcId="162913"/>
</workbook>
</file>

<file path=xl/calcChain.xml><?xml version="1.0" encoding="utf-8"?>
<calcChain xmlns="http://schemas.openxmlformats.org/spreadsheetml/2006/main">
  <c r="J37" i="5" l="1"/>
  <c r="J36" i="5"/>
  <c r="AY98" i="1"/>
  <c r="J35" i="5"/>
  <c r="AX98" i="1" s="1"/>
  <c r="BI173" i="5"/>
  <c r="BH173" i="5"/>
  <c r="BG173" i="5"/>
  <c r="BF173" i="5"/>
  <c r="T173" i="5"/>
  <c r="R173" i="5"/>
  <c r="P173" i="5"/>
  <c r="BK173" i="5"/>
  <c r="J173" i="5"/>
  <c r="BE173" i="5"/>
  <c r="BI168" i="5"/>
  <c r="BH168" i="5"/>
  <c r="BG168" i="5"/>
  <c r="BF168" i="5"/>
  <c r="T168" i="5"/>
  <c r="R168" i="5"/>
  <c r="P168" i="5"/>
  <c r="BK168" i="5"/>
  <c r="J168" i="5"/>
  <c r="BE168" i="5" s="1"/>
  <c r="BI163" i="5"/>
  <c r="BH163" i="5"/>
  <c r="BG163" i="5"/>
  <c r="BF163" i="5"/>
  <c r="T163" i="5"/>
  <c r="R163" i="5"/>
  <c r="P163" i="5"/>
  <c r="BK163" i="5"/>
  <c r="J163" i="5"/>
  <c r="BE163" i="5" s="1"/>
  <c r="BI159" i="5"/>
  <c r="BH159" i="5"/>
  <c r="BG159" i="5"/>
  <c r="BF159" i="5"/>
  <c r="T159" i="5"/>
  <c r="R159" i="5"/>
  <c r="P159" i="5"/>
  <c r="BK159" i="5"/>
  <c r="J159" i="5"/>
  <c r="BE159" i="5"/>
  <c r="BI154" i="5"/>
  <c r="BH154" i="5"/>
  <c r="BG154" i="5"/>
  <c r="BF154" i="5"/>
  <c r="T154" i="5"/>
  <c r="R154" i="5"/>
  <c r="P154" i="5"/>
  <c r="BK154" i="5"/>
  <c r="J154" i="5"/>
  <c r="BE154" i="5"/>
  <c r="BI149" i="5"/>
  <c r="F37" i="5" s="1"/>
  <c r="BD98" i="1" s="1"/>
  <c r="BH149" i="5"/>
  <c r="BG149" i="5"/>
  <c r="BF149" i="5"/>
  <c r="T149" i="5"/>
  <c r="R149" i="5"/>
  <c r="P149" i="5"/>
  <c r="BK149" i="5"/>
  <c r="J149" i="5"/>
  <c r="BE149" i="5"/>
  <c r="BI148" i="5"/>
  <c r="BH148" i="5"/>
  <c r="BG148" i="5"/>
  <c r="BF148" i="5"/>
  <c r="T148" i="5"/>
  <c r="R148" i="5"/>
  <c r="P148" i="5"/>
  <c r="BK148" i="5"/>
  <c r="J148" i="5"/>
  <c r="BE148" i="5"/>
  <c r="BI143" i="5"/>
  <c r="BH143" i="5"/>
  <c r="BG143" i="5"/>
  <c r="BF143" i="5"/>
  <c r="T143" i="5"/>
  <c r="R143" i="5"/>
  <c r="P143" i="5"/>
  <c r="BK143" i="5"/>
  <c r="J143" i="5"/>
  <c r="BE143" i="5"/>
  <c r="BI138" i="5"/>
  <c r="BH138" i="5"/>
  <c r="BG138" i="5"/>
  <c r="BF138" i="5"/>
  <c r="T138" i="5"/>
  <c r="R138" i="5"/>
  <c r="P138" i="5"/>
  <c r="BK138" i="5"/>
  <c r="J138" i="5"/>
  <c r="BE138" i="5"/>
  <c r="BI133" i="5"/>
  <c r="BH133" i="5"/>
  <c r="BG133" i="5"/>
  <c r="BF133" i="5"/>
  <c r="T133" i="5"/>
  <c r="R133" i="5"/>
  <c r="P133" i="5"/>
  <c r="BK133" i="5"/>
  <c r="J133" i="5"/>
  <c r="BE133" i="5"/>
  <c r="BI128" i="5"/>
  <c r="BH128" i="5"/>
  <c r="BG128" i="5"/>
  <c r="BF128" i="5"/>
  <c r="T128" i="5"/>
  <c r="R128" i="5"/>
  <c r="P128" i="5"/>
  <c r="BK128" i="5"/>
  <c r="J128" i="5"/>
  <c r="BE128" i="5"/>
  <c r="BI127" i="5"/>
  <c r="BH127" i="5"/>
  <c r="BG127" i="5"/>
  <c r="BF127" i="5"/>
  <c r="T127" i="5"/>
  <c r="T120" i="5" s="1"/>
  <c r="T119" i="5" s="1"/>
  <c r="T118" i="5" s="1"/>
  <c r="R127" i="5"/>
  <c r="P127" i="5"/>
  <c r="BK127" i="5"/>
  <c r="J127" i="5"/>
  <c r="BE127" i="5"/>
  <c r="BI126" i="5"/>
  <c r="BH126" i="5"/>
  <c r="BG126" i="5"/>
  <c r="F35" i="5" s="1"/>
  <c r="BB98" i="1" s="1"/>
  <c r="BF126" i="5"/>
  <c r="T126" i="5"/>
  <c r="R126" i="5"/>
  <c r="P126" i="5"/>
  <c r="P120" i="5" s="1"/>
  <c r="P119" i="5" s="1"/>
  <c r="P118" i="5" s="1"/>
  <c r="AU98" i="1" s="1"/>
  <c r="BK126" i="5"/>
  <c r="J126" i="5"/>
  <c r="BE126" i="5"/>
  <c r="BI121" i="5"/>
  <c r="BH121" i="5"/>
  <c r="F36" i="5" s="1"/>
  <c r="BC98" i="1" s="1"/>
  <c r="BG121" i="5"/>
  <c r="BF121" i="5"/>
  <c r="J34" i="5" s="1"/>
  <c r="AW98" i="1" s="1"/>
  <c r="T121" i="5"/>
  <c r="R121" i="5"/>
  <c r="R120" i="5"/>
  <c r="R119" i="5" s="1"/>
  <c r="R118" i="5" s="1"/>
  <c r="P121" i="5"/>
  <c r="BK121" i="5"/>
  <c r="BK120" i="5" s="1"/>
  <c r="J121" i="5"/>
  <c r="BE121" i="5" s="1"/>
  <c r="J114" i="5"/>
  <c r="F114" i="5"/>
  <c r="F112" i="5"/>
  <c r="E110" i="5"/>
  <c r="J91" i="5"/>
  <c r="F91" i="5"/>
  <c r="F89" i="5"/>
  <c r="E87" i="5"/>
  <c r="J24" i="5"/>
  <c r="E24" i="5"/>
  <c r="J115" i="5"/>
  <c r="J92" i="5"/>
  <c r="J23" i="5"/>
  <c r="J18" i="5"/>
  <c r="E18" i="5"/>
  <c r="F92" i="5" s="1"/>
  <c r="F115" i="5"/>
  <c r="J17" i="5"/>
  <c r="J12" i="5"/>
  <c r="J89" i="5" s="1"/>
  <c r="J112" i="5"/>
  <c r="E7" i="5"/>
  <c r="E108" i="5" s="1"/>
  <c r="J37" i="4"/>
  <c r="J36" i="4"/>
  <c r="AY97" i="1"/>
  <c r="J35" i="4"/>
  <c r="AX97" i="1" s="1"/>
  <c r="BI121" i="4"/>
  <c r="F37" i="4" s="1"/>
  <c r="BD97" i="1" s="1"/>
  <c r="BH121" i="4"/>
  <c r="F36" i="4" s="1"/>
  <c r="BC97" i="1" s="1"/>
  <c r="BG121" i="4"/>
  <c r="F35" i="4" s="1"/>
  <c r="BB97" i="1" s="1"/>
  <c r="BF121" i="4"/>
  <c r="F34" i="4" s="1"/>
  <c r="BA97" i="1" s="1"/>
  <c r="J34" i="4"/>
  <c r="AW97" i="1" s="1"/>
  <c r="T121" i="4"/>
  <c r="T120" i="4" s="1"/>
  <c r="T119" i="4" s="1"/>
  <c r="T118" i="4" s="1"/>
  <c r="R121" i="4"/>
  <c r="R120" i="4" s="1"/>
  <c r="R119" i="4" s="1"/>
  <c r="R118" i="4" s="1"/>
  <c r="P121" i="4"/>
  <c r="P120" i="4" s="1"/>
  <c r="P119" i="4" s="1"/>
  <c r="P118" i="4" s="1"/>
  <c r="AU97" i="1" s="1"/>
  <c r="BK121" i="4"/>
  <c r="BK120" i="4" s="1"/>
  <c r="J121" i="4"/>
  <c r="BE121" i="4"/>
  <c r="J33" i="4" s="1"/>
  <c r="AV97" i="1" s="1"/>
  <c r="AT97" i="1" s="1"/>
  <c r="J114" i="4"/>
  <c r="F114" i="4"/>
  <c r="F112" i="4"/>
  <c r="E110" i="4"/>
  <c r="J91" i="4"/>
  <c r="F91" i="4"/>
  <c r="F89" i="4"/>
  <c r="E87" i="4"/>
  <c r="J24" i="4"/>
  <c r="E24" i="4"/>
  <c r="J115" i="4"/>
  <c r="J92" i="4"/>
  <c r="J23" i="4"/>
  <c r="J18" i="4"/>
  <c r="E18" i="4"/>
  <c r="F115" i="4"/>
  <c r="F92" i="4"/>
  <c r="J17" i="4"/>
  <c r="J12" i="4"/>
  <c r="J112" i="4" s="1"/>
  <c r="E7" i="4"/>
  <c r="E108" i="4" s="1"/>
  <c r="E85" i="4"/>
  <c r="J37" i="3"/>
  <c r="J36" i="3"/>
  <c r="AY96" i="1"/>
  <c r="J35" i="3"/>
  <c r="AX96" i="1"/>
  <c r="BI267" i="3"/>
  <c r="BH267" i="3"/>
  <c r="BG267" i="3"/>
  <c r="BF267" i="3"/>
  <c r="T267" i="3"/>
  <c r="R267" i="3"/>
  <c r="R265" i="3" s="1"/>
  <c r="P267" i="3"/>
  <c r="BK267" i="3"/>
  <c r="J267" i="3"/>
  <c r="BE267" i="3"/>
  <c r="BI266" i="3"/>
  <c r="BH266" i="3"/>
  <c r="BG266" i="3"/>
  <c r="BF266" i="3"/>
  <c r="T266" i="3"/>
  <c r="T265" i="3"/>
  <c r="R266" i="3"/>
  <c r="P266" i="3"/>
  <c r="P265" i="3"/>
  <c r="BK266" i="3"/>
  <c r="BK265" i="3"/>
  <c r="J265" i="3" s="1"/>
  <c r="J107" i="3" s="1"/>
  <c r="J266" i="3"/>
  <c r="BE266" i="3" s="1"/>
  <c r="BI264" i="3"/>
  <c r="BH264" i="3"/>
  <c r="BG264" i="3"/>
  <c r="BF264" i="3"/>
  <c r="T264" i="3"/>
  <c r="R264" i="3"/>
  <c r="P264" i="3"/>
  <c r="BK264" i="3"/>
  <c r="J264" i="3"/>
  <c r="BE264" i="3"/>
  <c r="BI263" i="3"/>
  <c r="BH263" i="3"/>
  <c r="BG263" i="3"/>
  <c r="BF263" i="3"/>
  <c r="T263" i="3"/>
  <c r="R263" i="3"/>
  <c r="P263" i="3"/>
  <c r="BK263" i="3"/>
  <c r="J263" i="3"/>
  <c r="BE263" i="3"/>
  <c r="BI262" i="3"/>
  <c r="BH262" i="3"/>
  <c r="BG262" i="3"/>
  <c r="BF262" i="3"/>
  <c r="T262" i="3"/>
  <c r="R262" i="3"/>
  <c r="P262" i="3"/>
  <c r="BK262" i="3"/>
  <c r="J262" i="3"/>
  <c r="BE262" i="3"/>
  <c r="BI261" i="3"/>
  <c r="BH261" i="3"/>
  <c r="BG261" i="3"/>
  <c r="BF261" i="3"/>
  <c r="T261" i="3"/>
  <c r="R261" i="3"/>
  <c r="P261" i="3"/>
  <c r="BK261" i="3"/>
  <c r="J261" i="3"/>
  <c r="BE261" i="3"/>
  <c r="BI260" i="3"/>
  <c r="BH260" i="3"/>
  <c r="BG260" i="3"/>
  <c r="BF260" i="3"/>
  <c r="T260" i="3"/>
  <c r="R260" i="3"/>
  <c r="P260" i="3"/>
  <c r="BK260" i="3"/>
  <c r="J260" i="3"/>
  <c r="BE260" i="3"/>
  <c r="BI259" i="3"/>
  <c r="BH259" i="3"/>
  <c r="BG259" i="3"/>
  <c r="BF259" i="3"/>
  <c r="T259" i="3"/>
  <c r="R259" i="3"/>
  <c r="P259" i="3"/>
  <c r="BK259" i="3"/>
  <c r="J259" i="3"/>
  <c r="BE259" i="3"/>
  <c r="BI258" i="3"/>
  <c r="BH258" i="3"/>
  <c r="BG258" i="3"/>
  <c r="BF258" i="3"/>
  <c r="T258" i="3"/>
  <c r="R258" i="3"/>
  <c r="P258" i="3"/>
  <c r="BK258" i="3"/>
  <c r="J258" i="3"/>
  <c r="BE258" i="3"/>
  <c r="BI257" i="3"/>
  <c r="BH257" i="3"/>
  <c r="BG257" i="3"/>
  <c r="BF257" i="3"/>
  <c r="T257" i="3"/>
  <c r="R257" i="3"/>
  <c r="P257" i="3"/>
  <c r="BK257" i="3"/>
  <c r="J257" i="3"/>
  <c r="BE257" i="3"/>
  <c r="BI256" i="3"/>
  <c r="BH256" i="3"/>
  <c r="BG256" i="3"/>
  <c r="BF256" i="3"/>
  <c r="T256" i="3"/>
  <c r="R256" i="3"/>
  <c r="P256" i="3"/>
  <c r="BK256" i="3"/>
  <c r="J256" i="3"/>
  <c r="BE256" i="3"/>
  <c r="BI255" i="3"/>
  <c r="BH255" i="3"/>
  <c r="BG255" i="3"/>
  <c r="BF255" i="3"/>
  <c r="T255" i="3"/>
  <c r="R255" i="3"/>
  <c r="P255" i="3"/>
  <c r="BK255" i="3"/>
  <c r="J255" i="3"/>
  <c r="BE255" i="3"/>
  <c r="BI254" i="3"/>
  <c r="BH254" i="3"/>
  <c r="BG254" i="3"/>
  <c r="BF254" i="3"/>
  <c r="T254" i="3"/>
  <c r="R254" i="3"/>
  <c r="P254" i="3"/>
  <c r="BK254" i="3"/>
  <c r="J254" i="3"/>
  <c r="BE254" i="3"/>
  <c r="BI253" i="3"/>
  <c r="BH253" i="3"/>
  <c r="BG253" i="3"/>
  <c r="BF253" i="3"/>
  <c r="T253" i="3"/>
  <c r="R253" i="3"/>
  <c r="P253" i="3"/>
  <c r="BK253" i="3"/>
  <c r="J253" i="3"/>
  <c r="BE253" i="3"/>
  <c r="BI252" i="3"/>
  <c r="BH252" i="3"/>
  <c r="BG252" i="3"/>
  <c r="BF252" i="3"/>
  <c r="T252" i="3"/>
  <c r="R252" i="3"/>
  <c r="P252" i="3"/>
  <c r="BK252" i="3"/>
  <c r="J252" i="3"/>
  <c r="BE252" i="3"/>
  <c r="BI251" i="3"/>
  <c r="BH251" i="3"/>
  <c r="BG251" i="3"/>
  <c r="BF251" i="3"/>
  <c r="T251" i="3"/>
  <c r="R251" i="3"/>
  <c r="P251" i="3"/>
  <c r="BK251" i="3"/>
  <c r="J251" i="3"/>
  <c r="BE251" i="3"/>
  <c r="BI250" i="3"/>
  <c r="BH250" i="3"/>
  <c r="BG250" i="3"/>
  <c r="BF250" i="3"/>
  <c r="T250" i="3"/>
  <c r="R250" i="3"/>
  <c r="P250" i="3"/>
  <c r="BK250" i="3"/>
  <c r="J250" i="3"/>
  <c r="BE250" i="3"/>
  <c r="BI249" i="3"/>
  <c r="BH249" i="3"/>
  <c r="BG249" i="3"/>
  <c r="BF249" i="3"/>
  <c r="T249" i="3"/>
  <c r="R249" i="3"/>
  <c r="P249" i="3"/>
  <c r="BK249" i="3"/>
  <c r="J249" i="3"/>
  <c r="BE249" i="3"/>
  <c r="BI248" i="3"/>
  <c r="BH248" i="3"/>
  <c r="BG248" i="3"/>
  <c r="BF248" i="3"/>
  <c r="T248" i="3"/>
  <c r="R248" i="3"/>
  <c r="P248" i="3"/>
  <c r="BK248" i="3"/>
  <c r="J248" i="3"/>
  <c r="BE248" i="3"/>
  <c r="BI247" i="3"/>
  <c r="BH247" i="3"/>
  <c r="BG247" i="3"/>
  <c r="BF247" i="3"/>
  <c r="T247" i="3"/>
  <c r="R247" i="3"/>
  <c r="P247" i="3"/>
  <c r="BK247" i="3"/>
  <c r="J247" i="3"/>
  <c r="BE247" i="3"/>
  <c r="BI246" i="3"/>
  <c r="BH246" i="3"/>
  <c r="BG246" i="3"/>
  <c r="BF246" i="3"/>
  <c r="T246" i="3"/>
  <c r="R246" i="3"/>
  <c r="P246" i="3"/>
  <c r="BK246" i="3"/>
  <c r="J246" i="3"/>
  <c r="BE246" i="3"/>
  <c r="BI245" i="3"/>
  <c r="BH245" i="3"/>
  <c r="BG245" i="3"/>
  <c r="BF245" i="3"/>
  <c r="T245" i="3"/>
  <c r="R245" i="3"/>
  <c r="P245" i="3"/>
  <c r="BK245" i="3"/>
  <c r="J245" i="3"/>
  <c r="BE245" i="3"/>
  <c r="BI244" i="3"/>
  <c r="BH244" i="3"/>
  <c r="BG244" i="3"/>
  <c r="BF244" i="3"/>
  <c r="T244" i="3"/>
  <c r="R244" i="3"/>
  <c r="P244" i="3"/>
  <c r="BK244" i="3"/>
  <c r="J244" i="3"/>
  <c r="BE244" i="3"/>
  <c r="BI243" i="3"/>
  <c r="BH243" i="3"/>
  <c r="BG243" i="3"/>
  <c r="BF243" i="3"/>
  <c r="T243" i="3"/>
  <c r="R243" i="3"/>
  <c r="P243" i="3"/>
  <c r="BK243" i="3"/>
  <c r="J243" i="3"/>
  <c r="BE243" i="3"/>
  <c r="BI242" i="3"/>
  <c r="BH242" i="3"/>
  <c r="BG242" i="3"/>
  <c r="BF242" i="3"/>
  <c r="T242" i="3"/>
  <c r="R242" i="3"/>
  <c r="P242" i="3"/>
  <c r="BK242" i="3"/>
  <c r="J242" i="3"/>
  <c r="BE242" i="3"/>
  <c r="BI241" i="3"/>
  <c r="BH241" i="3"/>
  <c r="BG241" i="3"/>
  <c r="BF241" i="3"/>
  <c r="T241" i="3"/>
  <c r="R241" i="3"/>
  <c r="P241" i="3"/>
  <c r="BK241" i="3"/>
  <c r="J241" i="3"/>
  <c r="BE241" i="3"/>
  <c r="BI240" i="3"/>
  <c r="BH240" i="3"/>
  <c r="BG240" i="3"/>
  <c r="BF240" i="3"/>
  <c r="T240" i="3"/>
  <c r="R240" i="3"/>
  <c r="P240" i="3"/>
  <c r="BK240" i="3"/>
  <c r="J240" i="3"/>
  <c r="BE240" i="3"/>
  <c r="BI239" i="3"/>
  <c r="BH239" i="3"/>
  <c r="BG239" i="3"/>
  <c r="BF239" i="3"/>
  <c r="T239" i="3"/>
  <c r="R239" i="3"/>
  <c r="P239" i="3"/>
  <c r="BK239" i="3"/>
  <c r="J239" i="3"/>
  <c r="BE239" i="3"/>
  <c r="BI238" i="3"/>
  <c r="BH238" i="3"/>
  <c r="BG238" i="3"/>
  <c r="BF238" i="3"/>
  <c r="T238" i="3"/>
  <c r="R238" i="3"/>
  <c r="P238" i="3"/>
  <c r="BK238" i="3"/>
  <c r="J238" i="3"/>
  <c r="BE238" i="3"/>
  <c r="BI237" i="3"/>
  <c r="BH237" i="3"/>
  <c r="BG237" i="3"/>
  <c r="BF237" i="3"/>
  <c r="T237" i="3"/>
  <c r="R237" i="3"/>
  <c r="P237" i="3"/>
  <c r="BK237" i="3"/>
  <c r="J237" i="3"/>
  <c r="BE237" i="3"/>
  <c r="BI236" i="3"/>
  <c r="BH236" i="3"/>
  <c r="BG236" i="3"/>
  <c r="BF236" i="3"/>
  <c r="T236" i="3"/>
  <c r="R236" i="3"/>
  <c r="P236" i="3"/>
  <c r="BK236" i="3"/>
  <c r="J236" i="3"/>
  <c r="BE236" i="3"/>
  <c r="BI235" i="3"/>
  <c r="BH235" i="3"/>
  <c r="BG235" i="3"/>
  <c r="BF235" i="3"/>
  <c r="T235" i="3"/>
  <c r="R235" i="3"/>
  <c r="P235" i="3"/>
  <c r="BK235" i="3"/>
  <c r="J235" i="3"/>
  <c r="BE235" i="3"/>
  <c r="BI234" i="3"/>
  <c r="BH234" i="3"/>
  <c r="BG234" i="3"/>
  <c r="BF234" i="3"/>
  <c r="T234" i="3"/>
  <c r="R234" i="3"/>
  <c r="P234" i="3"/>
  <c r="BK234" i="3"/>
  <c r="J234" i="3"/>
  <c r="BE234" i="3"/>
  <c r="BI233" i="3"/>
  <c r="BH233" i="3"/>
  <c r="BG233" i="3"/>
  <c r="BF233" i="3"/>
  <c r="T233" i="3"/>
  <c r="R233" i="3"/>
  <c r="P233" i="3"/>
  <c r="BK233" i="3"/>
  <c r="J233" i="3"/>
  <c r="BE233" i="3"/>
  <c r="BI232" i="3"/>
  <c r="BH232" i="3"/>
  <c r="BG232" i="3"/>
  <c r="BF232" i="3"/>
  <c r="T232" i="3"/>
  <c r="R232" i="3"/>
  <c r="P232" i="3"/>
  <c r="BK232" i="3"/>
  <c r="J232" i="3"/>
  <c r="BE232" i="3"/>
  <c r="BI231" i="3"/>
  <c r="BH231" i="3"/>
  <c r="BG231" i="3"/>
  <c r="BF231" i="3"/>
  <c r="T231" i="3"/>
  <c r="R231" i="3"/>
  <c r="P231" i="3"/>
  <c r="BK231" i="3"/>
  <c r="J231" i="3"/>
  <c r="BE231" i="3"/>
  <c r="BI230" i="3"/>
  <c r="BH230" i="3"/>
  <c r="BG230" i="3"/>
  <c r="BF230" i="3"/>
  <c r="T230" i="3"/>
  <c r="R230" i="3"/>
  <c r="P230" i="3"/>
  <c r="BK230" i="3"/>
  <c r="J230" i="3"/>
  <c r="BE230" i="3"/>
  <c r="BI229" i="3"/>
  <c r="BH229" i="3"/>
  <c r="BG229" i="3"/>
  <c r="BF229" i="3"/>
  <c r="T229" i="3"/>
  <c r="R229" i="3"/>
  <c r="P229" i="3"/>
  <c r="BK229" i="3"/>
  <c r="J229" i="3"/>
  <c r="BE229" i="3"/>
  <c r="BI228" i="3"/>
  <c r="BH228" i="3"/>
  <c r="BG228" i="3"/>
  <c r="BF228" i="3"/>
  <c r="T228" i="3"/>
  <c r="R228" i="3"/>
  <c r="P228" i="3"/>
  <c r="BK228" i="3"/>
  <c r="J228" i="3"/>
  <c r="BE228" i="3"/>
  <c r="BI227" i="3"/>
  <c r="BH227" i="3"/>
  <c r="BG227" i="3"/>
  <c r="BF227" i="3"/>
  <c r="T227" i="3"/>
  <c r="R227" i="3"/>
  <c r="P227" i="3"/>
  <c r="BK227" i="3"/>
  <c r="J227" i="3"/>
  <c r="BE227" i="3"/>
  <c r="BI226" i="3"/>
  <c r="BH226" i="3"/>
  <c r="BG226" i="3"/>
  <c r="BF226" i="3"/>
  <c r="T226" i="3"/>
  <c r="R226" i="3"/>
  <c r="P226" i="3"/>
  <c r="BK226" i="3"/>
  <c r="J226" i="3"/>
  <c r="BE226" i="3"/>
  <c r="BI225" i="3"/>
  <c r="BH225" i="3"/>
  <c r="BG225" i="3"/>
  <c r="BF225" i="3"/>
  <c r="T225" i="3"/>
  <c r="R225" i="3"/>
  <c r="P225" i="3"/>
  <c r="BK225" i="3"/>
  <c r="J225" i="3"/>
  <c r="BE225" i="3"/>
  <c r="BI224" i="3"/>
  <c r="BH224" i="3"/>
  <c r="BG224" i="3"/>
  <c r="BF224" i="3"/>
  <c r="T224" i="3"/>
  <c r="R224" i="3"/>
  <c r="P224" i="3"/>
  <c r="BK224" i="3"/>
  <c r="J224" i="3"/>
  <c r="BE224" i="3"/>
  <c r="BI223" i="3"/>
  <c r="BH223" i="3"/>
  <c r="BG223" i="3"/>
  <c r="BF223" i="3"/>
  <c r="T223" i="3"/>
  <c r="R223" i="3"/>
  <c r="P223" i="3"/>
  <c r="BK223" i="3"/>
  <c r="J223" i="3"/>
  <c r="BE223" i="3"/>
  <c r="BI222" i="3"/>
  <c r="BH222" i="3"/>
  <c r="BG222" i="3"/>
  <c r="BF222" i="3"/>
  <c r="T222" i="3"/>
  <c r="R222" i="3"/>
  <c r="P222" i="3"/>
  <c r="BK222" i="3"/>
  <c r="J222" i="3"/>
  <c r="BE222" i="3"/>
  <c r="BI221" i="3"/>
  <c r="BH221" i="3"/>
  <c r="BG221" i="3"/>
  <c r="BF221" i="3"/>
  <c r="T221" i="3"/>
  <c r="R221" i="3"/>
  <c r="P221" i="3"/>
  <c r="BK221" i="3"/>
  <c r="J221" i="3"/>
  <c r="BE221" i="3"/>
  <c r="BI220" i="3"/>
  <c r="BH220" i="3"/>
  <c r="BG220" i="3"/>
  <c r="BF220" i="3"/>
  <c r="T220" i="3"/>
  <c r="R220" i="3"/>
  <c r="P220" i="3"/>
  <c r="BK220" i="3"/>
  <c r="J220" i="3"/>
  <c r="BE220" i="3"/>
  <c r="BI219" i="3"/>
  <c r="BH219" i="3"/>
  <c r="BG219" i="3"/>
  <c r="BF219" i="3"/>
  <c r="T219" i="3"/>
  <c r="R219" i="3"/>
  <c r="P219" i="3"/>
  <c r="BK219" i="3"/>
  <c r="J219" i="3"/>
  <c r="BE219" i="3"/>
  <c r="BI218" i="3"/>
  <c r="BH218" i="3"/>
  <c r="BG218" i="3"/>
  <c r="BF218" i="3"/>
  <c r="T218" i="3"/>
  <c r="R218" i="3"/>
  <c r="P218" i="3"/>
  <c r="BK218" i="3"/>
  <c r="J218" i="3"/>
  <c r="BE218" i="3"/>
  <c r="BI217" i="3"/>
  <c r="BH217" i="3"/>
  <c r="BG217" i="3"/>
  <c r="BF217" i="3"/>
  <c r="T217" i="3"/>
  <c r="R217" i="3"/>
  <c r="P217" i="3"/>
  <c r="BK217" i="3"/>
  <c r="J217" i="3"/>
  <c r="BE217" i="3"/>
  <c r="BI216" i="3"/>
  <c r="BH216" i="3"/>
  <c r="BG216" i="3"/>
  <c r="BF216" i="3"/>
  <c r="T216" i="3"/>
  <c r="R216" i="3"/>
  <c r="P216" i="3"/>
  <c r="BK216" i="3"/>
  <c r="J216" i="3"/>
  <c r="BE216" i="3"/>
  <c r="BI215" i="3"/>
  <c r="BH215" i="3"/>
  <c r="BG215" i="3"/>
  <c r="BF215" i="3"/>
  <c r="T215" i="3"/>
  <c r="R215" i="3"/>
  <c r="P215" i="3"/>
  <c r="BK215" i="3"/>
  <c r="J215" i="3"/>
  <c r="BE215" i="3"/>
  <c r="BI214" i="3"/>
  <c r="BH214" i="3"/>
  <c r="BG214" i="3"/>
  <c r="BF214" i="3"/>
  <c r="T214" i="3"/>
  <c r="R214" i="3"/>
  <c r="P214" i="3"/>
  <c r="BK214" i="3"/>
  <c r="J214" i="3"/>
  <c r="BE214" i="3"/>
  <c r="BI213" i="3"/>
  <c r="BH213" i="3"/>
  <c r="BG213" i="3"/>
  <c r="BF213" i="3"/>
  <c r="T213" i="3"/>
  <c r="R213" i="3"/>
  <c r="P213" i="3"/>
  <c r="BK213" i="3"/>
  <c r="J213" i="3"/>
  <c r="BE213" i="3"/>
  <c r="BI212" i="3"/>
  <c r="BH212" i="3"/>
  <c r="BG212" i="3"/>
  <c r="BF212" i="3"/>
  <c r="T212" i="3"/>
  <c r="R212" i="3"/>
  <c r="P212" i="3"/>
  <c r="BK212" i="3"/>
  <c r="J212" i="3"/>
  <c r="BE212" i="3"/>
  <c r="BI211" i="3"/>
  <c r="BH211" i="3"/>
  <c r="BG211" i="3"/>
  <c r="BF211" i="3"/>
  <c r="T211" i="3"/>
  <c r="R211" i="3"/>
  <c r="P211" i="3"/>
  <c r="BK211" i="3"/>
  <c r="J211" i="3"/>
  <c r="BE211" i="3"/>
  <c r="BI210" i="3"/>
  <c r="BH210" i="3"/>
  <c r="BG210" i="3"/>
  <c r="BF210" i="3"/>
  <c r="T210" i="3"/>
  <c r="R210" i="3"/>
  <c r="P210" i="3"/>
  <c r="BK210" i="3"/>
  <c r="J210" i="3"/>
  <c r="BE210" i="3"/>
  <c r="BI209" i="3"/>
  <c r="BH209" i="3"/>
  <c r="BG209" i="3"/>
  <c r="BF209" i="3"/>
  <c r="T209" i="3"/>
  <c r="R209" i="3"/>
  <c r="P209" i="3"/>
  <c r="BK209" i="3"/>
  <c r="J209" i="3"/>
  <c r="BE209" i="3"/>
  <c r="BI208" i="3"/>
  <c r="BH208" i="3"/>
  <c r="BG208" i="3"/>
  <c r="BF208" i="3"/>
  <c r="T208" i="3"/>
  <c r="R208" i="3"/>
  <c r="P208" i="3"/>
  <c r="BK208" i="3"/>
  <c r="J208" i="3"/>
  <c r="BE208" i="3"/>
  <c r="BI207" i="3"/>
  <c r="BH207" i="3"/>
  <c r="BG207" i="3"/>
  <c r="BF207" i="3"/>
  <c r="T207" i="3"/>
  <c r="R207" i="3"/>
  <c r="P207" i="3"/>
  <c r="BK207" i="3"/>
  <c r="J207" i="3"/>
  <c r="BE207" i="3"/>
  <c r="BI206" i="3"/>
  <c r="BH206" i="3"/>
  <c r="BG206" i="3"/>
  <c r="BF206" i="3"/>
  <c r="T206" i="3"/>
  <c r="R206" i="3"/>
  <c r="P206" i="3"/>
  <c r="BK206" i="3"/>
  <c r="J206" i="3"/>
  <c r="BE206" i="3"/>
  <c r="BI205" i="3"/>
  <c r="BH205" i="3"/>
  <c r="BG205" i="3"/>
  <c r="BF205" i="3"/>
  <c r="T205" i="3"/>
  <c r="R205" i="3"/>
  <c r="P205" i="3"/>
  <c r="BK205" i="3"/>
  <c r="J205" i="3"/>
  <c r="BE205" i="3"/>
  <c r="BI204" i="3"/>
  <c r="BH204" i="3"/>
  <c r="BG204" i="3"/>
  <c r="BF204" i="3"/>
  <c r="T204" i="3"/>
  <c r="R204" i="3"/>
  <c r="P204" i="3"/>
  <c r="BK204" i="3"/>
  <c r="J204" i="3"/>
  <c r="BE204" i="3"/>
  <c r="BI203" i="3"/>
  <c r="BH203" i="3"/>
  <c r="BG203" i="3"/>
  <c r="BF203" i="3"/>
  <c r="T203" i="3"/>
  <c r="R203" i="3"/>
  <c r="P203" i="3"/>
  <c r="BK203" i="3"/>
  <c r="J203" i="3"/>
  <c r="BE203" i="3"/>
  <c r="BI202" i="3"/>
  <c r="BH202" i="3"/>
  <c r="BG202" i="3"/>
  <c r="BF202" i="3"/>
  <c r="T202" i="3"/>
  <c r="R202" i="3"/>
  <c r="P202" i="3"/>
  <c r="BK202" i="3"/>
  <c r="J202" i="3"/>
  <c r="BE202" i="3"/>
  <c r="BI201" i="3"/>
  <c r="BH201" i="3"/>
  <c r="BG201" i="3"/>
  <c r="BF201" i="3"/>
  <c r="T201" i="3"/>
  <c r="T200" i="3"/>
  <c r="T199" i="3" s="1"/>
  <c r="R201" i="3"/>
  <c r="R200" i="3" s="1"/>
  <c r="R199" i="3" s="1"/>
  <c r="P201" i="3"/>
  <c r="P200" i="3"/>
  <c r="P199" i="3" s="1"/>
  <c r="BK201" i="3"/>
  <c r="BK200" i="3" s="1"/>
  <c r="J201" i="3"/>
  <c r="BE201" i="3"/>
  <c r="BI197" i="3"/>
  <c r="BH197" i="3"/>
  <c r="BG197" i="3"/>
  <c r="BF197" i="3"/>
  <c r="T197" i="3"/>
  <c r="R197" i="3"/>
  <c r="P197" i="3"/>
  <c r="BK197" i="3"/>
  <c r="J197" i="3"/>
  <c r="BE197" i="3"/>
  <c r="BI195" i="3"/>
  <c r="BH195" i="3"/>
  <c r="BG195" i="3"/>
  <c r="BF195" i="3"/>
  <c r="T195" i="3"/>
  <c r="R195" i="3"/>
  <c r="P195" i="3"/>
  <c r="BK195" i="3"/>
  <c r="J195" i="3"/>
  <c r="BE195" i="3"/>
  <c r="BI193" i="3"/>
  <c r="BH193" i="3"/>
  <c r="BG193" i="3"/>
  <c r="BF193" i="3"/>
  <c r="T193" i="3"/>
  <c r="R193" i="3"/>
  <c r="P193" i="3"/>
  <c r="BK193" i="3"/>
  <c r="J193" i="3"/>
  <c r="BE193" i="3"/>
  <c r="BI191" i="3"/>
  <c r="BH191" i="3"/>
  <c r="BG191" i="3"/>
  <c r="BF191" i="3"/>
  <c r="T191" i="3"/>
  <c r="R191" i="3"/>
  <c r="P191" i="3"/>
  <c r="BK191" i="3"/>
  <c r="BK188" i="3" s="1"/>
  <c r="J188" i="3" s="1"/>
  <c r="J104" i="3" s="1"/>
  <c r="J191" i="3"/>
  <c r="BE191" i="3"/>
  <c r="BI189" i="3"/>
  <c r="BH189" i="3"/>
  <c r="BG189" i="3"/>
  <c r="BF189" i="3"/>
  <c r="T189" i="3"/>
  <c r="T188" i="3"/>
  <c r="R189" i="3"/>
  <c r="R188" i="3"/>
  <c r="P189" i="3"/>
  <c r="P188" i="3"/>
  <c r="BK189" i="3"/>
  <c r="J189" i="3"/>
  <c r="BE189" i="3" s="1"/>
  <c r="BI187" i="3"/>
  <c r="BH187" i="3"/>
  <c r="BG187" i="3"/>
  <c r="BF187" i="3"/>
  <c r="T187" i="3"/>
  <c r="R187" i="3"/>
  <c r="P187" i="3"/>
  <c r="BK187" i="3"/>
  <c r="J187" i="3"/>
  <c r="BE187" i="3"/>
  <c r="BI186" i="3"/>
  <c r="BH186" i="3"/>
  <c r="BG186" i="3"/>
  <c r="BF186" i="3"/>
  <c r="T186" i="3"/>
  <c r="R186" i="3"/>
  <c r="P186" i="3"/>
  <c r="BK186" i="3"/>
  <c r="J186" i="3"/>
  <c r="BE186" i="3"/>
  <c r="BI185" i="3"/>
  <c r="BH185" i="3"/>
  <c r="BG185" i="3"/>
  <c r="BF185" i="3"/>
  <c r="T185" i="3"/>
  <c r="R185" i="3"/>
  <c r="P185" i="3"/>
  <c r="BK185" i="3"/>
  <c r="J185" i="3"/>
  <c r="BE185" i="3"/>
  <c r="BI184" i="3"/>
  <c r="BH184" i="3"/>
  <c r="BG184" i="3"/>
  <c r="BF184" i="3"/>
  <c r="T184" i="3"/>
  <c r="R184" i="3"/>
  <c r="P184" i="3"/>
  <c r="P182" i="3" s="1"/>
  <c r="P181" i="3" s="1"/>
  <c r="BK184" i="3"/>
  <c r="J184" i="3"/>
  <c r="BE184" i="3"/>
  <c r="BI183" i="3"/>
  <c r="BH183" i="3"/>
  <c r="BG183" i="3"/>
  <c r="BF183" i="3"/>
  <c r="T183" i="3"/>
  <c r="T182" i="3"/>
  <c r="T181" i="3" s="1"/>
  <c r="R183" i="3"/>
  <c r="R182" i="3" s="1"/>
  <c r="R181" i="3" s="1"/>
  <c r="P183" i="3"/>
  <c r="BK183" i="3"/>
  <c r="BK182" i="3" s="1"/>
  <c r="J183" i="3"/>
  <c r="BE183" i="3"/>
  <c r="BI179" i="3"/>
  <c r="BH179" i="3"/>
  <c r="BG179" i="3"/>
  <c r="BF179" i="3"/>
  <c r="T179" i="3"/>
  <c r="T178" i="3"/>
  <c r="R179" i="3"/>
  <c r="R178" i="3"/>
  <c r="P179" i="3"/>
  <c r="P178" i="3"/>
  <c r="BK179" i="3"/>
  <c r="BK178" i="3"/>
  <c r="J178" i="3" s="1"/>
  <c r="J101" i="3" s="1"/>
  <c r="J179" i="3"/>
  <c r="BE179" i="3"/>
  <c r="BI175" i="3"/>
  <c r="BH175" i="3"/>
  <c r="BG175" i="3"/>
  <c r="BF175" i="3"/>
  <c r="T175" i="3"/>
  <c r="R175" i="3"/>
  <c r="P175" i="3"/>
  <c r="BK175" i="3"/>
  <c r="J175" i="3"/>
  <c r="BE175" i="3"/>
  <c r="BI172" i="3"/>
  <c r="BH172" i="3"/>
  <c r="BG172" i="3"/>
  <c r="BF172" i="3"/>
  <c r="T172" i="3"/>
  <c r="R172" i="3"/>
  <c r="P172" i="3"/>
  <c r="BK172" i="3"/>
  <c r="BK161" i="3" s="1"/>
  <c r="J161" i="3" s="1"/>
  <c r="J100" i="3" s="1"/>
  <c r="J172" i="3"/>
  <c r="BE172" i="3"/>
  <c r="BI169" i="3"/>
  <c r="BH169" i="3"/>
  <c r="BG169" i="3"/>
  <c r="BF169" i="3"/>
  <c r="T169" i="3"/>
  <c r="R169" i="3"/>
  <c r="P169" i="3"/>
  <c r="BK169" i="3"/>
  <c r="J169" i="3"/>
  <c r="BE169" i="3"/>
  <c r="BI165" i="3"/>
  <c r="BH165" i="3"/>
  <c r="BG165" i="3"/>
  <c r="BF165" i="3"/>
  <c r="T165" i="3"/>
  <c r="T161" i="3" s="1"/>
  <c r="R165" i="3"/>
  <c r="R161" i="3" s="1"/>
  <c r="P165" i="3"/>
  <c r="BK165" i="3"/>
  <c r="J165" i="3"/>
  <c r="BE165" i="3"/>
  <c r="BI162" i="3"/>
  <c r="BH162" i="3"/>
  <c r="BG162" i="3"/>
  <c r="BF162" i="3"/>
  <c r="T162" i="3"/>
  <c r="R162" i="3"/>
  <c r="P162" i="3"/>
  <c r="P161" i="3"/>
  <c r="BK162" i="3"/>
  <c r="J162" i="3"/>
  <c r="BE162" i="3"/>
  <c r="BI159" i="3"/>
  <c r="BH159" i="3"/>
  <c r="BG159" i="3"/>
  <c r="BF159" i="3"/>
  <c r="T159" i="3"/>
  <c r="R159" i="3"/>
  <c r="P159" i="3"/>
  <c r="BK159" i="3"/>
  <c r="J159" i="3"/>
  <c r="BE159" i="3"/>
  <c r="BI157" i="3"/>
  <c r="BH157" i="3"/>
  <c r="BG157" i="3"/>
  <c r="BF157" i="3"/>
  <c r="T157" i="3"/>
  <c r="R157" i="3"/>
  <c r="P157" i="3"/>
  <c r="BK157" i="3"/>
  <c r="J157" i="3"/>
  <c r="BE157" i="3"/>
  <c r="BI154" i="3"/>
  <c r="BH154" i="3"/>
  <c r="BG154" i="3"/>
  <c r="BF154" i="3"/>
  <c r="T154" i="3"/>
  <c r="R154" i="3"/>
  <c r="R151" i="3" s="1"/>
  <c r="P154" i="3"/>
  <c r="BK154" i="3"/>
  <c r="J154" i="3"/>
  <c r="BE154" i="3"/>
  <c r="BI152" i="3"/>
  <c r="BH152" i="3"/>
  <c r="BG152" i="3"/>
  <c r="BF152" i="3"/>
  <c r="T152" i="3"/>
  <c r="T151" i="3"/>
  <c r="R152" i="3"/>
  <c r="P152" i="3"/>
  <c r="P151" i="3"/>
  <c r="BK152" i="3"/>
  <c r="BK151" i="3"/>
  <c r="J151" i="3" s="1"/>
  <c r="J99" i="3" s="1"/>
  <c r="J152" i="3"/>
  <c r="BE152" i="3" s="1"/>
  <c r="BI148" i="3"/>
  <c r="BH148" i="3"/>
  <c r="BG148" i="3"/>
  <c r="BF148" i="3"/>
  <c r="T148" i="3"/>
  <c r="R148" i="3"/>
  <c r="P148" i="3"/>
  <c r="BK148" i="3"/>
  <c r="J148" i="3"/>
  <c r="BE148" i="3"/>
  <c r="BI146" i="3"/>
  <c r="BH146" i="3"/>
  <c r="BG146" i="3"/>
  <c r="BF146" i="3"/>
  <c r="T146" i="3"/>
  <c r="R146" i="3"/>
  <c r="P146" i="3"/>
  <c r="BK146" i="3"/>
  <c r="J146" i="3"/>
  <c r="BE146" i="3"/>
  <c r="BI144" i="3"/>
  <c r="BH144" i="3"/>
  <c r="BG144" i="3"/>
  <c r="BF144" i="3"/>
  <c r="T144" i="3"/>
  <c r="R144" i="3"/>
  <c r="P144" i="3"/>
  <c r="BK144" i="3"/>
  <c r="J144" i="3"/>
  <c r="BE144" i="3"/>
  <c r="BI142" i="3"/>
  <c r="BH142" i="3"/>
  <c r="BG142" i="3"/>
  <c r="BF142" i="3"/>
  <c r="T142" i="3"/>
  <c r="R142" i="3"/>
  <c r="P142" i="3"/>
  <c r="BK142" i="3"/>
  <c r="J142" i="3"/>
  <c r="BE142" i="3"/>
  <c r="BI140" i="3"/>
  <c r="BH140" i="3"/>
  <c r="BG140" i="3"/>
  <c r="BF140" i="3"/>
  <c r="T140" i="3"/>
  <c r="R140" i="3"/>
  <c r="P140" i="3"/>
  <c r="BK140" i="3"/>
  <c r="J140" i="3"/>
  <c r="BE140" i="3"/>
  <c r="BI138" i="3"/>
  <c r="BH138" i="3"/>
  <c r="BG138" i="3"/>
  <c r="BF138" i="3"/>
  <c r="T138" i="3"/>
  <c r="R138" i="3"/>
  <c r="P138" i="3"/>
  <c r="BK138" i="3"/>
  <c r="J138" i="3"/>
  <c r="BE138" i="3"/>
  <c r="BI135" i="3"/>
  <c r="BH135" i="3"/>
  <c r="BG135" i="3"/>
  <c r="BF135" i="3"/>
  <c r="T135" i="3"/>
  <c r="T129" i="3" s="1"/>
  <c r="T128" i="3" s="1"/>
  <c r="T127" i="3" s="1"/>
  <c r="R135" i="3"/>
  <c r="P135" i="3"/>
  <c r="BK135" i="3"/>
  <c r="J135" i="3"/>
  <c r="BE135" i="3"/>
  <c r="BI132" i="3"/>
  <c r="BH132" i="3"/>
  <c r="BG132" i="3"/>
  <c r="F35" i="3" s="1"/>
  <c r="BB96" i="1" s="1"/>
  <c r="BF132" i="3"/>
  <c r="T132" i="3"/>
  <c r="R132" i="3"/>
  <c r="P132" i="3"/>
  <c r="P129" i="3" s="1"/>
  <c r="P128" i="3" s="1"/>
  <c r="BK132" i="3"/>
  <c r="J132" i="3"/>
  <c r="BE132" i="3"/>
  <c r="BI130" i="3"/>
  <c r="F37" i="3"/>
  <c r="BD96" i="1" s="1"/>
  <c r="BH130" i="3"/>
  <c r="F36" i="3" s="1"/>
  <c r="BC96" i="1" s="1"/>
  <c r="BG130" i="3"/>
  <c r="BF130" i="3"/>
  <c r="J34" i="3" s="1"/>
  <c r="AW96" i="1" s="1"/>
  <c r="T130" i="3"/>
  <c r="R130" i="3"/>
  <c r="R129" i="3"/>
  <c r="R128" i="3" s="1"/>
  <c r="P130" i="3"/>
  <c r="BK130" i="3"/>
  <c r="BK129" i="3" s="1"/>
  <c r="J130" i="3"/>
  <c r="BE130" i="3" s="1"/>
  <c r="J124" i="3"/>
  <c r="J123" i="3"/>
  <c r="F121" i="3"/>
  <c r="E119" i="3"/>
  <c r="J92" i="3"/>
  <c r="J91" i="3"/>
  <c r="F89" i="3"/>
  <c r="E87" i="3"/>
  <c r="J18" i="3"/>
  <c r="E18" i="3"/>
  <c r="F124" i="3"/>
  <c r="F92" i="3"/>
  <c r="J17" i="3"/>
  <c r="J15" i="3"/>
  <c r="E15" i="3"/>
  <c r="F91" i="3" s="1"/>
  <c r="F123" i="3"/>
  <c r="J14" i="3"/>
  <c r="J12" i="3"/>
  <c r="J89" i="3" s="1"/>
  <c r="J121" i="3"/>
  <c r="E7" i="3"/>
  <c r="E117" i="3" s="1"/>
  <c r="J37" i="2"/>
  <c r="J36" i="2"/>
  <c r="AY95" i="1"/>
  <c r="J35" i="2"/>
  <c r="AX95" i="1" s="1"/>
  <c r="BI394" i="2"/>
  <c r="BH394" i="2"/>
  <c r="BG394" i="2"/>
  <c r="BF394" i="2"/>
  <c r="T394" i="2"/>
  <c r="R394" i="2"/>
  <c r="R383" i="2" s="1"/>
  <c r="R382" i="2" s="1"/>
  <c r="P394" i="2"/>
  <c r="BK394" i="2"/>
  <c r="J394" i="2"/>
  <c r="BE394" i="2" s="1"/>
  <c r="BI389" i="2"/>
  <c r="BH389" i="2"/>
  <c r="BG389" i="2"/>
  <c r="BF389" i="2"/>
  <c r="T389" i="2"/>
  <c r="R389" i="2"/>
  <c r="P389" i="2"/>
  <c r="BK389" i="2"/>
  <c r="J389" i="2"/>
  <c r="BE389" i="2" s="1"/>
  <c r="BI384" i="2"/>
  <c r="BH384" i="2"/>
  <c r="BG384" i="2"/>
  <c r="BF384" i="2"/>
  <c r="T384" i="2"/>
  <c r="T383" i="2" s="1"/>
  <c r="T382" i="2" s="1"/>
  <c r="R384" i="2"/>
  <c r="P384" i="2"/>
  <c r="P383" i="2" s="1"/>
  <c r="P382" i="2" s="1"/>
  <c r="BK384" i="2"/>
  <c r="BK383" i="2"/>
  <c r="J383" i="2" s="1"/>
  <c r="J105" i="2" s="1"/>
  <c r="J384" i="2"/>
  <c r="BE384" i="2" s="1"/>
  <c r="BI380" i="2"/>
  <c r="BH380" i="2"/>
  <c r="BG380" i="2"/>
  <c r="BF380" i="2"/>
  <c r="T380" i="2"/>
  <c r="R380" i="2"/>
  <c r="P380" i="2"/>
  <c r="BK380" i="2"/>
  <c r="J380" i="2"/>
  <c r="BE380" i="2" s="1"/>
  <c r="BI378" i="2"/>
  <c r="BH378" i="2"/>
  <c r="BG378" i="2"/>
  <c r="BF378" i="2"/>
  <c r="T378" i="2"/>
  <c r="R378" i="2"/>
  <c r="P378" i="2"/>
  <c r="BK378" i="2"/>
  <c r="J378" i="2"/>
  <c r="BE378" i="2"/>
  <c r="BI374" i="2"/>
  <c r="BH374" i="2"/>
  <c r="BG374" i="2"/>
  <c r="BF374" i="2"/>
  <c r="T374" i="2"/>
  <c r="R374" i="2"/>
  <c r="P374" i="2"/>
  <c r="BK374" i="2"/>
  <c r="J374" i="2"/>
  <c r="BE374" i="2" s="1"/>
  <c r="BI369" i="2"/>
  <c r="BH369" i="2"/>
  <c r="BG369" i="2"/>
  <c r="BF369" i="2"/>
  <c r="T369" i="2"/>
  <c r="R369" i="2"/>
  <c r="P369" i="2"/>
  <c r="BK369" i="2"/>
  <c r="J369" i="2"/>
  <c r="BE369" i="2" s="1"/>
  <c r="BI366" i="2"/>
  <c r="BH366" i="2"/>
  <c r="BG366" i="2"/>
  <c r="BF366" i="2"/>
  <c r="T366" i="2"/>
  <c r="R366" i="2"/>
  <c r="P366" i="2"/>
  <c r="BK366" i="2"/>
  <c r="J366" i="2"/>
  <c r="BE366" i="2" s="1"/>
  <c r="BI361" i="2"/>
  <c r="BH361" i="2"/>
  <c r="BG361" i="2"/>
  <c r="BF361" i="2"/>
  <c r="T361" i="2"/>
  <c r="R361" i="2"/>
  <c r="P361" i="2"/>
  <c r="BK361" i="2"/>
  <c r="J361" i="2"/>
  <c r="BE361" i="2"/>
  <c r="BI358" i="2"/>
  <c r="BH358" i="2"/>
  <c r="BG358" i="2"/>
  <c r="BF358" i="2"/>
  <c r="T358" i="2"/>
  <c r="R358" i="2"/>
  <c r="P358" i="2"/>
  <c r="BK358" i="2"/>
  <c r="J358" i="2"/>
  <c r="BE358" i="2" s="1"/>
  <c r="BI348" i="2"/>
  <c r="BH348" i="2"/>
  <c r="BG348" i="2"/>
  <c r="BF348" i="2"/>
  <c r="T348" i="2"/>
  <c r="R348" i="2"/>
  <c r="P348" i="2"/>
  <c r="BK348" i="2"/>
  <c r="J348" i="2"/>
  <c r="BE348" i="2" s="1"/>
  <c r="BI345" i="2"/>
  <c r="BH345" i="2"/>
  <c r="BG345" i="2"/>
  <c r="BF345" i="2"/>
  <c r="T345" i="2"/>
  <c r="R345" i="2"/>
  <c r="P345" i="2"/>
  <c r="P340" i="2" s="1"/>
  <c r="BK345" i="2"/>
  <c r="J345" i="2"/>
  <c r="BE345" i="2" s="1"/>
  <c r="BI341" i="2"/>
  <c r="BH341" i="2"/>
  <c r="BG341" i="2"/>
  <c r="BF341" i="2"/>
  <c r="T341" i="2"/>
  <c r="T340" i="2" s="1"/>
  <c r="R341" i="2"/>
  <c r="R340" i="2" s="1"/>
  <c r="P341" i="2"/>
  <c r="BK341" i="2"/>
  <c r="BK340" i="2" s="1"/>
  <c r="J341" i="2"/>
  <c r="BE341" i="2"/>
  <c r="BI334" i="2"/>
  <c r="BH334" i="2"/>
  <c r="BG334" i="2"/>
  <c r="BF334" i="2"/>
  <c r="T334" i="2"/>
  <c r="R334" i="2"/>
  <c r="P334" i="2"/>
  <c r="BK334" i="2"/>
  <c r="J334" i="2"/>
  <c r="BE334" i="2"/>
  <c r="BI331" i="2"/>
  <c r="BH331" i="2"/>
  <c r="BG331" i="2"/>
  <c r="BF331" i="2"/>
  <c r="T331" i="2"/>
  <c r="T327" i="2" s="1"/>
  <c r="T326" i="2" s="1"/>
  <c r="R331" i="2"/>
  <c r="P331" i="2"/>
  <c r="BK331" i="2"/>
  <c r="J331" i="2"/>
  <c r="BE331" i="2" s="1"/>
  <c r="BI328" i="2"/>
  <c r="BH328" i="2"/>
  <c r="BG328" i="2"/>
  <c r="BF328" i="2"/>
  <c r="T328" i="2"/>
  <c r="R328" i="2"/>
  <c r="R327" i="2"/>
  <c r="P328" i="2"/>
  <c r="P327" i="2" s="1"/>
  <c r="P326" i="2" s="1"/>
  <c r="BK328" i="2"/>
  <c r="BK327" i="2"/>
  <c r="J327" i="2" s="1"/>
  <c r="J102" i="2" s="1"/>
  <c r="J328" i="2"/>
  <c r="BE328" i="2" s="1"/>
  <c r="BI324" i="2"/>
  <c r="BH324" i="2"/>
  <c r="BG324" i="2"/>
  <c r="BF324" i="2"/>
  <c r="T324" i="2"/>
  <c r="T323" i="2" s="1"/>
  <c r="R324" i="2"/>
  <c r="R323" i="2"/>
  <c r="P324" i="2"/>
  <c r="P323" i="2" s="1"/>
  <c r="BK324" i="2"/>
  <c r="BK323" i="2" s="1"/>
  <c r="J323" i="2" s="1"/>
  <c r="J100" i="2" s="1"/>
  <c r="J324" i="2"/>
  <c r="BE324" i="2"/>
  <c r="BI319" i="2"/>
  <c r="BH319" i="2"/>
  <c r="BG319" i="2"/>
  <c r="BF319" i="2"/>
  <c r="T319" i="2"/>
  <c r="R319" i="2"/>
  <c r="P319" i="2"/>
  <c r="BK319" i="2"/>
  <c r="J319" i="2"/>
  <c r="BE319" i="2" s="1"/>
  <c r="BI318" i="2"/>
  <c r="BH318" i="2"/>
  <c r="BG318" i="2"/>
  <c r="BF318" i="2"/>
  <c r="T318" i="2"/>
  <c r="R318" i="2"/>
  <c r="P318" i="2"/>
  <c r="BK318" i="2"/>
  <c r="J318" i="2"/>
  <c r="BE318" i="2" s="1"/>
  <c r="BI317" i="2"/>
  <c r="BH317" i="2"/>
  <c r="BG317" i="2"/>
  <c r="BF317" i="2"/>
  <c r="T317" i="2"/>
  <c r="R317" i="2"/>
  <c r="P317" i="2"/>
  <c r="BK317" i="2"/>
  <c r="J317" i="2"/>
  <c r="BE317" i="2" s="1"/>
  <c r="BI315" i="2"/>
  <c r="BH315" i="2"/>
  <c r="BG315" i="2"/>
  <c r="BF315" i="2"/>
  <c r="T315" i="2"/>
  <c r="R315" i="2"/>
  <c r="P315" i="2"/>
  <c r="BK315" i="2"/>
  <c r="J315" i="2"/>
  <c r="BE315" i="2"/>
  <c r="BI312" i="2"/>
  <c r="BH312" i="2"/>
  <c r="BG312" i="2"/>
  <c r="BF312" i="2"/>
  <c r="T312" i="2"/>
  <c r="R312" i="2"/>
  <c r="P312" i="2"/>
  <c r="BK312" i="2"/>
  <c r="J312" i="2"/>
  <c r="BE312" i="2" s="1"/>
  <c r="BI308" i="2"/>
  <c r="BH308" i="2"/>
  <c r="BG308" i="2"/>
  <c r="BF308" i="2"/>
  <c r="T308" i="2"/>
  <c r="R308" i="2"/>
  <c r="P308" i="2"/>
  <c r="BK308" i="2"/>
  <c r="J308" i="2"/>
  <c r="BE308" i="2" s="1"/>
  <c r="BI303" i="2"/>
  <c r="BH303" i="2"/>
  <c r="BG303" i="2"/>
  <c r="BF303" i="2"/>
  <c r="T303" i="2"/>
  <c r="R303" i="2"/>
  <c r="P303" i="2"/>
  <c r="BK303" i="2"/>
  <c r="J303" i="2"/>
  <c r="BE303" i="2" s="1"/>
  <c r="BI298" i="2"/>
  <c r="BH298" i="2"/>
  <c r="BG298" i="2"/>
  <c r="BF298" i="2"/>
  <c r="T298" i="2"/>
  <c r="R298" i="2"/>
  <c r="P298" i="2"/>
  <c r="BK298" i="2"/>
  <c r="J298" i="2"/>
  <c r="BE298" i="2"/>
  <c r="BI293" i="2"/>
  <c r="BH293" i="2"/>
  <c r="BG293" i="2"/>
  <c r="BF293" i="2"/>
  <c r="T293" i="2"/>
  <c r="R293" i="2"/>
  <c r="P293" i="2"/>
  <c r="BK293" i="2"/>
  <c r="J293" i="2"/>
  <c r="BE293" i="2" s="1"/>
  <c r="BI289" i="2"/>
  <c r="BH289" i="2"/>
  <c r="BG289" i="2"/>
  <c r="BF289" i="2"/>
  <c r="T289" i="2"/>
  <c r="R289" i="2"/>
  <c r="P289" i="2"/>
  <c r="BK289" i="2"/>
  <c r="J289" i="2"/>
  <c r="BE289" i="2" s="1"/>
  <c r="BI288" i="2"/>
  <c r="BH288" i="2"/>
  <c r="BG288" i="2"/>
  <c r="BF288" i="2"/>
  <c r="T288" i="2"/>
  <c r="R288" i="2"/>
  <c r="P288" i="2"/>
  <c r="BK288" i="2"/>
  <c r="J288" i="2"/>
  <c r="BE288" i="2" s="1"/>
  <c r="BI268" i="2"/>
  <c r="BH268" i="2"/>
  <c r="BG268" i="2"/>
  <c r="BF268" i="2"/>
  <c r="T268" i="2"/>
  <c r="R268" i="2"/>
  <c r="P268" i="2"/>
  <c r="BK268" i="2"/>
  <c r="J268" i="2"/>
  <c r="BE268" i="2"/>
  <c r="BI262" i="2"/>
  <c r="BH262" i="2"/>
  <c r="BG262" i="2"/>
  <c r="BF262" i="2"/>
  <c r="T262" i="2"/>
  <c r="R262" i="2"/>
  <c r="P262" i="2"/>
  <c r="BK262" i="2"/>
  <c r="J262" i="2"/>
  <c r="BE262" i="2" s="1"/>
  <c r="BI256" i="2"/>
  <c r="BH256" i="2"/>
  <c r="BG256" i="2"/>
  <c r="BF256" i="2"/>
  <c r="T256" i="2"/>
  <c r="R256" i="2"/>
  <c r="P256" i="2"/>
  <c r="BK256" i="2"/>
  <c r="J256" i="2"/>
  <c r="BE256" i="2" s="1"/>
  <c r="BI244" i="2"/>
  <c r="BH244" i="2"/>
  <c r="BG244" i="2"/>
  <c r="BF244" i="2"/>
  <c r="T244" i="2"/>
  <c r="T243" i="2" s="1"/>
  <c r="R244" i="2"/>
  <c r="R243" i="2" s="1"/>
  <c r="P244" i="2"/>
  <c r="P243" i="2" s="1"/>
  <c r="BK244" i="2"/>
  <c r="BK243" i="2"/>
  <c r="J243" i="2"/>
  <c r="J99" i="2" s="1"/>
  <c r="J244" i="2"/>
  <c r="BE244" i="2"/>
  <c r="BI242" i="2"/>
  <c r="BH242" i="2"/>
  <c r="BG242" i="2"/>
  <c r="BF242" i="2"/>
  <c r="T242" i="2"/>
  <c r="R242" i="2"/>
  <c r="P242" i="2"/>
  <c r="BK242" i="2"/>
  <c r="J242" i="2"/>
  <c r="BE242" i="2" s="1"/>
  <c r="BI238" i="2"/>
  <c r="BH238" i="2"/>
  <c r="BG238" i="2"/>
  <c r="BF238" i="2"/>
  <c r="T238" i="2"/>
  <c r="R238" i="2"/>
  <c r="P238" i="2"/>
  <c r="BK238" i="2"/>
  <c r="J238" i="2"/>
  <c r="BE238" i="2"/>
  <c r="BI234" i="2"/>
  <c r="BH234" i="2"/>
  <c r="BG234" i="2"/>
  <c r="BF234" i="2"/>
  <c r="T234" i="2"/>
  <c r="R234" i="2"/>
  <c r="P234" i="2"/>
  <c r="BK234" i="2"/>
  <c r="J234" i="2"/>
  <c r="BE234" i="2" s="1"/>
  <c r="BI232" i="2"/>
  <c r="BH232" i="2"/>
  <c r="BG232" i="2"/>
  <c r="BF232" i="2"/>
  <c r="T232" i="2"/>
  <c r="R232" i="2"/>
  <c r="P232" i="2"/>
  <c r="BK232" i="2"/>
  <c r="J232" i="2"/>
  <c r="BE232" i="2" s="1"/>
  <c r="BI231" i="2"/>
  <c r="BH231" i="2"/>
  <c r="BG231" i="2"/>
  <c r="BF231" i="2"/>
  <c r="T231" i="2"/>
  <c r="R231" i="2"/>
  <c r="P231" i="2"/>
  <c r="BK231" i="2"/>
  <c r="J231" i="2"/>
  <c r="BE231" i="2" s="1"/>
  <c r="BI229" i="2"/>
  <c r="BH229" i="2"/>
  <c r="BG229" i="2"/>
  <c r="BF229" i="2"/>
  <c r="T229" i="2"/>
  <c r="R229" i="2"/>
  <c r="P229" i="2"/>
  <c r="BK229" i="2"/>
  <c r="J229" i="2"/>
  <c r="BE229" i="2"/>
  <c r="BI228" i="2"/>
  <c r="BH228" i="2"/>
  <c r="BG228" i="2"/>
  <c r="BF228" i="2"/>
  <c r="T228" i="2"/>
  <c r="R228" i="2"/>
  <c r="P228" i="2"/>
  <c r="BK228" i="2"/>
  <c r="J228" i="2"/>
  <c r="BE228" i="2" s="1"/>
  <c r="BI226" i="2"/>
  <c r="BH226" i="2"/>
  <c r="BG226" i="2"/>
  <c r="BF226" i="2"/>
  <c r="T226" i="2"/>
  <c r="R226" i="2"/>
  <c r="P226" i="2"/>
  <c r="BK226" i="2"/>
  <c r="J226" i="2"/>
  <c r="BE226" i="2" s="1"/>
  <c r="BI224" i="2"/>
  <c r="BH224" i="2"/>
  <c r="BG224" i="2"/>
  <c r="BF224" i="2"/>
  <c r="T224" i="2"/>
  <c r="R224" i="2"/>
  <c r="P224" i="2"/>
  <c r="BK224" i="2"/>
  <c r="J224" i="2"/>
  <c r="BE224" i="2" s="1"/>
  <c r="BI222" i="2"/>
  <c r="BH222" i="2"/>
  <c r="BG222" i="2"/>
  <c r="BF222" i="2"/>
  <c r="T222" i="2"/>
  <c r="R222" i="2"/>
  <c r="P222" i="2"/>
  <c r="BK222" i="2"/>
  <c r="J222" i="2"/>
  <c r="BE222" i="2"/>
  <c r="BI217" i="2"/>
  <c r="BH217" i="2"/>
  <c r="BG217" i="2"/>
  <c r="BF217" i="2"/>
  <c r="T217" i="2"/>
  <c r="R217" i="2"/>
  <c r="P217" i="2"/>
  <c r="BK217" i="2"/>
  <c r="J217" i="2"/>
  <c r="BE217" i="2" s="1"/>
  <c r="BI215" i="2"/>
  <c r="BH215" i="2"/>
  <c r="BG215" i="2"/>
  <c r="BF215" i="2"/>
  <c r="T215" i="2"/>
  <c r="R215" i="2"/>
  <c r="P215" i="2"/>
  <c r="BK215" i="2"/>
  <c r="J215" i="2"/>
  <c r="BE215" i="2" s="1"/>
  <c r="BI213" i="2"/>
  <c r="BH213" i="2"/>
  <c r="BG213" i="2"/>
  <c r="BF213" i="2"/>
  <c r="T213" i="2"/>
  <c r="R213" i="2"/>
  <c r="P213" i="2"/>
  <c r="BK213" i="2"/>
  <c r="J213" i="2"/>
  <c r="BE213" i="2" s="1"/>
  <c r="BI207" i="2"/>
  <c r="BH207" i="2"/>
  <c r="BG207" i="2"/>
  <c r="BF207" i="2"/>
  <c r="T207" i="2"/>
  <c r="R207" i="2"/>
  <c r="P207" i="2"/>
  <c r="BK207" i="2"/>
  <c r="J207" i="2"/>
  <c r="BE207" i="2"/>
  <c r="BI206" i="2"/>
  <c r="BH206" i="2"/>
  <c r="BG206" i="2"/>
  <c r="BF206" i="2"/>
  <c r="T206" i="2"/>
  <c r="R206" i="2"/>
  <c r="P206" i="2"/>
  <c r="BK206" i="2"/>
  <c r="J206" i="2"/>
  <c r="BE206" i="2" s="1"/>
  <c r="BI201" i="2"/>
  <c r="BH201" i="2"/>
  <c r="BG201" i="2"/>
  <c r="BF201" i="2"/>
  <c r="T201" i="2"/>
  <c r="R201" i="2"/>
  <c r="P201" i="2"/>
  <c r="BK201" i="2"/>
  <c r="J201" i="2"/>
  <c r="BE201" i="2" s="1"/>
  <c r="BI200" i="2"/>
  <c r="BH200" i="2"/>
  <c r="BG200" i="2"/>
  <c r="BF200" i="2"/>
  <c r="T200" i="2"/>
  <c r="R200" i="2"/>
  <c r="P200" i="2"/>
  <c r="BK200" i="2"/>
  <c r="J200" i="2"/>
  <c r="BE200" i="2" s="1"/>
  <c r="BI196" i="2"/>
  <c r="BH196" i="2"/>
  <c r="BG196" i="2"/>
  <c r="BF196" i="2"/>
  <c r="T196" i="2"/>
  <c r="R196" i="2"/>
  <c r="P196" i="2"/>
  <c r="BK196" i="2"/>
  <c r="J196" i="2"/>
  <c r="BE196" i="2"/>
  <c r="BI194" i="2"/>
  <c r="BH194" i="2"/>
  <c r="BG194" i="2"/>
  <c r="BF194" i="2"/>
  <c r="T194" i="2"/>
  <c r="R194" i="2"/>
  <c r="P194" i="2"/>
  <c r="BK194" i="2"/>
  <c r="J194" i="2"/>
  <c r="BE194" i="2" s="1"/>
  <c r="BI186" i="2"/>
  <c r="BH186" i="2"/>
  <c r="BG186" i="2"/>
  <c r="BF186" i="2"/>
  <c r="T186" i="2"/>
  <c r="R186" i="2"/>
  <c r="P186" i="2"/>
  <c r="BK186" i="2"/>
  <c r="J186" i="2"/>
  <c r="BE186" i="2" s="1"/>
  <c r="BI185" i="2"/>
  <c r="BH185" i="2"/>
  <c r="BG185" i="2"/>
  <c r="BF185" i="2"/>
  <c r="T185" i="2"/>
  <c r="R185" i="2"/>
  <c r="P185" i="2"/>
  <c r="BK185" i="2"/>
  <c r="J185" i="2"/>
  <c r="BE185" i="2" s="1"/>
  <c r="BI174" i="2"/>
  <c r="BH174" i="2"/>
  <c r="BG174" i="2"/>
  <c r="BF174" i="2"/>
  <c r="T174" i="2"/>
  <c r="R174" i="2"/>
  <c r="P174" i="2"/>
  <c r="BK174" i="2"/>
  <c r="J174" i="2"/>
  <c r="BE174" i="2"/>
  <c r="BI169" i="2"/>
  <c r="BH169" i="2"/>
  <c r="BG169" i="2"/>
  <c r="BF169" i="2"/>
  <c r="T169" i="2"/>
  <c r="R169" i="2"/>
  <c r="P169" i="2"/>
  <c r="BK169" i="2"/>
  <c r="J169" i="2"/>
  <c r="BE169" i="2" s="1"/>
  <c r="BI167" i="2"/>
  <c r="BH167" i="2"/>
  <c r="BG167" i="2"/>
  <c r="BF167" i="2"/>
  <c r="T167" i="2"/>
  <c r="R167" i="2"/>
  <c r="P167" i="2"/>
  <c r="BK167" i="2"/>
  <c r="J167" i="2"/>
  <c r="BE167" i="2" s="1"/>
  <c r="BI163" i="2"/>
  <c r="BH163" i="2"/>
  <c r="BG163" i="2"/>
  <c r="BF163" i="2"/>
  <c r="T163" i="2"/>
  <c r="R163" i="2"/>
  <c r="P163" i="2"/>
  <c r="BK163" i="2"/>
  <c r="J163" i="2"/>
  <c r="BE163" i="2" s="1"/>
  <c r="BI161" i="2"/>
  <c r="BH161" i="2"/>
  <c r="BG161" i="2"/>
  <c r="BF161" i="2"/>
  <c r="T161" i="2"/>
  <c r="R161" i="2"/>
  <c r="P161" i="2"/>
  <c r="BK161" i="2"/>
  <c r="J161" i="2"/>
  <c r="BE161" i="2"/>
  <c r="BI152" i="2"/>
  <c r="BH152" i="2"/>
  <c r="BG152" i="2"/>
  <c r="BF152" i="2"/>
  <c r="T152" i="2"/>
  <c r="T151" i="2" s="1"/>
  <c r="R152" i="2"/>
  <c r="R151" i="2"/>
  <c r="P152" i="2"/>
  <c r="P151" i="2" s="1"/>
  <c r="BK152" i="2"/>
  <c r="BK151" i="2" s="1"/>
  <c r="J152" i="2"/>
  <c r="BE152" i="2"/>
  <c r="BI148" i="2"/>
  <c r="BH148" i="2"/>
  <c r="BG148" i="2"/>
  <c r="BF148" i="2"/>
  <c r="T148" i="2"/>
  <c r="R148" i="2"/>
  <c r="P148" i="2"/>
  <c r="BK148" i="2"/>
  <c r="J148" i="2"/>
  <c r="BE148" i="2" s="1"/>
  <c r="BI140" i="2"/>
  <c r="BH140" i="2"/>
  <c r="BG140" i="2"/>
  <c r="BF140" i="2"/>
  <c r="T140" i="2"/>
  <c r="R140" i="2"/>
  <c r="P140" i="2"/>
  <c r="BK140" i="2"/>
  <c r="J140" i="2"/>
  <c r="BE140" i="2" s="1"/>
  <c r="BI133" i="2"/>
  <c r="F37" i="2" s="1"/>
  <c r="BD95" i="1" s="1"/>
  <c r="BH133" i="2"/>
  <c r="BG133" i="2"/>
  <c r="BF133" i="2"/>
  <c r="T133" i="2"/>
  <c r="R133" i="2"/>
  <c r="P133" i="2"/>
  <c r="BK133" i="2"/>
  <c r="J133" i="2"/>
  <c r="BE133" i="2" s="1"/>
  <c r="BI127" i="2"/>
  <c r="BH127" i="2"/>
  <c r="F36" i="2"/>
  <c r="BC95" i="1" s="1"/>
  <c r="BG127" i="2"/>
  <c r="F35" i="2" s="1"/>
  <c r="BB95" i="1" s="1"/>
  <c r="BF127" i="2"/>
  <c r="J34" i="2"/>
  <c r="AW95" i="1" s="1"/>
  <c r="F34" i="2"/>
  <c r="BA95" i="1" s="1"/>
  <c r="T127" i="2"/>
  <c r="T126" i="2" s="1"/>
  <c r="R127" i="2"/>
  <c r="R126" i="2"/>
  <c r="P127" i="2"/>
  <c r="BK127" i="2"/>
  <c r="J127" i="2"/>
  <c r="BE127" i="2"/>
  <c r="J122" i="2"/>
  <c r="J121" i="2"/>
  <c r="F121" i="2"/>
  <c r="F119" i="2"/>
  <c r="E117" i="2"/>
  <c r="J92" i="2"/>
  <c r="J91" i="2"/>
  <c r="F91" i="2"/>
  <c r="F89" i="2"/>
  <c r="E87" i="2"/>
  <c r="J18" i="2"/>
  <c r="E18" i="2"/>
  <c r="F122" i="2"/>
  <c r="F92" i="2"/>
  <c r="J17" i="2"/>
  <c r="J12" i="2"/>
  <c r="J119" i="2" s="1"/>
  <c r="J89" i="2"/>
  <c r="E7" i="2"/>
  <c r="E115" i="2" s="1"/>
  <c r="E85" i="2"/>
  <c r="AS94" i="1"/>
  <c r="L90" i="1"/>
  <c r="AM90" i="1"/>
  <c r="AM89" i="1"/>
  <c r="L89" i="1"/>
  <c r="AM87" i="1"/>
  <c r="L87" i="1"/>
  <c r="L85" i="1"/>
  <c r="L84" i="1"/>
  <c r="BD94" i="1" l="1"/>
  <c r="W33" i="1" s="1"/>
  <c r="R127" i="3"/>
  <c r="J120" i="5"/>
  <c r="J98" i="5" s="1"/>
  <c r="BK119" i="5"/>
  <c r="BK181" i="3"/>
  <c r="J181" i="3" s="1"/>
  <c r="J102" i="3" s="1"/>
  <c r="J182" i="3"/>
  <c r="J103" i="3" s="1"/>
  <c r="F33" i="5"/>
  <c r="AZ98" i="1" s="1"/>
  <c r="J33" i="5"/>
  <c r="AV98" i="1" s="1"/>
  <c r="AT98" i="1" s="1"/>
  <c r="J129" i="3"/>
  <c r="J98" i="3" s="1"/>
  <c r="BK128" i="3"/>
  <c r="BK119" i="4"/>
  <c r="J120" i="4"/>
  <c r="J98" i="4" s="1"/>
  <c r="R326" i="2"/>
  <c r="R125" i="2"/>
  <c r="F33" i="3"/>
  <c r="AZ96" i="1" s="1"/>
  <c r="J33" i="3"/>
  <c r="AV96" i="1" s="1"/>
  <c r="AT96" i="1" s="1"/>
  <c r="T125" i="2"/>
  <c r="BB94" i="1"/>
  <c r="P127" i="3"/>
  <c r="AU96" i="1" s="1"/>
  <c r="J340" i="2"/>
  <c r="J103" i="2" s="1"/>
  <c r="BK326" i="2"/>
  <c r="J326" i="2" s="1"/>
  <c r="J101" i="2" s="1"/>
  <c r="J33" i="2"/>
  <c r="AV95" i="1" s="1"/>
  <c r="AT95" i="1" s="1"/>
  <c r="F33" i="2"/>
  <c r="AZ95" i="1" s="1"/>
  <c r="AZ94" i="1" s="1"/>
  <c r="P126" i="2"/>
  <c r="P125" i="2" s="1"/>
  <c r="AU95" i="1" s="1"/>
  <c r="AU94" i="1" s="1"/>
  <c r="BC94" i="1"/>
  <c r="J151" i="2"/>
  <c r="J98" i="2" s="1"/>
  <c r="BK126" i="2"/>
  <c r="J200" i="3"/>
  <c r="J106" i="3" s="1"/>
  <c r="BK199" i="3"/>
  <c r="J199" i="3" s="1"/>
  <c r="J105" i="3" s="1"/>
  <c r="BK382" i="2"/>
  <c r="J382" i="2" s="1"/>
  <c r="J104" i="2" s="1"/>
  <c r="E85" i="3"/>
  <c r="J89" i="4"/>
  <c r="E85" i="5"/>
  <c r="F34" i="3"/>
  <c r="BA96" i="1" s="1"/>
  <c r="BA94" i="1" s="1"/>
  <c r="F33" i="4"/>
  <c r="AZ97" i="1" s="1"/>
  <c r="F34" i="5"/>
  <c r="BA98" i="1" s="1"/>
  <c r="AW94" i="1" l="1"/>
  <c r="AK30" i="1" s="1"/>
  <c r="W30" i="1"/>
  <c r="AV94" i="1"/>
  <c r="W29" i="1"/>
  <c r="J126" i="2"/>
  <c r="J97" i="2" s="1"/>
  <c r="BK125" i="2"/>
  <c r="J125" i="2" s="1"/>
  <c r="J119" i="4"/>
  <c r="J97" i="4" s="1"/>
  <c r="BK118" i="4"/>
  <c r="J118" i="4" s="1"/>
  <c r="J119" i="5"/>
  <c r="J97" i="5" s="1"/>
  <c r="BK118" i="5"/>
  <c r="J118" i="5" s="1"/>
  <c r="W31" i="1"/>
  <c r="AX94" i="1"/>
  <c r="J128" i="3"/>
  <c r="J97" i="3" s="1"/>
  <c r="BK127" i="3"/>
  <c r="J127" i="3" s="1"/>
  <c r="AY94" i="1"/>
  <c r="W32" i="1"/>
  <c r="J96" i="4" l="1"/>
  <c r="J30" i="4"/>
  <c r="J96" i="3"/>
  <c r="J30" i="3"/>
  <c r="J96" i="2"/>
  <c r="J30" i="2"/>
  <c r="AK29" i="1"/>
  <c r="AT94" i="1"/>
  <c r="J96" i="5"/>
  <c r="J30" i="5"/>
  <c r="AG95" i="1" l="1"/>
  <c r="J39" i="2"/>
  <c r="AG96" i="1"/>
  <c r="AN96" i="1" s="1"/>
  <c r="J39" i="3"/>
  <c r="AG98" i="1"/>
  <c r="AN98" i="1" s="1"/>
  <c r="J39" i="5"/>
  <c r="AG97" i="1"/>
  <c r="AN97" i="1" s="1"/>
  <c r="J39" i="4"/>
  <c r="AG94" i="1" l="1"/>
  <c r="AN95" i="1"/>
  <c r="AN94" i="1" l="1"/>
  <c r="AK26" i="1"/>
  <c r="AK35" i="1" s="1"/>
</calcChain>
</file>

<file path=xl/sharedStrings.xml><?xml version="1.0" encoding="utf-8"?>
<sst xmlns="http://schemas.openxmlformats.org/spreadsheetml/2006/main" count="5810" uniqueCount="1020">
  <si>
    <t>Export Komplet</t>
  </si>
  <si>
    <t/>
  </si>
  <si>
    <t>2.0</t>
  </si>
  <si>
    <t>ZAMOK</t>
  </si>
  <si>
    <t>False</t>
  </si>
  <si>
    <t>{63104633-d3f5-43a0-9678-b02017189f35}</t>
  </si>
  <si>
    <t>0,01</t>
  </si>
  <si>
    <t>21</t>
  </si>
  <si>
    <t>15</t>
  </si>
  <si>
    <t>REKAPITULACE STAVBY</t>
  </si>
  <si>
    <t>v ---  níže se nacházejí doplnkové a pomocné údaje k sestavám  --- v</t>
  </si>
  <si>
    <t>Návod na vyplnění</t>
  </si>
  <si>
    <t>0,001</t>
  </si>
  <si>
    <t>Kód:</t>
  </si>
  <si>
    <t>19069_1</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</si>
  <si>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</si>
  <si>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</si>
  <si>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Zvyšování rychlosti na TT - úsek Tramv. zast. Důl Zárubek - kol. křižovatka před vjezdem do terminálu Hranečník</t>
  </si>
  <si>
    <t>KSO:</t>
  </si>
  <si>
    <t>CC-CZ:</t>
  </si>
  <si>
    <t>Místo:</t>
  </si>
  <si>
    <t xml:space="preserve">Ostrava </t>
  </si>
  <si>
    <t>Datum:</t>
  </si>
  <si>
    <t>10. 9. 2019</t>
  </si>
  <si>
    <t>Zadavatel:</t>
  </si>
  <si>
    <t>IČ:</t>
  </si>
  <si>
    <t>IČ 61974757</t>
  </si>
  <si>
    <t>Dopravní podnik Ostrava a.s.</t>
  </si>
  <si>
    <t>DIČ:</t>
  </si>
  <si>
    <t>Uchazeč:</t>
  </si>
  <si>
    <t>Vyplň údaj</t>
  </si>
  <si>
    <t>Projektant:</t>
  </si>
  <si>
    <t>IČ 25361520</t>
  </si>
  <si>
    <t>Dopravní projektování spol. s r.o</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</si>
  <si>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</si>
  <si>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</si>
  <si>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</si>
  <si>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</si>
  <si>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</si>
  <si>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</si>
  <si>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</si>
  <si>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</si>
  <si>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</si>
  <si>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</si>
  <si>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</si>
  <si>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</si>
  <si>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</si>
  <si>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</si>
  <si>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</si>
  <si>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</si>
  <si>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</si>
  <si>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</si>
  <si>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</si>
  <si>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</si>
  <si>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</si>
  <si>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</si>
  <si>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</si>
  <si>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</si>
  <si>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</si>
  <si>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</si>
  <si>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</si>
  <si>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</si>
  <si>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</si>
  <si>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</si>
  <si>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</si>
  <si>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</si>
  <si>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</si>
  <si>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</si>
  <si>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</si>
  <si>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</si>
  <si>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</si>
  <si>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</si>
  <si>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</si>
  <si>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</si>
  <si>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</si>
  <si>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</si>
  <si>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</si>
  <si>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</si>
  <si>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</si>
  <si>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</si>
  <si>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</si>
  <si>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</si>
  <si>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</si>
  <si>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 xml:space="preserve">Tramvajový svršek </t>
  </si>
  <si>
    <t>STA</t>
  </si>
  <si>
    <t>1</t>
  </si>
  <si>
    <t>{5838147b-f752-4312-92bb-4143e1f54d3a}</t>
  </si>
  <si>
    <t>2</t>
  </si>
  <si>
    <t>SO 666</t>
  </si>
  <si>
    <t>Úpravy trakčního vedení</t>
  </si>
  <si>
    <t>{30926531-7150-46ce-87f4-f5cb8a51ddcd}</t>
  </si>
  <si>
    <t>DIO</t>
  </si>
  <si>
    <t xml:space="preserve">Dopravně inženýrské opatření </t>
  </si>
  <si>
    <t>OST</t>
  </si>
  <si>
    <t>{9cee02ca-001b-4dfb-a29f-4a2825322b4c}</t>
  </si>
  <si>
    <t>VRN</t>
  </si>
  <si>
    <t>Vedlejší rozpočtové náklady</t>
  </si>
  <si>
    <t>VON</t>
  </si>
  <si>
    <t>{64577af6-65a5-42ff-99be-78ff3c596ab3}</t>
  </si>
  <si>
    <t>KRYCÍ LIST SOUPISU PRACÍ</t>
  </si>
  <si>
    <t>Objekt:</t>
  </si>
  <si>
    <t xml:space="preserve">SO 661 - Tramvajový svršek </t>
  </si>
  <si>
    <t>REKAPITULACE ČLENĚNÍ SOUPISU PRACÍ</t>
  </si>
  <si>
    <t>Kód dílu - Popis</t>
  </si>
  <si>
    <t>Cena celkem [CZK]</t>
  </si>
  <si>
    <t>Náklady ze soupisu prací</t>
  </si>
  <si>
    <t>-1</t>
  </si>
  <si>
    <t>1 - Zemní práce</t>
  </si>
  <si>
    <t xml:space="preserve">    5 - Komunikace pozemní</t>
  </si>
  <si>
    <t>9 - Ostatní konstrukce a práce, bourání</t>
  </si>
  <si>
    <t>998 - Přesun hmot</t>
  </si>
  <si>
    <t>HSV - Práce a dodávky HSV</t>
  </si>
  <si>
    <t xml:space="preserve">    4 - Vodorovné konstrukce</t>
  </si>
  <si>
    <t xml:space="preserve">    997 - Přesun sutě</t>
  </si>
  <si>
    <t>PSV - Práce a dodávky PSV</t>
  </si>
  <si>
    <t xml:space="preserve">    711 - Izolace proti vodě, vlhkosti a plynům</t>
  </si>
  <si>
    <t>SOUPIS PRACÍ</t>
  </si>
  <si>
    <t>PČ</t>
  </si>
  <si>
    <t>MJ</t>
  </si>
  <si>
    <t>Množství</t>
  </si>
  <si>
    <t>J.cena [CZK]</t>
  </si>
  <si>
    <t>Cenová soustava</t>
  </si>
  <si>
    <t>J. Nh [h]</t>
  </si>
  <si>
    <t>Nh celkem [h]</t>
  </si>
  <si>
    <t>J. hmotnost [t]</t>
  </si>
  <si>
    <t>Hmotnost celkem [t]</t>
  </si>
  <si>
    <t>J. suť [t]</t>
  </si>
  <si>
    <t>Suť Celkem [t]</t>
  </si>
  <si>
    <t>Náklady soupisu celkem</t>
  </si>
  <si>
    <t>Zemní práce</t>
  </si>
  <si>
    <t>ROZPOCET</t>
  </si>
  <si>
    <t>K</t>
  </si>
  <si>
    <t>122101101</t>
  </si>
  <si>
    <t>Odkopávky a prokopávky nezapažené  s přehozením výkopku na vzdálenost 3 m nebo s naložením na dopravní prostředek v horninách tř. 1 a 2 do 100 m3</t>
  </si>
  <si>
    <t>m3</t>
  </si>
  <si>
    <t>CS ÚRS 2019 01</t>
  </si>
  <si>
    <t>4</t>
  </si>
  <si>
    <t>-48002242</t>
  </si>
  <si>
    <t>PSC</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</si>
  <si>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</si>
  <si>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VV</t>
  </si>
  <si>
    <t xml:space="preserve">Odkopávky pro zřízení podkladní vrstvy pod kol. ložem v </t>
  </si>
  <si>
    <t>v přechodových oblastech mostu přes Lučinu - ZKPP</t>
  </si>
  <si>
    <t>v ochran. pásmech inž. sítí ruční výkop</t>
  </si>
  <si>
    <t>12*2*4,09</t>
  </si>
  <si>
    <t>162701105</t>
  </si>
  <si>
    <t>Vodorovné přemístění výkopku nebo sypaniny po suchu  na obvyklém dopravním prostředku, bez naložení výkopku, avšak se složením bez rozhrnutí z horniny tř. 1 až 4 na skládku zhotovitele</t>
  </si>
  <si>
    <t>314236885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</si>
  <si>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</si>
  <si>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doprava výkopku na skládku zhotovitele</t>
  </si>
  <si>
    <t>KL z přechodové oblasti-ZKPP mostu</t>
  </si>
  <si>
    <t xml:space="preserve">(12*4)*3,27 </t>
  </si>
  <si>
    <t>Součet</t>
  </si>
  <si>
    <t>3</t>
  </si>
  <si>
    <t>17120121R</t>
  </si>
  <si>
    <t>Poplatek za uložení stavebního odpadu na skládce (skládkovné) zeminy pro sanaci podloží zatříděného do Katalogu odpadů pod kódem 170 504</t>
  </si>
  <si>
    <t>t</t>
  </si>
  <si>
    <t>573312215</t>
  </si>
  <si>
    <t>uložení na skládce zhotovitele</t>
  </si>
  <si>
    <t>12*2*4,09*1,8</t>
  </si>
  <si>
    <t>(12*4)*3,27*1,8 "výkaz kubatur odečtem v  SW AutoCad"</t>
  </si>
  <si>
    <t>181102302</t>
  </si>
  <si>
    <t>Úprava pláně v zářezech se zhutněním</t>
  </si>
  <si>
    <t>m2</t>
  </si>
  <si>
    <t>1698532986</t>
  </si>
  <si>
    <t>pláň žel. spodku a zemní pláň-ZKPP</t>
  </si>
  <si>
    <t>(8,7+7,7)*12*2</t>
  </si>
  <si>
    <t>5</t>
  </si>
  <si>
    <t>Komunikace pozemní</t>
  </si>
  <si>
    <t>511532111</t>
  </si>
  <si>
    <t>Kolejové lože se zhutněním  z kameniva hrubého drceného</t>
  </si>
  <si>
    <t>-541217456</t>
  </si>
  <si>
    <t>Doplnění KL při úpravě GPK</t>
  </si>
  <si>
    <t>v  celé délce stavby</t>
  </si>
  <si>
    <t>štěrk jakosti 32-63-B1</t>
  </si>
  <si>
    <t xml:space="preserve">(1086,466-66-24)*3,4*0,05 </t>
  </si>
  <si>
    <t xml:space="preserve">(1084,491-66-24)*3,4*0,05 </t>
  </si>
  <si>
    <t>Přechodová oblast-ZKPP mostu</t>
  </si>
  <si>
    <t>6</t>
  </si>
  <si>
    <t>511582195</t>
  </si>
  <si>
    <t>Kolejové lože se zhutněním  Příplatek k cenám za ztížení práce při rekonstrukcích</t>
  </si>
  <si>
    <t>-1644367773</t>
  </si>
  <si>
    <t xml:space="preserve">Poznámka k souboru cen:_x000D_
1. Ceny lze použít i pro: a) rozšířené kolejové lože mezi vyhybkami ve zhlaví nástupištních zídek, na mostech s průběžným kolejovým ložem a v tunelu, b) kolejové lože s úpravou žlábku pro izolované kolejové obvody. 2. V cenách nejsou započteny náklady na případné hutnění mezipražcových prostorů a za hlavami pražců. 3. Cena 511 54-2111 je určena pro zřízení kolejového lože z kameniva drobného drceného frakce 8 - 16 mm o tloušťce do 10 cm pod kolejové brzdy. </t>
  </si>
  <si>
    <t>7</t>
  </si>
  <si>
    <t>512502121</t>
  </si>
  <si>
    <t>Odstranění kolejového lože  s přehozením materiálu na vzdálenost do 3 m s naložením na dopravní prostředek z kameniva (drceného, struskové štěrkoviny, štěrkopísku) po rozebrání koleje nebo kolejového rozvětvení</t>
  </si>
  <si>
    <t>-1191160460</t>
  </si>
  <si>
    <t xml:space="preserve">Poznámka k souboru cen:_x000D_
1. Ceny lze použít i pro odstranění přilehlých částí kolejového lože sousedních kolejí, drážních stezek a sypaných nástupišť, nánosu mezi kolejnicovými pásy a vedle nich nad horní plochou pražců. </t>
  </si>
  <si>
    <t>8</t>
  </si>
  <si>
    <t>512502995</t>
  </si>
  <si>
    <t>Odstranění kolejového lože  s přehozením materiálu na vzdálenost do 3 m s naložením na dopravní prostředek z kameniva (drceného, struskové štěrkoviny, štěrkopísku) Příplatek k ceně za ztížení práce při rekonstrukcích</t>
  </si>
  <si>
    <t>1798502296</t>
  </si>
  <si>
    <t>9</t>
  </si>
  <si>
    <t>514471111</t>
  </si>
  <si>
    <t>Prolití kolejového lože pryskyřicí bebo polyuretanem</t>
  </si>
  <si>
    <t>879636883</t>
  </si>
  <si>
    <t>Přechodová oblast - prolití štěrkového lože</t>
  </si>
  <si>
    <t>prýskyřicí nebo polyuretanem v množství 5l/m2,</t>
  </si>
  <si>
    <t>včetně dodávky a manipulace</t>
  </si>
  <si>
    <t>(12*7,5*2)*5/1000</t>
  </si>
  <si>
    <t>10</t>
  </si>
  <si>
    <t>521327111</t>
  </si>
  <si>
    <t>Zřízení koleje stykované v ose na pražcích dřevěných z kolejnic tvaru S 49  s normálním rozchodem na pražcích nevystrojených se žebrovými podkladnicemi a tuhými svěrkami rozdělení c</t>
  </si>
  <si>
    <t>m</t>
  </si>
  <si>
    <t>1222409038</t>
  </si>
  <si>
    <t>po zřízení ZKPP u mostu přes Lučinu</t>
  </si>
  <si>
    <t>3231. V položkách jsou započteny i náklady na</t>
  </si>
  <si>
    <t>na případnou výměnu upecňovadel včetně:</t>
  </si>
  <si>
    <t>a) dodání podkladnic, můstkových desek, spojek, svěrek a kolejnicových upevňovadel,</t>
  </si>
  <si>
    <t xml:space="preserve">b) polyetylenové podložky pod podkladnice </t>
  </si>
  <si>
    <t>c) pryžové podložky mezi patou kolejnice a podkladnicemi,</t>
  </si>
  <si>
    <t>d) těsnící zátky do vložek pražců z předpjatého betonu,</t>
  </si>
  <si>
    <t>e) osazení kotevních šroubů včetně zalití u koleje na podkladu z betonu,</t>
  </si>
  <si>
    <t>f) směrovou a výškovou úpravu koleje s podbitím každého pražce třemi záběry podbíječkou včetně dotažení, očištění a naolejování spojkových a svěrkovýc</t>
  </si>
  <si>
    <t>4*15  "dl . koleje 4 x 15 m"</t>
  </si>
  <si>
    <t>11</t>
  </si>
  <si>
    <t>529999995</t>
  </si>
  <si>
    <t>Příplatek k cenám koleje  za ztížení práce při rekonstrukcích</t>
  </si>
  <si>
    <t>824025455</t>
  </si>
  <si>
    <t>12</t>
  </si>
  <si>
    <t>525010022</t>
  </si>
  <si>
    <t>Rozebrání koleje stykované a bezstykové v ose  jakékoliv soustavy a jakéhokoliv rozdělení pražců normálního rozchodu do součástí na dřevěných pražcích</t>
  </si>
  <si>
    <t>832514031</t>
  </si>
  <si>
    <t xml:space="preserve">Poznámka k souboru cen:_x000D_
1. Ceny jsou určeny pouze pro rozebrání koleje v ose koleje. 2. V cenách nejsou započteny náklady na odvoz rozebraných součástí na předepsanou skládku; tyto se oceňují cenami souboru cen 997 24-1 . . Doprava vybouraných hmot, konstrukcí a suti této části katalogu. </t>
  </si>
  <si>
    <t>Rozebrání koleje před zřízením ZKPP u mostu přes Lučinu</t>
  </si>
  <si>
    <t xml:space="preserve">Rozebrání koleje a stávajícího dilat. zařízení pro </t>
  </si>
  <si>
    <t>zřízení nových dilat. zařízení</t>
  </si>
  <si>
    <t xml:space="preserve">4*13,635  </t>
  </si>
  <si>
    <t>13</t>
  </si>
  <si>
    <t>525049095</t>
  </si>
  <si>
    <t>Rozebrání koleje stykované a bezstykové v ose  Příplatek k ceně za ztížení práce při rekonstrukcích</t>
  </si>
  <si>
    <t>1876499556</t>
  </si>
  <si>
    <t>14</t>
  </si>
  <si>
    <t>543141111</t>
  </si>
  <si>
    <t>Směrové a výškové vyrovnání koleje na pražcích ze železového nebo předpjatého betonu  jakékoliv soustavy , v jakémkoliv kolejovém loži, bez doplnění kolejového lože dosavadní i nově zřízené koleje</t>
  </si>
  <si>
    <t>116630618</t>
  </si>
  <si>
    <t>(1086,466-66) "kol.č.1, odečet délky mostu"</t>
  </si>
  <si>
    <t>(1084,491-66) "kol.č.2, odečet délky mostu"</t>
  </si>
  <si>
    <t>543149095</t>
  </si>
  <si>
    <t>Směrové a výškové vyrovnání koleje na pražcích ze železového nebo předpjatého betonu  Příplatek k ceně za ztížení práce při rekonstrukcích</t>
  </si>
  <si>
    <t>-815840625</t>
  </si>
  <si>
    <t>16</t>
  </si>
  <si>
    <t>543191111</t>
  </si>
  <si>
    <t>Směrové a výškové vyrovnání koleje jakékoliv soustavy  na pražcích jakéhokoliv druhu a rozdělení, bez doplnění kolejového lože automatickou podbíječkou</t>
  </si>
  <si>
    <t>609563849</t>
  </si>
  <si>
    <t>2. a 3. podbití</t>
  </si>
  <si>
    <t>(1086,466-66)*2 "kol.č.1, odečet délky mostu"</t>
  </si>
  <si>
    <t>(1084,491-66)*2 "kol.č.2, odečet délky mostu"</t>
  </si>
  <si>
    <t>17</t>
  </si>
  <si>
    <t>543199095</t>
  </si>
  <si>
    <t>Směrové a výškové vyrovnání koleje jakékoliv soustavy  Příplatek k ceně za ztížení práce při rekonstrukcích</t>
  </si>
  <si>
    <t>1115108427</t>
  </si>
  <si>
    <t>18</t>
  </si>
  <si>
    <t>545112311</t>
  </si>
  <si>
    <t>Výměna kolejnic délky do 25 m  na pražcích jakéhokoliv druhu a rozdělení s případnou výměnou podložek pod kolejnice, avšak bez výměny podkladnice, s uložením vyzískaného materiálu na vzdálenost do 20 m nebo s naložením na dopravní prostředek souvislá bez dodání kolejnic tvaru S 49</t>
  </si>
  <si>
    <t>-1510529204</t>
  </si>
  <si>
    <t xml:space="preserve">Poznámka k souboru cen:_x000D_
1. Ceny ojedinělé výměny kolejnice jsou určeny pro výměnu kolejnic délky do 25 m; za ojedinělou výměnu kolejnice se považuje i výměna souvislá v celkové délce do 100 m vyměňovaných kolejnic. 2. Ceny souvislé výměny jsou určeny pro výměnu svařovaných nebo stykovaných kolejnicových pásů v dosavadní koleji z kolejnic svařovaných a stykovaných o celkové délce přes 100 m vyměňovaných kolejnic. 3. V cenách jsou započteny i náklady na doplnění pryžových podložek, spojkových šroubů,svěrkových šroubů, matic a dvojitých pružných kroužků. 4. V cenách nejsou započteny náklady na: a) řezání kolejnic; tyto náklady se oceňují cenou 548 93-0011 Řezání kolejnic pilou, b) vrtání kolejnic; tyto náklady se oceňují cenou 548 93-0013 Vrtání kolejnic vrtačkou, c) výměnu podkladnic; tyto náklady se oceňují cenami souboru cen 545 12 Výměna drobného kolejiva, d) výměnu spojek; tyto náklady se oceňují cenou 545 12-1021 Výměna izolovaného styku za normální, e) svařování kolejnic; tyto náklady se oceňují cenami souboru cen 548 91- . . Stykové svařování kolejnic jakékoliv jakosti ocele odtavením, f) směrovou a výškovou úpravu koleje; tyto náklady se oceňují cenami souboru cen: - 543 11- . . Směrové a výškové vyrovnání na pražcích dřevěných, - 543 12- . . Směrové a výškové vyrovnání na pražcích ocelových, - 543 14- . . Směrové a výškové vyrovnání na pražcích betonových, g) dopravu vyzískaných kolejnic nebo kolejnicových pásů na skládku; tyto náklady se oceňují cenami souboru cen 997 24-1 . . Doprava vybouraných hmot, konstrukcí nebo suti, části B 02, h) dodání kolejnic; tyto náklady se ocení ve specifikaci. 5. Množství jednotek se určuje v m kolejnice a to jak u ojedinělé tak u souvislé výměny. 6. Dodání kolejnic ve specifikaci se ocení podle skutečné jakosti kolejnice. Ztratné lze dohodnout ve výši 0,50 %. </t>
  </si>
  <si>
    <t>výměna ojetých kolejnic v oblouku</t>
  </si>
  <si>
    <t>301,406*2 "kol.č.1 km 0,667-0,967"</t>
  </si>
  <si>
    <t>299,882*2 "kol.č.1 km 0,667-0,967"</t>
  </si>
  <si>
    <t>19</t>
  </si>
  <si>
    <t>545112995</t>
  </si>
  <si>
    <t>Výměna kolejnic délky do 25 m  Příplatek k cenám za ztížení práce při rekonstrukcích</t>
  </si>
  <si>
    <t>-836991376</t>
  </si>
  <si>
    <t>20</t>
  </si>
  <si>
    <t>M</t>
  </si>
  <si>
    <t>43765101</t>
  </si>
  <si>
    <t>kolejnice železniční širokopatní tvaru 49 E1 (S49) jakosti R260</t>
  </si>
  <si>
    <t>748311864</t>
  </si>
  <si>
    <t>1201,53*0,04968 'Přepočtené koeficientem množství</t>
  </si>
  <si>
    <t>545112311R</t>
  </si>
  <si>
    <t>Otočení kolejnice v přímých úsecích</t>
  </si>
  <si>
    <t>-293450652</t>
  </si>
  <si>
    <t>otočení kolejnic v přímých úsecích</t>
  </si>
  <si>
    <t>1086,466-178,532-92,95-304,406-15-13,635 "kol.č.1"</t>
  </si>
  <si>
    <t>1084,491-182,086-299,882-15-13,635 "kol. č.2"</t>
  </si>
  <si>
    <t>22</t>
  </si>
  <si>
    <t>545112995R</t>
  </si>
  <si>
    <t>1172290641</t>
  </si>
  <si>
    <t>23</t>
  </si>
  <si>
    <t>545126015</t>
  </si>
  <si>
    <t>Výměna drobného kolejiva  svěrky a svěrkového šroubu</t>
  </si>
  <si>
    <t>kus</t>
  </si>
  <si>
    <t>-546571783</t>
  </si>
  <si>
    <t xml:space="preserve">Poznámka k souboru cen:_x000D_
1. V cenách jsou započteny náklady na: a) demontáž staré podkladnice, dodání a montáž nové podkladnice, vrtulí svěrek a svěrkových šroubů a zajišťovacích kroužků v položce -6013, b) demontáž staré spojky, dodání a montáž nových spojek, šroubů a zajišťovacích kroužků v položce -6014, c) demontáž staré svěrky, dodání a montáž nové svěrky, šroubů a podložek v položce -6015, d) demontáž starých šroubů dodání a montáž nových šroubů, podložek a matic v položce -6016. </t>
  </si>
  <si>
    <t>24</t>
  </si>
  <si>
    <t>545135121</t>
  </si>
  <si>
    <t>Výměna izolačních podložek v koleji a kolejovém rozvětvení  pod kolejnicí</t>
  </si>
  <si>
    <t>-1112161049</t>
  </si>
  <si>
    <t xml:space="preserve">Poznámka k souboru cen:_x000D_
1. Ceny lze použít i pro zřizování izolačních podložek v koleji nebo kolejovém rozvětvení. 2. V cenách nejsou započteny náklady na případnou výměnu drobného kolejiva; tyto se oceňují příslušnými cenami souboru cen části A 02 zřízení železničního svršku. </t>
  </si>
  <si>
    <t>25</t>
  </si>
  <si>
    <t>27314375</t>
  </si>
  <si>
    <t>podložka pryžová pod patu kolejnic 183X15</t>
  </si>
  <si>
    <t>-943929691</t>
  </si>
  <si>
    <t>26</t>
  </si>
  <si>
    <t>548133121</t>
  </si>
  <si>
    <t>Řez příčný žlábkové kolejnice  plamenem</t>
  </si>
  <si>
    <t>263183707</t>
  </si>
  <si>
    <t xml:space="preserve">Poznámka k souboru cen:_x000D_
1. V ceně jsou započteny i náklady na očištění kolejnice v místě řezu. </t>
  </si>
  <si>
    <t>27</t>
  </si>
  <si>
    <t>548912221</t>
  </si>
  <si>
    <t>Stykové svařování kolejnic jakékoliv jakosti ocele odtavením  průběžné v koleji, kolejnice tvaru S 49</t>
  </si>
  <si>
    <t>-1338401712</t>
  </si>
  <si>
    <t>28</t>
  </si>
  <si>
    <t>549220</t>
  </si>
  <si>
    <t>PRAŽCOVÁ KOTVA VE STÁVAJÍCÍ KOLEJI</t>
  </si>
  <si>
    <t>OTSKP 2019</t>
  </si>
  <si>
    <t>459028582</t>
  </si>
  <si>
    <t>Poznámka k souboru cen:_x000D_
1. Položka obsahuje: – dodávku a montáž pražcové kotvy – odhrabání štěrku v místě zabudování pražcové kotvy bez ohledu na ulehlost – po dokončení montáže navrácení štěrku na původní místo a uvedení koleje do normového stavu – příplatky za ztížené podmínky při práci v koleji, např. překážky po stranách koleje, práci v tunelu ap. 2. Položka neobsahuje: X 3. Způsob měření: Udává se počet kusů kompletní konstrukce nebo práce.</t>
  </si>
  <si>
    <t>29</t>
  </si>
  <si>
    <t>56476011R</t>
  </si>
  <si>
    <t>Podklad nebo kryt z kameniva hrubého drceného  vel. 16-32 mm s rozprostřením a zhutněním, po zhutnění tl. 250 mm</t>
  </si>
  <si>
    <t>-380114127</t>
  </si>
  <si>
    <t>podklad. vrstva pod kol. ložem</t>
  </si>
  <si>
    <t>v ZKPP</t>
  </si>
  <si>
    <t xml:space="preserve">12*2*7,83 </t>
  </si>
  <si>
    <t>30</t>
  </si>
  <si>
    <t>564871111</t>
  </si>
  <si>
    <t>Podklad ze štěrkodrti ŠD  s rozprostřením a zhutněním, po zhutnění tl. 250 mm</t>
  </si>
  <si>
    <t>-1969406152</t>
  </si>
  <si>
    <t>podklad. vrstva (2x) pod kol. ložem v ZKPP</t>
  </si>
  <si>
    <t>sanace zemní pláně</t>
  </si>
  <si>
    <t>12*2*2*7,71</t>
  </si>
  <si>
    <t>31</t>
  </si>
  <si>
    <t>R01</t>
  </si>
  <si>
    <t>Odpojení a opětovné napojení odsávacích  bodů a kabelů ukolejnění</t>
  </si>
  <si>
    <t>kpl</t>
  </si>
  <si>
    <t>985036926</t>
  </si>
  <si>
    <t>Ostatní konstrukce a práce, bourání</t>
  </si>
  <si>
    <t>32</t>
  </si>
  <si>
    <t>911381215</t>
  </si>
  <si>
    <t>Městská ochranná zábrana  průběžná délky 2 m, výšky 0,5 m</t>
  </si>
  <si>
    <t>-959088732</t>
  </si>
  <si>
    <t xml:space="preserve">Poznámka k souboru cen:_x000D_
1. Ceny obsahují náklady na: a) osazení zábrany na konstrukci vozovky nebo chodníku, b) směrové a výškové vyrovnání dílců, c) dodávku montážního materiálu a spojek, d) náklady na manipulaci jeřábem. 2. V cenách nejsou započteny náklady, které se oceňují cenami katalogu 821-1 Mosty: a) na podkladní vyrovnávací vrstvu z plastbetonu nebo modifikovaného betonu, b) na broušení nerovností plochy konstrukce pro uložení betonového dílce, c) na osazení snímatelného svodidlového madla. </t>
  </si>
  <si>
    <t>1. Ceny obsahují náklady na:</t>
  </si>
  <si>
    <t>a) dodávku betonových zábran</t>
  </si>
  <si>
    <t>c) směrové a výškové vyrovnání dílců,</t>
  </si>
  <si>
    <t>d) dodávku montážního materiálu a spojek,</t>
  </si>
  <si>
    <t>e) náklady na manipulaci jeřábem.</t>
  </si>
  <si>
    <t>2. V cenách nejsou započteny náklady, které se oceňují cenami katalogu 821-1 Mosty:</t>
  </si>
  <si>
    <t>a) na podkladní vyrovnávací vrstvu z plastbetonu nebo modifikovaného betonu,</t>
  </si>
  <si>
    <t>b) na broušení nerovností plochy konstrukce pro uložení betonového dílce,</t>
  </si>
  <si>
    <t>c) na osazení snímatelného svodidlového madla.</t>
  </si>
  <si>
    <t>2*10</t>
  </si>
  <si>
    <t>33</t>
  </si>
  <si>
    <t>911121111R</t>
  </si>
  <si>
    <t>Dodávka a montáž zábradlí ocelového přichyceného vruty do betonové zábrany</t>
  </si>
  <si>
    <t>830696643</t>
  </si>
  <si>
    <t xml:space="preserve">Poznámka k souboru cen:_x000D_
1. Zábradlí je kotveno po 2 m. 2. V ceně jsou započteny i náklady na: a) vykopání jamek pro sloupky s odhozením výkopku na hromadu nebo naložením na dopravní prostředek i náklady na betonový základ; b) u ceny 911 11-1111 betonový základ; c) u ceny 911 12-1111 vruty. 3. V cenách nejsou započteny náklady na: a) dodání zábradlí (dílů zábradlí), tyto se oceňují ve specifikaci; b) nátěry zábradlí, tyto se oceňují jako práce PSV příslušnými cenami katalogu 800-783 Nátěry; c) zřízení betonového podkladu u položky 911 12-1111. </t>
  </si>
  <si>
    <t xml:space="preserve">Dodávka a montáž zábradlí (madla) ocelového </t>
  </si>
  <si>
    <t xml:space="preserve">pozinkovaného výšky 0,5 m přichyceného </t>
  </si>
  <si>
    <t>vruty do betonové zábrany</t>
  </si>
  <si>
    <t>34</t>
  </si>
  <si>
    <t>92256R</t>
  </si>
  <si>
    <t>Úprava ploch drážní stezky, sypaných nástupišť, zvýšených nástupišť drážní stezky mezi kolejemi ve stanicích a podél kolejí ve stanicích a na trati z drti kamenné se zhutněním vrstvy 50 mm</t>
  </si>
  <si>
    <t>1517604922</t>
  </si>
  <si>
    <t xml:space="preserve">Poznámka k souboru cen:_x000D_
1. V cenách 59-1133 až -1139 Drážní stezky z haldoviny nejsou započteny náklady na: dodávku materiálu, těžení, naložení a dopravu haldoviny; tyto náklady se oceňují cenami katalogu 800-1 Zemní práce a 823-2 Rekultivace. 2. Příplatky k ceně nelze použít pro ztížení prací na sypaných nástupištích. 3. Množství měrných jednotek se určuje u: a) drážních stezek v m2 horní plochy stezky, b) zvýšených nástupišť, povrchových úprav a podkladních vrstev v m2 horní plochy. 4. Konstrukce nebo jiná zařízení s plochou v úrovni stezky nebo nástupiště menší než 2 m2 se od množství jednotek neodečítají. 5. Práce, v nichž je použita k úpravě plochy strusková štěrkovina se oceňují cenami 922 58-1125 až -1139 Drážní stezky ze škváry. </t>
  </si>
  <si>
    <t>Strojní reprofilace kolejového lože</t>
  </si>
  <si>
    <t>(1086,466-66-24)*3,8</t>
  </si>
  <si>
    <t>(1084,491-66-24)*3,8</t>
  </si>
  <si>
    <t>35</t>
  </si>
  <si>
    <t>931943421</t>
  </si>
  <si>
    <t>Dilatační zařízení kolejí na ocelových mostech  z kolejnic jakosti oceli 95 ČSD-VK tvaru S 49, pro posun dilatujících částí délky do 400 mm (vzor. list 051 603 d) na opěrách</t>
  </si>
  <si>
    <t>pár</t>
  </si>
  <si>
    <t>-1340950636</t>
  </si>
  <si>
    <t xml:space="preserve">Poznámka k souboru cen:_x000D_
1. Ceny jsou určeny pro oceňování zřizování dilatačních zařízení v koleji dosavadní nebo v koleji nově zřízené. 2. V cenách jsou započteny i náklady: a) na dodání polyetylenových a pryžových podložek, b) u dilatačních zařízení na opěrách na dodání pražců v části v kolejovém loži z kameniva drceného včetně pražce na závěrné zídce opěry, c) na defektoskopickou zkoušku kolejnic dilatačního zařízení. 3. V cenách nejsou započteny náklady na: a) dodání a osazení mostnic; mostnice jsou součástí mostní konstrukce. Zřízení mostnic na železničních mostech se oceňuje cenami souboru cen 521 27-12 části A 02 katalogu 821-1 Mosty, b) řezání kolejnic pro vložení dilatačního zařízení; toto se oceňuje cenou 548 93-0011 Řezání kolejnic pilou, c) vrtání kolejnic pro zapojení dilatačního zařízení; toto se oceňuje cenou 548 93-0013 Vrtání kolejnic vrtačkou, d) směrovou a výškovou úpravu koleje před a za dilatačním zařízením; tyto náklady se oceňují cenami souboru cen 543 11- . . nebo 543 14- . . Směrové a výškové vyrovnání na pražcích dřevěných nebo betonových, e) demontáž koleje nebo dilatačního zařízení; toto se oceňuje jako rozebrání koleje cenami souboru cen 525 0 . - . 0 Rozebrání koleje stykované a bezstykové v ose nebo cenou 525 07-0011 Rozebrání koleje na mostech, f) odvoz demontovaných hmot; toto se oceňuje cenami souboru cen, 997 24-1 . . Doprava vybouraných hmot, konstrukcí nebo suti části B 02. </t>
  </si>
  <si>
    <t>Dodávka a montáž dilatačích zařízení za mostem přes Lučinu</t>
  </si>
  <si>
    <t>typu: KVDZS49-1:20-d,V1-9971 (v úpravě pro DP Ostrava)</t>
  </si>
  <si>
    <t>délka 13,635</t>
  </si>
  <si>
    <t>pro posun kolejnic do 330 mm</t>
  </si>
  <si>
    <t xml:space="preserve">kolejnice jazyková pohyblivá 49E1 8000 mm - úprava </t>
  </si>
  <si>
    <t>opracování pro tramvajové kolo</t>
  </si>
  <si>
    <t>součástí dodávky jsou:</t>
  </si>
  <si>
    <t>podkladnice svařované 170/30(27) s kluz. plochou vys.33 mm</t>
  </si>
  <si>
    <t>opornicové opěrky svař.</t>
  </si>
  <si>
    <t>klínové podkladnice 1:20</t>
  </si>
  <si>
    <t>pryž. podložky pod paty kolejnice v oblasti pevné jazyk. kolejnice</t>
  </si>
  <si>
    <t>vrtule R1 D24x145-5.6 a R2 D24x160-5.6</t>
  </si>
  <si>
    <t>koncové vrtání na 1 otvor</t>
  </si>
  <si>
    <t>svěrky ŽS4, ŽS4 upravené a svěrky SD</t>
  </si>
  <si>
    <t>součástí dodávky nejsou:</t>
  </si>
  <si>
    <t>pražce dřevěné</t>
  </si>
  <si>
    <t>PENEFOL pod podkladnice</t>
  </si>
  <si>
    <t>2 "tj. 2 páry"</t>
  </si>
  <si>
    <t>36</t>
  </si>
  <si>
    <t>60812810</t>
  </si>
  <si>
    <t>pražec dřevěný příčný 2A impregnovaný olejem BK dl 2,6m I</t>
  </si>
  <si>
    <t>-459271806</t>
  </si>
  <si>
    <t>37</t>
  </si>
  <si>
    <t>28314916</t>
  </si>
  <si>
    <t>podložka PE pod podkladnici 360x160x2</t>
  </si>
  <si>
    <t>375699854</t>
  </si>
  <si>
    <t>Podložka pod podkladnici v dilatačních zařízeních</t>
  </si>
  <si>
    <t xml:space="preserve">není součásti dodávky dilat. zař. </t>
  </si>
  <si>
    <t>44*2</t>
  </si>
  <si>
    <t>38</t>
  </si>
  <si>
    <t>985121123</t>
  </si>
  <si>
    <t>Tryskání degradovaného betonu stěn, rubu kleneb a podlah vodou pod tlakem přes 1 250 do 2 500 barů</t>
  </si>
  <si>
    <t>-1064881319</t>
  </si>
  <si>
    <t xml:space="preserve">Poznámka k souboru cen:_x000D_
1. V cenách jsou započteny i náklady na dodání vody a písku. 2. V cenách tryskání pískem jsou započteny i náklady na smetení písku na hromady nebo naložení na dopravní prostředek. 3. V cenách tryskání pískem nejsou započteny náklady na odvoz písku, které se oceňují cenami odvozu suti příslušného katalogu pro objekt, na kterém se tryskání provádí. </t>
  </si>
  <si>
    <t>P</t>
  </si>
  <si>
    <t>Poznámka k položce:_x000D_
plocha přechodové desky (odhad) 2*(8m*4m)</t>
  </si>
  <si>
    <t>Tramvajový most ev. č. 2-002, most přes řeku Lučinu</t>
  </si>
  <si>
    <t>160,20</t>
  </si>
  <si>
    <t>39</t>
  </si>
  <si>
    <t>985311112</t>
  </si>
  <si>
    <t>Reprofilace betonu sanačními maltami na cementové bázi ručně stěn, tloušťky přes 10 do 20 mm</t>
  </si>
  <si>
    <t>-258187272</t>
  </si>
  <si>
    <t xml:space="preserve">Poznámka k souboru cen:_x000D_
1. Ceny pro danou tloušťku jsou určeny pro nanášení sanačních malt v jakémkoliv počtu vrstev. 2. V cenách nejsou započteny náklady na: a) odstranění degradovaného betonu, které se oceňují cenami souborů cen 985 11-21 Odsekání degradovaného betonu a 985 12-1 Tryskání degradovaného betonu, b) očištění povrchu betonu, které se oceňují cenami souboru cen 985 13 Očištění ploch, c) ochranný nátěr povrchu reprofilovaného betonu, které se oceňují cenami souboru cen 985 32-4 Ochranný nátěr betonu, d) uzavírací stěrku; tyto náklady se oceňují cenami souboru cen 985 31-21 Stěrka k vyrovnání ploch reprofilovaného betonu, e) případné vyztužení reprofilovaných vrstev svařovanými sítěmi, které se oceňují cenami souboru cen 985 56-2 Výztuž stříkaného betonu ze svařovaných sítí. </t>
  </si>
  <si>
    <t>40</t>
  </si>
  <si>
    <t>985312132</t>
  </si>
  <si>
    <t>Stěrka k vyrovnání ploch reprofilovaného betonu rubu kleneb a podlah, tloušťky přes 2 do 3 mm</t>
  </si>
  <si>
    <t>-678571676</t>
  </si>
  <si>
    <t xml:space="preserve">Poznámka k souboru cen:_x000D_
1. V cenách nejsou započteny náklady na ochranný nátěr, které se oceňují souborem cen 985 32-4 Ochranný nátěr betonu. </t>
  </si>
  <si>
    <t>41</t>
  </si>
  <si>
    <t>985323112</t>
  </si>
  <si>
    <t>Spojovací můstek reprofilovaného betonu na cementové bázi, tloušťky 2 mm</t>
  </si>
  <si>
    <t>146177813</t>
  </si>
  <si>
    <t>42</t>
  </si>
  <si>
    <t>28411066R1</t>
  </si>
  <si>
    <t>Kompozitní dílce-výměna ocelových plechů dilatačních spar</t>
  </si>
  <si>
    <t>-1112498120</t>
  </si>
  <si>
    <t>36,80</t>
  </si>
  <si>
    <t>43</t>
  </si>
  <si>
    <t>92694122R</t>
  </si>
  <si>
    <t>Návěstidla a označovací zařízení  znamení na sloupku rychlostník nebo předzvěstník s jednou tabulkou (vzor. list ZT - 4 a - 5)</t>
  </si>
  <si>
    <t>-1093312394</t>
  </si>
  <si>
    <t xml:space="preserve">Poznámka k souboru cen:_x000D_
1. V cenách jsou započteny i náklady na: a) u celého souboru cen na zemní práce s rozhozením výkopu do 3 m, b) u znamení na - provedení ochranných nátěrů - osazení sloupků se zabetonováním nebo vysekáním otvorů pro osazení a zalití cementovou maltou, c) u označovacích zařízení na provedení nátěru, d) u ceny 926 92-5114 na - zemní práce v kolejovém loži s rozhozením výkopu do 3 m, - úprava kolejového lože v místě uložení, - nátěr námezníku. </t>
  </si>
  <si>
    <t>44</t>
  </si>
  <si>
    <t>-2036135244</t>
  </si>
  <si>
    <t>45</t>
  </si>
  <si>
    <t>R02</t>
  </si>
  <si>
    <t>Vodivé propojení kolejnic, demontáž a zpětná montáž</t>
  </si>
  <si>
    <t>512</t>
  </si>
  <si>
    <t>278670527</t>
  </si>
  <si>
    <t>46</t>
  </si>
  <si>
    <t>R5</t>
  </si>
  <si>
    <t>Broušení temene hlavy kolejnice do požadovaného tvaru a rozměrů DPO</t>
  </si>
  <si>
    <t>-1178276513</t>
  </si>
  <si>
    <t>1086,466 "kol.č.1"</t>
  </si>
  <si>
    <t>1084,491 "kol.č.2"</t>
  </si>
  <si>
    <t>998</t>
  </si>
  <si>
    <t>Přesun hmot</t>
  </si>
  <si>
    <t>47</t>
  </si>
  <si>
    <t>998243011</t>
  </si>
  <si>
    <t>Přesun hmot pro svršek kolejí nebo kolejišť pro tramvaj kromě metra  jakéhokoliv rozsahu dopravní vzdálenost do 1 000 m</t>
  </si>
  <si>
    <t>-318835645</t>
  </si>
  <si>
    <t xml:space="preserve">Poznámka k souboru cen:_x000D_
1. Přesun hmot pro spodek kolejí nebo kolejišť pro tramvaj s výjimkou metra se oceňuje cenami části A01 katalogu 824-1 Dráhy kolejové-normální. </t>
  </si>
  <si>
    <t>HSV</t>
  </si>
  <si>
    <t>Práce a dodávky HSV</t>
  </si>
  <si>
    <t>Vodorovné konstrukce</t>
  </si>
  <si>
    <t>48</t>
  </si>
  <si>
    <t>457971112</t>
  </si>
  <si>
    <t>Zřízení vrstvy z geotextilie s přesahem  bez připevnění k podkladu, s potřebným dočasným zatěžováním včetně zakotvení okraje o sklonu do 10°, šířky geotextilie přes 3 do 7,5 m</t>
  </si>
  <si>
    <t>-429928360</t>
  </si>
  <si>
    <t xml:space="preserve">Poznámka k souboru cen:_x000D_
1. Ceny jsou určeny pro ukládání geotextilií jakéhokoliv druhu a obchodní značky. 2. Ceny neplatí pro zřízení břehového opevnění perforovanou fólií z umělých hmot. Tyto práce se oceňují cenami souboru cen 469 15-11 Zřízení břehového opevnění perforovanou fólií. 3. Plocha se stanoví v m2 rozvinuté pohledové plochy, na níž má být uložena geotextilie. Při vícevrstvové konstrukci se takto zjištěná plocha u cen -1111 až 1122 násobí počtem vrstev. 4. V cenách nejsou započteny náklady na dodávku geotextilií; tyto se oceňují ve specifikaci. Ztratné, které kryje i náklady na nezbytný technologický přesah geotextilií, lze dohodnout u pásů šířky do 3 m ve výši 20 %, u pásů šířky přes 3 do 7,5 m ve výši 8 %. </t>
  </si>
  <si>
    <t>2*12*(8,50+7,7)</t>
  </si>
  <si>
    <t>49</t>
  </si>
  <si>
    <t>69311010</t>
  </si>
  <si>
    <t>geotextilie tkaná separační, filtrační, výztužná PP pevnost v tahu 80kN/m</t>
  </si>
  <si>
    <t>1999520861</t>
  </si>
  <si>
    <t>Pokládka výztužné geotextilie na zemní pláni v prostoru ZKPP</t>
  </si>
  <si>
    <t>2*12*8,50*1,15 "15% na přesahy"</t>
  </si>
  <si>
    <t>50</t>
  </si>
  <si>
    <t>6931101R</t>
  </si>
  <si>
    <t>geotextilie tkaná PES 300/50kN/m</t>
  </si>
  <si>
    <t>-891626404</t>
  </si>
  <si>
    <t xml:space="preserve">Pokládka geotextilie na zemní pláni v prostoru v prostoru </t>
  </si>
  <si>
    <t>výstupní zastávky na délku trativodu</t>
  </si>
  <si>
    <t>plochy geotextilie odečteny z grafického programu</t>
  </si>
  <si>
    <t>AutoCad dle v.č. D.2.1.6</t>
  </si>
  <si>
    <t>2*12*7,7*1,15 "15% na přesahy"</t>
  </si>
  <si>
    <t>997</t>
  </si>
  <si>
    <t>Přesun sutě</t>
  </si>
  <si>
    <t>51</t>
  </si>
  <si>
    <t>997242511</t>
  </si>
  <si>
    <t>Vodorovná doprava části rozebraných konstrukcí  s naložením, složením a hrubým urovnáním pražců, na vzdálenost do 5 km</t>
  </si>
  <si>
    <t>347934449</t>
  </si>
  <si>
    <t xml:space="preserve">Poznámka k souboru cen:_x000D_
1. Je-li na dopravní dráze pro vodorovnou dopravu části rozebraných konstrukcí nějaká překážka, pro kterou je nutné tyto části překládat z jednoho obvyklého prostředku na jiný obvyklý dopravní prostředek, oceňuje se tato lomená vodorovná doprava v každém úseku samostatně. </t>
  </si>
  <si>
    <t>rozebr. pražce ZKPP na skládku zhotovitele</t>
  </si>
  <si>
    <t>44*0,090</t>
  </si>
  <si>
    <t>52</t>
  </si>
  <si>
    <t>997242519</t>
  </si>
  <si>
    <t>Vodorovná doprava části rozebraných konstrukcí  s naložením, složením a hrubým urovnáním pražců, na vzdálenost Příplatek k ceně za každý další i započatý 1 km</t>
  </si>
  <si>
    <t>-1472103652</t>
  </si>
  <si>
    <t>3,960*10   "celková vzdálenost 15 km"</t>
  </si>
  <si>
    <t>53</t>
  </si>
  <si>
    <t>997242521</t>
  </si>
  <si>
    <t>Vodorovná doprava části rozebraných konstrukcí  s naložením, složením a hrubým urovnáním kolejnic nebo kolejových konstrukcí, na vzdálenost do 5 km</t>
  </si>
  <si>
    <t>138773399</t>
  </si>
  <si>
    <t>doprava vyjmutých kolejnic z</t>
  </si>
  <si>
    <t>výměny ojetých kolejnic v oblouku</t>
  </si>
  <si>
    <t>59,419 "výměna kolejnic"</t>
  </si>
  <si>
    <t>4*13,635*0,065 "staré dilatační zařízení a  přilehlé kolejnice"</t>
  </si>
  <si>
    <t>doprava nových kolejnic z ÚD Martinov</t>
  </si>
  <si>
    <t>pro výměnu ojetých kolejnic v oblouku</t>
  </si>
  <si>
    <t>59,419</t>
  </si>
  <si>
    <t>54</t>
  </si>
  <si>
    <t>997242529</t>
  </si>
  <si>
    <t>Vodorovná doprava části rozebraných konstrukcí  s naložením, složením a hrubým urovnáním kolejnic nebo kolejových konstrukcí, na vzdálenost Příplatek k ceně za každý další i započatý 1 km</t>
  </si>
  <si>
    <t>1672142420</t>
  </si>
  <si>
    <t>10*122,383   "celková vzdálenost 15 km"</t>
  </si>
  <si>
    <t>55</t>
  </si>
  <si>
    <t>997242531</t>
  </si>
  <si>
    <t>Vodorovná doprava části rozebraných konstrukcí  s naložením, složením a hrubým urovnáním drobného kolejiva, na vzdálenost do 5 km</t>
  </si>
  <si>
    <t>-221414078</t>
  </si>
  <si>
    <t xml:space="preserve">doprava pro výměnu upevňovadel upevňovadel </t>
  </si>
  <si>
    <t>z a do ÚD Martinov</t>
  </si>
  <si>
    <t>0,687*2</t>
  </si>
  <si>
    <t>56</t>
  </si>
  <si>
    <t>997242539</t>
  </si>
  <si>
    <t>Vodorovná doprava části rozebraných konstrukcí  s naložením, složením a hrubým urovnáním drobného kolejiva, na vzdálenost Příplatek k ceně za každý další i započatý 1 km</t>
  </si>
  <si>
    <t>-523457839</t>
  </si>
  <si>
    <t>10*0,687*2 "celková vzdálenost 15 km"</t>
  </si>
  <si>
    <t>57</t>
  </si>
  <si>
    <t>99701381R</t>
  </si>
  <si>
    <t>Poplatek za uložení na skládce (skládkovné) stavebního odpadu dřevěného- dř. pražce kód odpadu 170 204</t>
  </si>
  <si>
    <t>-738719588</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</si>
  <si>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</si>
  <si>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dřečvěné pražce</t>
  </si>
  <si>
    <t>nacenit jen v příp. nezájmu o odkup pražců</t>
  </si>
  <si>
    <t>58</t>
  </si>
  <si>
    <t>R2</t>
  </si>
  <si>
    <t>Odkup výziskaných kolejí a kol. konstrukcí</t>
  </si>
  <si>
    <t>-148813890</t>
  </si>
  <si>
    <t>59</t>
  </si>
  <si>
    <t>R3</t>
  </si>
  <si>
    <t>Odkup drobného kolejiva</t>
  </si>
  <si>
    <t>-1652743930</t>
  </si>
  <si>
    <t>0,687</t>
  </si>
  <si>
    <t>60</t>
  </si>
  <si>
    <t>R6</t>
  </si>
  <si>
    <t>Odkup dřevěných pražců</t>
  </si>
  <si>
    <t>308080431</t>
  </si>
  <si>
    <t>PSV</t>
  </si>
  <si>
    <t>Práce a dodávky PSV</t>
  </si>
  <si>
    <t>711</t>
  </si>
  <si>
    <t>Izolace proti vodě, vlhkosti a plynům</t>
  </si>
  <si>
    <t>61</t>
  </si>
  <si>
    <t>711112001</t>
  </si>
  <si>
    <t>Provedení izolace proti zemní vlhkosti natěradly a tmely za studena  na ploše svislé S nátěrem penetračním</t>
  </si>
  <si>
    <t>-876114895</t>
  </si>
  <si>
    <t xml:space="preserve">Poznámka k souboru cen:_x000D_
1. Izolace plochy jednotlivě do 10 m2 se oceňují skladebně cenou příslušné izolace a cenou 711 19-9095 Příplatek za plochu do 10 m2. </t>
  </si>
  <si>
    <t>62</t>
  </si>
  <si>
    <t>711112002</t>
  </si>
  <si>
    <t>Provedení izolace proti zemní vlhkosti natěradly a tmely za studena  na ploše svislé S nátěrem lakem asfaltovým</t>
  </si>
  <si>
    <t>-237025991</t>
  </si>
  <si>
    <t>Poznámka k položce:_x000D_
plocha přechodové desky (odhad) (2*(8m*4m))*2nátěry</t>
  </si>
  <si>
    <t>320,40</t>
  </si>
  <si>
    <t>63</t>
  </si>
  <si>
    <t>11163152</t>
  </si>
  <si>
    <t>lak hydroizolační asfaltový</t>
  </si>
  <si>
    <t>1454760378</t>
  </si>
  <si>
    <t>375,555555555556*0,00045 'Přepočtené koeficientem množství</t>
  </si>
  <si>
    <t>SO 666 - Úpravy trakčního vedení</t>
  </si>
  <si>
    <t>Ostrava</t>
  </si>
  <si>
    <t>DPO</t>
  </si>
  <si>
    <t xml:space="preserve">    1 - Zemní práce</t>
  </si>
  <si>
    <t xml:space="preserve">    2 - Zakládání</t>
  </si>
  <si>
    <t xml:space="preserve">    998 - Přesun hmot</t>
  </si>
  <si>
    <t xml:space="preserve">    741 - Elektroinstalace - silnoproud</t>
  </si>
  <si>
    <t xml:space="preserve">    783 - Dokončovací práce - nátěry</t>
  </si>
  <si>
    <t>M - Práce a dodávky M</t>
  </si>
  <si>
    <t xml:space="preserve">    21-M - Elektromontáže</t>
  </si>
  <si>
    <t>HZS - Hodinové zúčtovací sazby</t>
  </si>
  <si>
    <t>111301111</t>
  </si>
  <si>
    <t>Sejmutí drnu tl. do 100 mm, v jakékoliv ploše</t>
  </si>
  <si>
    <t>CS ÚRS 2018 02</t>
  </si>
  <si>
    <t>-462710943</t>
  </si>
  <si>
    <t xml:space="preserve">Poznámka k souboru cen:_x000D_
1. V cenách jsou započteny i náklady na nařezání, vyrýpnutí, vyzvednutí, přemístění a složení sejmutého drnu na vzdálenost do 50 m nebo s naložením na dopravní prostředek. 2. V ceně nejsou započteny náklady na zálivku před sejmutím drnu. Pro tyto práce lze použít ceny části C02 souboru cen 185 80-43 Zalití rostlin vodou. 3. Ceny jsou určeny jen pro sejmutí drnu pro drnování. 4. Sejmutím drnu se rozumí sejmutí pláství nebo pásů drnu v takové jakosti, aby se jich mohlo použít pro další drnování. 5. Ceny nejsou určeny k pokládce travního drnu (koberce). Tyto práce se oceňují cenami souboru cen 181 4.-11 Založení trávníku 6. Ceny lze použít při zakládání záhonů pro výsadbu rostlin z důvodu snížení profilu terénu. </t>
  </si>
  <si>
    <t>122301101</t>
  </si>
  <si>
    <t>Odkopávky a prokopávky nezapažené  s přehozením výkopku na vzdálenost do 3 m nebo s naložením na dopravní prostředek v hornině tř. 4 do 100 m3</t>
  </si>
  <si>
    <t>-1846227895</t>
  </si>
  <si>
    <t>((1,8*1,8*0,2)+ (1,8*2,4*0,2))*3</t>
  </si>
  <si>
    <t>130901121</t>
  </si>
  <si>
    <t>Bourání konstrukcí v hloubených vykopávkách - ručně z betonu prostého neprokládaného</t>
  </si>
  <si>
    <t>CS ÚRS 2017 02</t>
  </si>
  <si>
    <t>-7820332</t>
  </si>
  <si>
    <t xml:space="preserve">Poznámka k souboru cen:_x000D_
1. Ceny jsou určeny pouze pro bourání konstrukcí ze zdiva nebo z betonu ve výkopišti při provádění zemních prací, jsou-li zdivo nebo beton obklopeny horninou nebo sypaninou tak, že k nim bez vykopávky není přístup. 2. Ceny lze použít i pro bourání konstrukcí při vykopávkách zářezů. 3. Ceny nelze použít pro bourání konstrukcí a) na suchu ze zdiva nebo z betonu jako samostatnou stavební práci, i když jsou bourané konstrukce pod úrovní terénu, jako např. zdi, stropy a klenby v suterénu, b) pod vodou - ze zdiva nebo z betonu prostého, zakazuje-li projekt použití trhavin, - z betonu železového nebo předpjatého a ocelových konstrukcí. 4. Svislé, příp. vodorovné přemístění materiálu z rozbouraných konstrukcí ve výkopišti se oceňuje jako přemístění výkopku z hornin 5 až 7 cenami souboru cen 161 10-11 Svislé přemístění výkopku, příp. 162 . 0-1 . Vodorovné přemístění výkopku se složením, ale bez naložení a rozprostření. 5. Bourání konstrukce ze zdiva nebo z betonu prostého pod vodou se oceňuje cenou 127 40-1112 Vykopávka pod vodou v hornině tř. 5 s použitím trhavin. 6. V cenách jsou započteny i náklady na přemístění suti na hromady na vzdálenost do 20 m nebo naložení na dopravní prostředek. 7. Objem vybouraného materiálu pro přemístění se rovná objemu konstrukcí před rozbouráním. </t>
  </si>
  <si>
    <t>3*(1,8*1,8*2)</t>
  </si>
  <si>
    <t>151101201</t>
  </si>
  <si>
    <t>Zřízení příložného pažení stěn výkopu hl do 4 m</t>
  </si>
  <si>
    <t>-1774621201</t>
  </si>
  <si>
    <t>(1,8*2,4*4)*3</t>
  </si>
  <si>
    <t>151101211</t>
  </si>
  <si>
    <t>Odstranění příložného pažení stěn hl do 4 m</t>
  </si>
  <si>
    <t>555790496</t>
  </si>
  <si>
    <t>Vodorovné přemístění do 10000 m výkopku z horniny tř. 1 až 4</t>
  </si>
  <si>
    <t>658476409</t>
  </si>
  <si>
    <t>167101101</t>
  </si>
  <si>
    <t>Nakládání výkopku z hornin tř. 1 až 4 do 100 m3</t>
  </si>
  <si>
    <t>1255473398</t>
  </si>
  <si>
    <t>171201201</t>
  </si>
  <si>
    <t>Uložení sypaniny na skládky</t>
  </si>
  <si>
    <t>2093668165</t>
  </si>
  <si>
    <t>181951102</t>
  </si>
  <si>
    <t>Úprava pláně vyrovnáním výškových rozdílů  v hornině tř. 1 až 4 se zhutněním</t>
  </si>
  <si>
    <t>-181636846</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</si>
  <si>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</si>
  <si>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(2*2)*3</t>
  </si>
  <si>
    <t>Zakládání</t>
  </si>
  <si>
    <t>271532212</t>
  </si>
  <si>
    <t>Násyp pod základové konstrukce se zhutněním z hrubého kameniva frakce 16 až 32 mm</t>
  </si>
  <si>
    <t>-1524445980</t>
  </si>
  <si>
    <t>(1,8*1,8*0,2)*3</t>
  </si>
  <si>
    <t>274311128</t>
  </si>
  <si>
    <t>Základové konstrukce z betonu prostého pasy, prahy, věnce a ostruhy ve výkopu nebo na hlavách pilot C 30/37</t>
  </si>
  <si>
    <t>111127305</t>
  </si>
  <si>
    <t xml:space="preserve">Poznámka k souboru cen:_x000D_
1. V cenách jsou započteny i náklady na: a) kontrolu bednění před betonáží, vlastní betonáž zejména čerpadlem betonu, rozhrnutí a hutnění betonu požadované konzistence, uhlazení horního povrchu základu s případnou technologickou přestávkou nutnou pro vytvoření založení dříku opěry nebo pilíře, b) ošetření a ochranu čerstvě uloženého betonu. 2. V cenách nejsou započteny náklady na: a) zhutnění podkladní vrstvy nebo vyčištění základové spáry u plošného založení, b) zhotovení vrtací šablony pilot nebo odbourání hlav pilot u základu založeného na pilotách. </t>
  </si>
  <si>
    <t>0,2*3</t>
  </si>
  <si>
    <t>275313811</t>
  </si>
  <si>
    <t>Základové patky z betonu tř. C 25/30 XA1</t>
  </si>
  <si>
    <t>-270122343</t>
  </si>
  <si>
    <t>(1,8*1,8*2,2)*3</t>
  </si>
  <si>
    <t>59223824</t>
  </si>
  <si>
    <t>vpusť betonová uliční /skruž/ 59x50x5 cm</t>
  </si>
  <si>
    <t>1748657344</t>
  </si>
  <si>
    <t>5*3</t>
  </si>
  <si>
    <t>997013501</t>
  </si>
  <si>
    <t>Odvoz suti a vybouraných hmot na skládku nebo meziskládku se složením, na vzdálenost do 1 km</t>
  </si>
  <si>
    <t>-1871388770</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</si>
  <si>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</si>
  <si>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((1,8*1,8*2)*3)*2,2</t>
  </si>
  <si>
    <t>997013509</t>
  </si>
  <si>
    <t>Odvoz suti a vybouraných hmot na skládku nebo meziskládku se složením, na vzdálenost Příplatek k ceně za každý další i započatý 1 km přes 1 km</t>
  </si>
  <si>
    <t>-1055175114</t>
  </si>
  <si>
    <t>(((1,8*1,8*2)*3)*2,2)</t>
  </si>
  <si>
    <t>42,768*10 'Přepočtené koeficientem množství</t>
  </si>
  <si>
    <t>997221612</t>
  </si>
  <si>
    <t>Nakládání na dopravní prostředky pro vodorovnou dopravu vybouraných hmot</t>
  </si>
  <si>
    <t>-1342945194</t>
  </si>
  <si>
    <t xml:space="preserve">Poznámka k souboru cen:_x000D_
1. Ceny lze použít i pro překládání při lomené dopravě. 2. Ceny nelze použít při dopravě po železnici, po vodě nebo neobvyklými dopravními prostředky. </t>
  </si>
  <si>
    <t>997221815</t>
  </si>
  <si>
    <t>Poplatek za uložení stavebního odpadu na skládce (skládkovné) z prostého betonu zatříděného do Katalogu odpadů pod kódem 170 101</t>
  </si>
  <si>
    <t>-506771921</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</si>
  <si>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</si>
  <si>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997221855</t>
  </si>
  <si>
    <t>Poplatek za uložení stavebního odpadu na skládce (skládkovné) zeminy a kameniva zatříděného do Katalogu odpadů pod kódem 170 504</t>
  </si>
  <si>
    <t>440203497</t>
  </si>
  <si>
    <t>(((1,8*1,8*0,2)+ (1,8*2,4*0,2))*3)*2,2</t>
  </si>
  <si>
    <t>998012021</t>
  </si>
  <si>
    <t>Přesun hmot pro budovy občanské výstavby, bydlení, výrobu a služby s nosnou svislou konstrukcí monolitickou betonovou tyčovou nebo plošnou s jakýkoliv obvodovým pláštěm kromě vyzdívaného vodorovná dopravní vzdálenost do 100 m pro budovy výšky do 6 m</t>
  </si>
  <si>
    <t>-1927324118</t>
  </si>
  <si>
    <t xml:space="preserve">Poznámka k souboru cen:_x000D_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</si>
  <si>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741</t>
  </si>
  <si>
    <t>Elektroinstalace - silnoproud</t>
  </si>
  <si>
    <t>R003</t>
  </si>
  <si>
    <t>Zajištění a odjištění trolejového vedení včetně materiálu - odpojení a opětovné připojení</t>
  </si>
  <si>
    <t>1463966017</t>
  </si>
  <si>
    <t>R005</t>
  </si>
  <si>
    <t>Montáž trakčního stožáru včetně dopravy a mechanizace potřebné pro osazení</t>
  </si>
  <si>
    <t>1075634710</t>
  </si>
  <si>
    <t>R001</t>
  </si>
  <si>
    <t>Stožár trakční typ C10 - žárově zinkovaný 10m, s protikorozní ochranou ve výšce 1,5m, vrcholový tah 15,4kN, s uzavíracím nátěrem, včetně dopravy</t>
  </si>
  <si>
    <t>256</t>
  </si>
  <si>
    <t>64</t>
  </si>
  <si>
    <t>1258379958</t>
  </si>
  <si>
    <t>R006</t>
  </si>
  <si>
    <t>Demontáž a odvoz rušeného trakčního stožáru</t>
  </si>
  <si>
    <t>1486596986</t>
  </si>
  <si>
    <t>R007</t>
  </si>
  <si>
    <t>Osazení provizorního stožáru na terén s dovozem a odvozem</t>
  </si>
  <si>
    <t>1012031147</t>
  </si>
  <si>
    <t>783</t>
  </si>
  <si>
    <t>Dokončovací práce - nátěry</t>
  </si>
  <si>
    <t>783306809</t>
  </si>
  <si>
    <t>Odstranění nátěrů ze zámečnických konstrukcí okartáčováním</t>
  </si>
  <si>
    <t>-1480609388</t>
  </si>
  <si>
    <t>((2*3,14*0,15)*8,5)*52</t>
  </si>
  <si>
    <t>783314201</t>
  </si>
  <si>
    <t>Základní antikorozní nátěr zámečnických konstrukcí jednonásobný syntetický standardní</t>
  </si>
  <si>
    <t>1676832376</t>
  </si>
  <si>
    <t>783315101</t>
  </si>
  <si>
    <t>Mezinátěr zámečnických konstrukcí jednonásobný syntetický standardní</t>
  </si>
  <si>
    <t>-546386336</t>
  </si>
  <si>
    <t>(((2*3,14*0,15)*8,5)*2)*52</t>
  </si>
  <si>
    <t>783317101</t>
  </si>
  <si>
    <t>Krycí nátěr (email) zámečnických konstrukcí jednonásobný syntetický standardní</t>
  </si>
  <si>
    <t>-925915275</t>
  </si>
  <si>
    <t>R009</t>
  </si>
  <si>
    <t>Mechanizace pro nátěry trakčních stožárů</t>
  </si>
  <si>
    <t>h</t>
  </si>
  <si>
    <t>-1743815740</t>
  </si>
  <si>
    <t>5*52</t>
  </si>
  <si>
    <t>Práce a dodávky M</t>
  </si>
  <si>
    <t>21-M</t>
  </si>
  <si>
    <t>Elektromontáže</t>
  </si>
  <si>
    <t>Montáž páskovaného kardanu na stožár</t>
  </si>
  <si>
    <t>1482858707</t>
  </si>
  <si>
    <t>Kardan páskovací  pro lano</t>
  </si>
  <si>
    <t>4409859</t>
  </si>
  <si>
    <t>R03</t>
  </si>
  <si>
    <t>Kardan páskovací pro sklolaminátový výložník</t>
  </si>
  <si>
    <t>1170370210</t>
  </si>
  <si>
    <t>404452611</t>
  </si>
  <si>
    <t>páska upínací  Bandimex 19 mm typ 206</t>
  </si>
  <si>
    <t>652398172</t>
  </si>
  <si>
    <t>404452612</t>
  </si>
  <si>
    <t>spona upínací Bandimex 19mm typ 256 (bal. 100 kusů)</t>
  </si>
  <si>
    <t>100 kus</t>
  </si>
  <si>
    <t>93676779</t>
  </si>
  <si>
    <t>210030604</t>
  </si>
  <si>
    <t>Montáž ramen izolovaných do D 83 mm délky do 8 m</t>
  </si>
  <si>
    <t>CS ÚRS 2016 01</t>
  </si>
  <si>
    <t>1194673262</t>
  </si>
  <si>
    <t>R04</t>
  </si>
  <si>
    <t>TRAM komplet - výložník sklolaminátový jednoduchý 3,5m včetně uchycení na stožár jednoduchým vyvěšením</t>
  </si>
  <si>
    <t>1750404247</t>
  </si>
  <si>
    <t>R05</t>
  </si>
  <si>
    <t>TRAM komplet - výložník sklolaminátový jednoduchý 7m včetně uchycení na stožár dvojitým vyvěšením</t>
  </si>
  <si>
    <t>-1401259976</t>
  </si>
  <si>
    <t>R06</t>
  </si>
  <si>
    <t>TRAM komplet - výložník sklolaminátový jednoduchý 8m včetně uchycení na stožár trojitým vyvěšením</t>
  </si>
  <si>
    <t>1497262510</t>
  </si>
  <si>
    <t>RM02</t>
  </si>
  <si>
    <t>Montáž minorokového delta závěsu s bočním držákem troleje na lano nebo na výložník</t>
  </si>
  <si>
    <t>621661448</t>
  </si>
  <si>
    <t>R07</t>
  </si>
  <si>
    <t>TRAM komplet - minorokový delta závěs 3m s bočním držákem na výložník pr.55</t>
  </si>
  <si>
    <t>-148151442</t>
  </si>
  <si>
    <t>R08</t>
  </si>
  <si>
    <t>TRAM komplet - minorokový delta závěs 3m s bočním držákem na lano</t>
  </si>
  <si>
    <t>-2075396910</t>
  </si>
  <si>
    <t>R33</t>
  </si>
  <si>
    <t>Montáž ukončení převěsového lana s izolátorem</t>
  </si>
  <si>
    <t>-1342229428</t>
  </si>
  <si>
    <t>R09</t>
  </si>
  <si>
    <t>TRAM komplet - izolované spojení lan smyčkovým izolátorem silikonovým 25kN</t>
  </si>
  <si>
    <t>41471865</t>
  </si>
  <si>
    <t>R092</t>
  </si>
  <si>
    <t>TRAM komplet - izolované spojení lan smyčkovým izolátorem silikonovým 25kN a napínacím šroubem</t>
  </si>
  <si>
    <t>-1665583555</t>
  </si>
  <si>
    <t>210030131</t>
  </si>
  <si>
    <t>Montáž pevného kotvení Cu troleje do 150 mm2</t>
  </si>
  <si>
    <t>1391406825</t>
  </si>
  <si>
    <t>R10</t>
  </si>
  <si>
    <t>TRAM komplet - pevné kotvení trol. drátu 120mm2</t>
  </si>
  <si>
    <t>-1832339205</t>
  </si>
  <si>
    <t>210030141</t>
  </si>
  <si>
    <t>Montáž trakčního vedení pro městskou dopravu, průmyslové dráhy a jeřáby  kotvení troleje Cu závažím včetně objímek a ochranného koše 1 x 1125 kp</t>
  </si>
  <si>
    <t>-758295857</t>
  </si>
  <si>
    <t>R11</t>
  </si>
  <si>
    <t>Pohyblivé kotvení Cu 120 na kulatém stožáru s ochranným košem na tah 11,25kN - komlet</t>
  </si>
  <si>
    <t>-670602190</t>
  </si>
  <si>
    <t>R12</t>
  </si>
  <si>
    <t>Pohyblivé kotvení Cu 120 na kulatém stožáru s ochranným košem na tah 10kN - komplet</t>
  </si>
  <si>
    <t>-1123199980</t>
  </si>
  <si>
    <t>210030312</t>
  </si>
  <si>
    <t>Montáž trakčního vedení pro městskou dopravu, průmyslové dráhy a jeřáby  křížení trolejí pro pantograf 2 pevných trolejí</t>
  </si>
  <si>
    <t>151193134</t>
  </si>
  <si>
    <t>R13</t>
  </si>
  <si>
    <t>Výměnné pole na lano s kladkou</t>
  </si>
  <si>
    <t>-1426675857</t>
  </si>
  <si>
    <t>R14</t>
  </si>
  <si>
    <t>Kabelové propojení trolejí v křížení 120mm2</t>
  </si>
  <si>
    <t>-1102604034</t>
  </si>
  <si>
    <t>RM04</t>
  </si>
  <si>
    <t>Montáž pevného bodu TRAM na výložníku</t>
  </si>
  <si>
    <t>-1860716654</t>
  </si>
  <si>
    <t>R15</t>
  </si>
  <si>
    <t>TRAM pevný bod na výložník</t>
  </si>
  <si>
    <t>1777179654</t>
  </si>
  <si>
    <t>210030482</t>
  </si>
  <si>
    <t>Montáž děliče úsekového 750 V pro trakční vedení</t>
  </si>
  <si>
    <t>649102003</t>
  </si>
  <si>
    <t>R16</t>
  </si>
  <si>
    <t>TRAM komplet - dělič na lano včetně vyvěšení - TRAM 09-600/Ri120</t>
  </si>
  <si>
    <t>967107913</t>
  </si>
  <si>
    <t>210030641</t>
  </si>
  <si>
    <t>Montáž odpojovače s pákovým pohonem</t>
  </si>
  <si>
    <t>-1306249</t>
  </si>
  <si>
    <t>R17</t>
  </si>
  <si>
    <t>Odpojovač táhlový ruční pro napájecí bod na kulatý stožár</t>
  </si>
  <si>
    <t>1206698776</t>
  </si>
  <si>
    <t>R18</t>
  </si>
  <si>
    <t>Odpojovač táhlový ruční pro úsekové dělení na kulatý stožár</t>
  </si>
  <si>
    <t>1296222352</t>
  </si>
  <si>
    <t>R38</t>
  </si>
  <si>
    <t>Montáž PSP svodiče přepětí pro dělič</t>
  </si>
  <si>
    <t>-753120189</t>
  </si>
  <si>
    <t>R19</t>
  </si>
  <si>
    <t>TRAM komplet - bleskojistka dvojitá se svodičem PSP pro TRAM včetně ukolejnění</t>
  </si>
  <si>
    <t>-1453502684</t>
  </si>
  <si>
    <t>R39</t>
  </si>
  <si>
    <t>Montáž růžkové bleskojistky pro napájecí bod</t>
  </si>
  <si>
    <t>-662997891</t>
  </si>
  <si>
    <t>R20</t>
  </si>
  <si>
    <t>TRAM komplet - růžková bleskojistka včetně ukolejnění</t>
  </si>
  <si>
    <t>-1352037085</t>
  </si>
  <si>
    <t>R21</t>
  </si>
  <si>
    <t>Montáž skříňky ukolejnění ke kolejnici</t>
  </si>
  <si>
    <t>-296060899</t>
  </si>
  <si>
    <t>65</t>
  </si>
  <si>
    <t>R22</t>
  </si>
  <si>
    <t>Skříňka připojení ukolejnění na kolejnici</t>
  </si>
  <si>
    <t>31342892</t>
  </si>
  <si>
    <t>66</t>
  </si>
  <si>
    <t>R23</t>
  </si>
  <si>
    <t>Montáž ukolejnění</t>
  </si>
  <si>
    <t>236432830</t>
  </si>
  <si>
    <t>67</t>
  </si>
  <si>
    <t>R24</t>
  </si>
  <si>
    <t>Ukolejňovací materiál na stožáru</t>
  </si>
  <si>
    <t>-1634792923</t>
  </si>
  <si>
    <t>68</t>
  </si>
  <si>
    <t>741120105</t>
  </si>
  <si>
    <t>Montáž vodičů izolovaných měděných bez ukončení uložených v trubkách nebo lištách zatažených plných a laněných s PVC pláštěm, bezhalogenových, ohniodolných (CY, CHAH-R(V)) průřezu žíly 50 až 70 mm2</t>
  </si>
  <si>
    <t>899482392</t>
  </si>
  <si>
    <t>69</t>
  </si>
  <si>
    <t>34142162</t>
  </si>
  <si>
    <t>vodič silový s Cu jádrem 50mm2</t>
  </si>
  <si>
    <t>-898264348</t>
  </si>
  <si>
    <t>70</t>
  </si>
  <si>
    <t>R25</t>
  </si>
  <si>
    <t>Montáž průrazky 125V</t>
  </si>
  <si>
    <t>609288262</t>
  </si>
  <si>
    <t>71</t>
  </si>
  <si>
    <t>R26</t>
  </si>
  <si>
    <t xml:space="preserve">TRAM komplet - průrazka 125V </t>
  </si>
  <si>
    <t>-335135307</t>
  </si>
  <si>
    <t>72</t>
  </si>
  <si>
    <t>210030492</t>
  </si>
  <si>
    <t>Proudové propojení trolejí kabelem Cu 185 mm2</t>
  </si>
  <si>
    <t>-611247309</t>
  </si>
  <si>
    <t>73</t>
  </si>
  <si>
    <t>R27</t>
  </si>
  <si>
    <t>TRAM komplet - kabelové propojení trolejí na lano</t>
  </si>
  <si>
    <t>-666080868</t>
  </si>
  <si>
    <t>74</t>
  </si>
  <si>
    <t>R28</t>
  </si>
  <si>
    <t>Montáž kabelového propojení odpojovač - trolej na lano, pro 2 troleje</t>
  </si>
  <si>
    <t>-1446689303</t>
  </si>
  <si>
    <t>75</t>
  </si>
  <si>
    <t>R29</t>
  </si>
  <si>
    <t>TRAM komplet - kabelové propojení odpojovač - trolej na lano, pro 2 troleje, kabel CHBU 185mm2</t>
  </si>
  <si>
    <t>533039845</t>
  </si>
  <si>
    <t>76</t>
  </si>
  <si>
    <t>R37</t>
  </si>
  <si>
    <t>Kabelové propojky z volného napájecího vedení na odpojovač, CHBU 185mm2, včetně koncovek</t>
  </si>
  <si>
    <t>467084314</t>
  </si>
  <si>
    <t>77</t>
  </si>
  <si>
    <t>210030753</t>
  </si>
  <si>
    <t>Montáž ocelových lan Pz průřezu 50 mm2</t>
  </si>
  <si>
    <t>978821473</t>
  </si>
  <si>
    <t>78</t>
  </si>
  <si>
    <t>R30</t>
  </si>
  <si>
    <t>Ocelové pozinkované lano 50mm2</t>
  </si>
  <si>
    <t>-1081299574</t>
  </si>
  <si>
    <t>79</t>
  </si>
  <si>
    <t>210030761</t>
  </si>
  <si>
    <t>Montáž troleje Cu průřezu do 150 mm2</t>
  </si>
  <si>
    <t>1719277304</t>
  </si>
  <si>
    <t>80</t>
  </si>
  <si>
    <t>R32</t>
  </si>
  <si>
    <t>Trolejový drát Cu 120mm2</t>
  </si>
  <si>
    <t>954853887</t>
  </si>
  <si>
    <t>81</t>
  </si>
  <si>
    <t>R35</t>
  </si>
  <si>
    <t>Montáž drobného trolejového materiálu</t>
  </si>
  <si>
    <t>-178877753</t>
  </si>
  <si>
    <t>82</t>
  </si>
  <si>
    <t>R36</t>
  </si>
  <si>
    <t>Drobný trolejový a pomocný materiál</t>
  </si>
  <si>
    <t>477309356</t>
  </si>
  <si>
    <t>83</t>
  </si>
  <si>
    <t>999000000</t>
  </si>
  <si>
    <t>ostatní materiál</t>
  </si>
  <si>
    <t>Kč</t>
  </si>
  <si>
    <t>1245269389</t>
  </si>
  <si>
    <t>84</t>
  </si>
  <si>
    <t>R40</t>
  </si>
  <si>
    <t>Montáž uchycení volného napájecího vedení na jeden stožár</t>
  </si>
  <si>
    <t>1471829111</t>
  </si>
  <si>
    <t>85</t>
  </si>
  <si>
    <t>R41</t>
  </si>
  <si>
    <t>Páskovaný kozlík na kulatý stožár včetně uchycení</t>
  </si>
  <si>
    <t>541983807</t>
  </si>
  <si>
    <t>86</t>
  </si>
  <si>
    <t>R42</t>
  </si>
  <si>
    <t>Sestava dvou smyčkových izolátorů s uchycením napájecího lana</t>
  </si>
  <si>
    <t>1533051995</t>
  </si>
  <si>
    <t>87</t>
  </si>
  <si>
    <t>R50</t>
  </si>
  <si>
    <t>Montáž uchycení optického kabelu na vrchol stožáru</t>
  </si>
  <si>
    <t>278965514</t>
  </si>
  <si>
    <t>88</t>
  </si>
  <si>
    <t>R51</t>
  </si>
  <si>
    <t>Držák průběžný pro optický kabel</t>
  </si>
  <si>
    <t>-469746740</t>
  </si>
  <si>
    <t>89</t>
  </si>
  <si>
    <t>R52</t>
  </si>
  <si>
    <t>Materiál pro uchycení držáku</t>
  </si>
  <si>
    <t>-1555197215</t>
  </si>
  <si>
    <t>90</t>
  </si>
  <si>
    <t>R100</t>
  </si>
  <si>
    <t>Úpravy na stávajícím trolejovém vedení - četa pracovníků+vozidlo</t>
  </si>
  <si>
    <t>hod</t>
  </si>
  <si>
    <t>1983468524</t>
  </si>
  <si>
    <t>91</t>
  </si>
  <si>
    <t>R101</t>
  </si>
  <si>
    <t>-1411871945</t>
  </si>
  <si>
    <t>92</t>
  </si>
  <si>
    <t>R102</t>
  </si>
  <si>
    <t>-800360464</t>
  </si>
  <si>
    <t>93</t>
  </si>
  <si>
    <t>R103</t>
  </si>
  <si>
    <t>Demontáž a zpětná montáž zařízení veřejného osvětlení vyměňovaného stožáru</t>
  </si>
  <si>
    <t>-890129311</t>
  </si>
  <si>
    <t>HZS</t>
  </si>
  <si>
    <t>Hodinové zúčtovací sazby</t>
  </si>
  <si>
    <t>94</t>
  </si>
  <si>
    <t>HZS4212</t>
  </si>
  <si>
    <t>Hodinová zúčtovací sazba revizní technik specialista</t>
  </si>
  <si>
    <t>1266765206</t>
  </si>
  <si>
    <t>95</t>
  </si>
  <si>
    <t>0001</t>
  </si>
  <si>
    <t>Hodinová zúčtovací sazba technik odborný - manipulace na síti, zajištění, přepnutí vedení</t>
  </si>
  <si>
    <t>1935753266</t>
  </si>
  <si>
    <t xml:space="preserve">DIO - Dopravně inženýrské opatření </t>
  </si>
  <si>
    <t xml:space="preserve"> Ostrava</t>
  </si>
  <si>
    <t>61974757</t>
  </si>
  <si>
    <t>25361520</t>
  </si>
  <si>
    <t>Dopravní projektování  s.r.o.</t>
  </si>
  <si>
    <t>N00 - Nepojmenované práce</t>
  </si>
  <si>
    <t xml:space="preserve">    N01 - Nepojmenovaný díl</t>
  </si>
  <si>
    <t>N00</t>
  </si>
  <si>
    <t>Nepojmenované práce</t>
  </si>
  <si>
    <t>N01</t>
  </si>
  <si>
    <t>Nepojmenovaný díl</t>
  </si>
  <si>
    <t>0721R</t>
  </si>
  <si>
    <t>Komplet dopravně inženýrských opatření po dobu výstavby</t>
  </si>
  <si>
    <t>-1545184520</t>
  </si>
  <si>
    <t xml:space="preserve">Po dobu stavby bude zajištěna regulace silniční a pěší dopravy. </t>
  </si>
  <si>
    <t xml:space="preserve">Úhrnná částka musí obsahovat veškeré náklady na dočasné úpravy </t>
  </si>
  <si>
    <t>a regulaci dopravy  (i pěší) na staveništi a nezbytné značení</t>
  </si>
  <si>
    <t>a opatření vyplývající z požadavků BOZP na staveništi.</t>
  </si>
  <si>
    <t>Např. oplocení staveniště, zřízení pěších koridorů a s případnými</t>
  </si>
  <si>
    <t>lávkami pro pěší, osvětlené pěších koridorů, atd.</t>
  </si>
  <si>
    <t>Trasy pro pěší v souladu s vyhl. č. 398/2009 Sb., o obecných</t>
  </si>
  <si>
    <t xml:space="preserve">požadavcích zabezpečujících bezbariérové užívání staveb. </t>
  </si>
  <si>
    <t>Po dobu realizace stavby bude zajištěn přístup k objektům</t>
  </si>
  <si>
    <t>pro požární techniku, policie, záchranné služby</t>
  </si>
  <si>
    <t xml:space="preserve">Přechodné dopravní značení - Hliníkové značky normální </t>
  </si>
  <si>
    <t>velikosti (Půjčení značení, dovoz, montáž, údržba, demontáž, odvoz),</t>
  </si>
  <si>
    <t xml:space="preserve">včetně dalších nutných opatření (úprava signálního plánu SSZ, </t>
  </si>
  <si>
    <t>osazení nového řadiče apod.)</t>
  </si>
  <si>
    <t xml:space="preserve">Pevná cena </t>
  </si>
  <si>
    <t xml:space="preserve">1 </t>
  </si>
  <si>
    <t>VRN - Vedlejší rozpočtové náklady</t>
  </si>
  <si>
    <t>Dopravní projektování s.r.o.</t>
  </si>
  <si>
    <t xml:space="preserve">    VRN2 - Příprava staveniště</t>
  </si>
  <si>
    <t>VRN2</t>
  </si>
  <si>
    <t>Příprava staveniště</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</si>
  <si>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</si>
  <si>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</si>
  <si>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1024</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</si>
  <si>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</si>
  <si>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</si>
  <si>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</si>
  <si>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060001000</t>
  </si>
  <si>
    <t>Územní vlivy</t>
  </si>
  <si>
    <t>CS ÚRS 2018 01</t>
  </si>
  <si>
    <t>1284229044</t>
  </si>
  <si>
    <t>070001000</t>
  </si>
  <si>
    <t>Provozní vlivy</t>
  </si>
  <si>
    <t>1953932977</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</si>
  <si>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</si>
  <si>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</si>
  <si>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</si>
  <si>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</si>
  <si>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Geodetické práce, zajištění geometrického plánu</t>
  </si>
  <si>
    <t>01310300R</t>
  </si>
  <si>
    <t>Příprava výstavby - Zdokumentování technického stavu nemovitostí situovaných v okolí stavby - pasport. Provedeno před stavbou a po dokončení stavby _x000D__x000D_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</si>
  <si>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</si>
  <si>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</si>
  <si>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</si>
  <si>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</si>
  <si>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</si>
  <si>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</si>
  <si>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</si>
  <si>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</si>
  <si>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</si>
  <si>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Příprava výstavby -Výrobně technická dokumentace VTD.Dopracování podrobných prováděcích dokumentací (dokumentace pro pomocné práce, výrobně technické dokumentace a dokumentace výrobků dodávaných na stavbu)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</si>
  <si>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1892922083</t>
  </si>
  <si>
    <t>Poznámka k položce:_x000D_
Příprava výstavby -Výrobně technická dokumentace VTD.Dopracování podrobných prováděcích dokumentací (dokumentace pro pomocné práce, výrobně technické dokumentace a dokumentace výrobků dodávaných na stavbu)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</si>
  <si>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Příprava stavby - výrobně technická dokumentace VTD</t>
  </si>
  <si>
    <t>013294400R</t>
  </si>
  <si>
    <t>Vypracování dokumentace změn stavby - pro změnu stavby před kolaudací</t>
  </si>
  <si>
    <t>-866600302</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</si>
  <si>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</si>
  <si>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</si>
  <si>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</si>
  <si>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</si>
  <si>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</si>
  <si>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</si>
  <si>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 SOO662, zpracování statického posudku SO666._x000D__x000D_
Pevná cena </t>
  </si>
  <si>
    <t>-1537143685</t>
  </si>
  <si>
    <t xml:space="preserve">Poznámka k položce:_x000D_
Průběh výstavby - Náklady na průzkumy v rámci realizace stavby - Zkoušení konstrukcí a prací (nad rámec TKP, KZP). Např. zkoušky únosnosti sanací SOO662, zpracování statického posudku SO666._x000D__x000D_
Pevná cena </t>
  </si>
  <si>
    <t>Průběh výstavby - náklady na průzkumy v rámci realizace stavby</t>
  </si>
  <si>
    <t>0430020R</t>
  </si>
  <si>
    <t>Zkoušky a ostatní měření</t>
  </si>
  <si>
    <t>km</t>
  </si>
  <si>
    <t>-194768030</t>
  </si>
  <si>
    <t>(1086,466-66)/1000 "kol.č.1, odečet délky mostu"</t>
  </si>
  <si>
    <t>(1084,491-66)/1000 "kol.č.2, odečet délky mostu"</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</si>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</sst>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8" fillId="0" borderId="0" applyNumberFormat="0" applyFill="0" applyBorder="0" applyAlignment="0" applyProtection="0"/>
  </cellStyleXfs>
  <cellXfs count="32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2" fillId="0" borderId="0" xfId="0" applyFont="1" applyAlignment="1">
      <alignment horizontal="lef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protection locked="0"/>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7" fillId="0" borderId="0" xfId="0" applyFont="1" applyAlignment="1" applyProtection="1">
      <alignment horizontal="left"/>
    </xf>
    <xf numFmtId="4" fontId="7" fillId="0" borderId="0" xfId="0" applyNumberFormat="1" applyFont="1" applyAlignment="1" applyProtection="1"/>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4" fontId="18" fillId="0" borderId="0" xfId="0" applyNumberFormat="1" applyFont="1" applyAlignment="1" applyProtection="1">
      <alignment vertical="center"/>
    </xf>
    <xf numFmtId="0" fontId="1" fillId="0" borderId="0" xfId="0" applyFont="1" applyAlignment="1" applyProtection="1">
      <alignmen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4" fontId="17" fillId="0" borderId="5" xfId="0" applyNumberFormat="1" applyFont="1" applyBorder="1" applyAlignment="1" applyProtection="1">
      <alignment vertical="center"/>
    </xf>
    <xf numFmtId="0" fontId="0" fillId="0" borderId="5" xfId="0" applyFont="1" applyBorder="1" applyAlignment="1" applyProtection="1">
      <alignmen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0" xfId="0"/>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4" fontId="1" fillId="0" borderId="0" xfId="0" applyNumberFormat="1" applyFont="1" applyAlignment="1" applyProtection="1">
      <alignment horizontal="lef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22" fillId="4" borderId="8" xfId="0" applyFont="1" applyFill="1" applyBorder="1" applyAlignment="1" applyProtection="1">
      <alignment horizontal="left" vertical="center"/>
    </xf>
    <xf numFmtId="0" fontId="22" fillId="4" borderId="7" xfId="0" applyFont="1" applyFill="1" applyBorder="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22" fillId="4" borderId="6" xfId="0" applyFont="1" applyFill="1" applyBorder="1" applyAlignment="1" applyProtection="1">
      <alignment horizontal="center" vertical="center"/>
    </xf>
    <xf numFmtId="0" fontId="27" fillId="0" borderId="0" xfId="0" applyFont="1" applyAlignment="1" applyProtection="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00"/>
  <sheetViews>
    <sheetView showGridLines="0" tabSelected="1" workbookViewId="0"/>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6" t="s">
        <v>0</v>
      </c>
      <c r="AZ1" s="16" t="s">
        <v>1</v>
      </c>
      <c r="BA1" s="16" t="s">
        <v>2</v>
      </c>
      <c r="BB1" s="16" t="s">
        <v>3</v>
      </c>
      <c r="BT1" s="16" t="s">
        <v>4</v>
      </c>
      <c r="BU1" s="16" t="s">
        <v>4</v>
      </c>
      <c r="BV1" s="16" t="s">
        <v>5</v>
      </c>
    </row>
    <row r="2" spans="1:74" s="1" customFormat="1" ht="36.950000000000003" customHeight="1">
      <c r="AR2" s="284"/>
      <c r="AS2" s="284"/>
      <c r="AT2" s="284"/>
      <c r="AU2" s="284"/>
      <c r="AV2" s="284"/>
      <c r="AW2" s="284"/>
      <c r="AX2" s="284"/>
      <c r="AY2" s="284"/>
      <c r="AZ2" s="284"/>
      <c r="BA2" s="284"/>
      <c r="BB2" s="284"/>
      <c r="BC2" s="284"/>
      <c r="BD2" s="284"/>
      <c r="BE2" s="284"/>
      <c r="BS2" s="17" t="s">
        <v>6</v>
      </c>
      <c r="BT2" s="17" t="s">
        <v>7</v>
      </c>
    </row>
    <row r="3" spans="1:74" s="1" customFormat="1"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s="1" customFormat="1" ht="24.95"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pans="1:74" s="1" customFormat="1" ht="12" customHeight="1">
      <c r="B5" s="21"/>
      <c r="C5" s="22"/>
      <c r="D5" s="26" t="s">
        <v>13</v>
      </c>
      <c r="E5" s="22"/>
      <c r="F5" s="22"/>
      <c r="G5" s="22"/>
      <c r="H5" s="22"/>
      <c r="I5" s="22"/>
      <c r="J5" s="22"/>
      <c r="K5" s="296" t="s">
        <v>14</v>
      </c>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2"/>
      <c r="AQ5" s="22"/>
      <c r="AR5" s="20"/>
      <c r="BE5" s="275" t="s">
        <v>15</v>
      </c>
      <c r="BS5" s="17" t="s">
        <v>6</v>
      </c>
    </row>
    <row r="6" spans="1:74" s="1" customFormat="1" ht="36.950000000000003" customHeight="1">
      <c r="B6" s="21"/>
      <c r="C6" s="22"/>
      <c r="D6" s="28" t="s">
        <v>16</v>
      </c>
      <c r="E6" s="22"/>
      <c r="F6" s="22"/>
      <c r="G6" s="22"/>
      <c r="H6" s="22"/>
      <c r="I6" s="22"/>
      <c r="J6" s="22"/>
      <c r="K6" s="298" t="s">
        <v>17</v>
      </c>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2"/>
      <c r="AQ6" s="22"/>
      <c r="AR6" s="20"/>
      <c r="BE6" s="276"/>
      <c r="BS6" s="17" t="s">
        <v>6</v>
      </c>
    </row>
    <row r="7" spans="1:74" s="1" customFormat="1" ht="12" customHeight="1">
      <c r="B7" s="21"/>
      <c r="C7" s="22"/>
      <c r="D7" s="29"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29" t="s">
        <v>19</v>
      </c>
      <c r="AL7" s="22"/>
      <c r="AM7" s="22"/>
      <c r="AN7" s="27" t="s">
        <v>1</v>
      </c>
      <c r="AO7" s="22"/>
      <c r="AP7" s="22"/>
      <c r="AQ7" s="22"/>
      <c r="AR7" s="20"/>
      <c r="BE7" s="276"/>
      <c r="BS7" s="17" t="s">
        <v>6</v>
      </c>
    </row>
    <row r="8" spans="1:74" s="1" customFormat="1" ht="12" customHeight="1">
      <c r="B8" s="21"/>
      <c r="C8" s="22"/>
      <c r="D8" s="29"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29" t="s">
        <v>22</v>
      </c>
      <c r="AL8" s="22"/>
      <c r="AM8" s="22"/>
      <c r="AN8" s="30" t="s">
        <v>23</v>
      </c>
      <c r="AO8" s="22"/>
      <c r="AP8" s="22"/>
      <c r="AQ8" s="22"/>
      <c r="AR8" s="20"/>
      <c r="BE8" s="276"/>
      <c r="BS8" s="17" t="s">
        <v>6</v>
      </c>
    </row>
    <row r="9" spans="1:74" s="1" customFormat="1" ht="14.45"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276"/>
      <c r="BS9" s="17" t="s">
        <v>6</v>
      </c>
    </row>
    <row r="10" spans="1:74" s="1" customFormat="1" ht="12" customHeight="1">
      <c r="B10" s="21"/>
      <c r="C10" s="22"/>
      <c r="D10" s="29"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9" t="s">
        <v>25</v>
      </c>
      <c r="AL10" s="22"/>
      <c r="AM10" s="22"/>
      <c r="AN10" s="27" t="s">
        <v>26</v>
      </c>
      <c r="AO10" s="22"/>
      <c r="AP10" s="22"/>
      <c r="AQ10" s="22"/>
      <c r="AR10" s="20"/>
      <c r="BE10" s="276"/>
      <c r="BS10" s="17" t="s">
        <v>6</v>
      </c>
    </row>
    <row r="11" spans="1:74" s="1" customFormat="1" ht="18.399999999999999" customHeight="1">
      <c r="B11" s="21"/>
      <c r="C11" s="22"/>
      <c r="D11" s="22"/>
      <c r="E11" s="27" t="s">
        <v>27</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9" t="s">
        <v>28</v>
      </c>
      <c r="AL11" s="22"/>
      <c r="AM11" s="22"/>
      <c r="AN11" s="27" t="s">
        <v>1</v>
      </c>
      <c r="AO11" s="22"/>
      <c r="AP11" s="22"/>
      <c r="AQ11" s="22"/>
      <c r="AR11" s="20"/>
      <c r="BE11" s="276"/>
      <c r="BS11" s="17" t="s">
        <v>6</v>
      </c>
    </row>
    <row r="12" spans="1:74" s="1" customFormat="1" ht="6.95"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276"/>
      <c r="BS12" s="17" t="s">
        <v>6</v>
      </c>
    </row>
    <row r="13" spans="1:74" s="1" customFormat="1" ht="12" customHeight="1">
      <c r="B13" s="21"/>
      <c r="C13" s="22"/>
      <c r="D13" s="29" t="s">
        <v>29</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9" t="s">
        <v>25</v>
      </c>
      <c r="AL13" s="22"/>
      <c r="AM13" s="22"/>
      <c r="AN13" s="31" t="s">
        <v>30</v>
      </c>
      <c r="AO13" s="22"/>
      <c r="AP13" s="22"/>
      <c r="AQ13" s="22"/>
      <c r="AR13" s="20"/>
      <c r="BE13" s="276"/>
      <c r="BS13" s="17" t="s">
        <v>6</v>
      </c>
    </row>
    <row r="14" spans="1:74" ht="12.75">
      <c r="B14" s="21"/>
      <c r="C14" s="22"/>
      <c r="D14" s="22"/>
      <c r="E14" s="299" t="s">
        <v>30</v>
      </c>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29" t="s">
        <v>28</v>
      </c>
      <c r="AL14" s="22"/>
      <c r="AM14" s="22"/>
      <c r="AN14" s="31" t="s">
        <v>30</v>
      </c>
      <c r="AO14" s="22"/>
      <c r="AP14" s="22"/>
      <c r="AQ14" s="22"/>
      <c r="AR14" s="20"/>
      <c r="BE14" s="276"/>
      <c r="BS14" s="17" t="s">
        <v>6</v>
      </c>
    </row>
    <row r="15" spans="1:74" s="1" customFormat="1" ht="6.95"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276"/>
      <c r="BS15" s="17" t="s">
        <v>4</v>
      </c>
    </row>
    <row r="16" spans="1:74" s="1" customFormat="1" ht="12" customHeight="1">
      <c r="B16" s="21"/>
      <c r="C16" s="22"/>
      <c r="D16" s="29" t="s">
        <v>31</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9" t="s">
        <v>25</v>
      </c>
      <c r="AL16" s="22"/>
      <c r="AM16" s="22"/>
      <c r="AN16" s="27" t="s">
        <v>32</v>
      </c>
      <c r="AO16" s="22"/>
      <c r="AP16" s="22"/>
      <c r="AQ16" s="22"/>
      <c r="AR16" s="20"/>
      <c r="BE16" s="276"/>
      <c r="BS16" s="17" t="s">
        <v>4</v>
      </c>
    </row>
    <row r="17" spans="1:71" s="1" customFormat="1" ht="18.399999999999999" customHeight="1">
      <c r="B17" s="21"/>
      <c r="C17" s="22"/>
      <c r="D17" s="22"/>
      <c r="E17" s="27" t="s">
        <v>33</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9" t="s">
        <v>28</v>
      </c>
      <c r="AL17" s="22"/>
      <c r="AM17" s="22"/>
      <c r="AN17" s="27" t="s">
        <v>1</v>
      </c>
      <c r="AO17" s="22"/>
      <c r="AP17" s="22"/>
      <c r="AQ17" s="22"/>
      <c r="AR17" s="20"/>
      <c r="BE17" s="276"/>
      <c r="BS17" s="17" t="s">
        <v>34</v>
      </c>
    </row>
    <row r="18" spans="1:71" s="1" customFormat="1" ht="6.95"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276"/>
      <c r="BS18" s="17" t="s">
        <v>6</v>
      </c>
    </row>
    <row r="19" spans="1:71" s="1" customFormat="1" ht="12" customHeight="1">
      <c r="B19" s="21"/>
      <c r="C19" s="22"/>
      <c r="D19" s="29" t="s">
        <v>35</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9" t="s">
        <v>25</v>
      </c>
      <c r="AL19" s="22"/>
      <c r="AM19" s="22"/>
      <c r="AN19" s="27" t="s">
        <v>32</v>
      </c>
      <c r="AO19" s="22"/>
      <c r="AP19" s="22"/>
      <c r="AQ19" s="22"/>
      <c r="AR19" s="20"/>
      <c r="BE19" s="276"/>
      <c r="BS19" s="17" t="s">
        <v>6</v>
      </c>
    </row>
    <row r="20" spans="1:71" s="1" customFormat="1" ht="18.399999999999999" customHeight="1">
      <c r="B20" s="21"/>
      <c r="C20" s="22"/>
      <c r="D20" s="22"/>
      <c r="E20" s="27" t="s">
        <v>33</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9" t="s">
        <v>28</v>
      </c>
      <c r="AL20" s="22"/>
      <c r="AM20" s="22"/>
      <c r="AN20" s="27" t="s">
        <v>1</v>
      </c>
      <c r="AO20" s="22"/>
      <c r="AP20" s="22"/>
      <c r="AQ20" s="22"/>
      <c r="AR20" s="20"/>
      <c r="BE20" s="276"/>
      <c r="BS20" s="17" t="s">
        <v>4</v>
      </c>
    </row>
    <row r="21" spans="1:71" s="1" customFormat="1" ht="6.95"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276"/>
    </row>
    <row r="22" spans="1:71" s="1" customFormat="1" ht="12" customHeight="1">
      <c r="B22" s="21"/>
      <c r="C22" s="22"/>
      <c r="D22" s="29" t="s">
        <v>36</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276"/>
    </row>
    <row r="23" spans="1:71" s="1" customFormat="1" ht="16.5" customHeight="1">
      <c r="B23" s="21"/>
      <c r="C23" s="22"/>
      <c r="D23" s="22"/>
      <c r="E23" s="301" t="s">
        <v>1</v>
      </c>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22"/>
      <c r="AP23" s="22"/>
      <c r="AQ23" s="22"/>
      <c r="AR23" s="20"/>
      <c r="BE23" s="276"/>
    </row>
    <row r="24" spans="1:71" s="1" customFormat="1" ht="6.95"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276"/>
    </row>
    <row r="25" spans="1:71" s="1" customFormat="1" ht="6.95" customHeight="1">
      <c r="B25" s="21"/>
      <c r="C25" s="22"/>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22"/>
      <c r="AQ25" s="22"/>
      <c r="AR25" s="20"/>
      <c r="BE25" s="276"/>
    </row>
    <row r="26" spans="1:71" s="2" customFormat="1" ht="25.9" customHeight="1">
      <c r="A26" s="34"/>
      <c r="B26" s="35"/>
      <c r="C26" s="36"/>
      <c r="D26" s="37" t="s">
        <v>37</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278">
        <f>ROUND(AG94,2)</f>
        <v>0</v>
      </c>
      <c r="AL26" s="279"/>
      <c r="AM26" s="279"/>
      <c r="AN26" s="279"/>
      <c r="AO26" s="279"/>
      <c r="AP26" s="36"/>
      <c r="AQ26" s="36"/>
      <c r="AR26" s="39"/>
      <c r="BE26" s="276"/>
    </row>
    <row r="27" spans="1:71" s="2" customFormat="1" ht="6.95" customHeight="1">
      <c r="A27" s="34"/>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9"/>
      <c r="BE27" s="276"/>
    </row>
    <row r="28" spans="1:71" s="2" customFormat="1" ht="12.75">
      <c r="A28" s="34"/>
      <c r="B28" s="35"/>
      <c r="C28" s="36"/>
      <c r="D28" s="36"/>
      <c r="E28" s="36"/>
      <c r="F28" s="36"/>
      <c r="G28" s="36"/>
      <c r="H28" s="36"/>
      <c r="I28" s="36"/>
      <c r="J28" s="36"/>
      <c r="K28" s="36"/>
      <c r="L28" s="302" t="s">
        <v>38</v>
      </c>
      <c r="M28" s="302"/>
      <c r="N28" s="302"/>
      <c r="O28" s="302"/>
      <c r="P28" s="302"/>
      <c r="Q28" s="36"/>
      <c r="R28" s="36"/>
      <c r="S28" s="36"/>
      <c r="T28" s="36"/>
      <c r="U28" s="36"/>
      <c r="V28" s="36"/>
      <c r="W28" s="302" t="s">
        <v>39</v>
      </c>
      <c r="X28" s="302"/>
      <c r="Y28" s="302"/>
      <c r="Z28" s="302"/>
      <c r="AA28" s="302"/>
      <c r="AB28" s="302"/>
      <c r="AC28" s="302"/>
      <c r="AD28" s="302"/>
      <c r="AE28" s="302"/>
      <c r="AF28" s="36"/>
      <c r="AG28" s="36"/>
      <c r="AH28" s="36"/>
      <c r="AI28" s="36"/>
      <c r="AJ28" s="36"/>
      <c r="AK28" s="302" t="s">
        <v>40</v>
      </c>
      <c r="AL28" s="302"/>
      <c r="AM28" s="302"/>
      <c r="AN28" s="302"/>
      <c r="AO28" s="302"/>
      <c r="AP28" s="36"/>
      <c r="AQ28" s="36"/>
      <c r="AR28" s="39"/>
      <c r="BE28" s="276"/>
    </row>
    <row r="29" spans="1:71" s="3" customFormat="1" ht="14.45" customHeight="1">
      <c r="B29" s="40"/>
      <c r="C29" s="41"/>
      <c r="D29" s="29" t="s">
        <v>41</v>
      </c>
      <c r="E29" s="41"/>
      <c r="F29" s="29" t="s">
        <v>42</v>
      </c>
      <c r="G29" s="41"/>
      <c r="H29" s="41"/>
      <c r="I29" s="41"/>
      <c r="J29" s="41"/>
      <c r="K29" s="41"/>
      <c r="L29" s="303">
        <v>0.21</v>
      </c>
      <c r="M29" s="274"/>
      <c r="N29" s="274"/>
      <c r="O29" s="274"/>
      <c r="P29" s="274"/>
      <c r="Q29" s="41"/>
      <c r="R29" s="41"/>
      <c r="S29" s="41"/>
      <c r="T29" s="41"/>
      <c r="U29" s="41"/>
      <c r="V29" s="41"/>
      <c r="W29" s="273">
        <f>ROUND(AZ94, 2)</f>
        <v>0</v>
      </c>
      <c r="X29" s="274"/>
      <c r="Y29" s="274"/>
      <c r="Z29" s="274"/>
      <c r="AA29" s="274"/>
      <c r="AB29" s="274"/>
      <c r="AC29" s="274"/>
      <c r="AD29" s="274"/>
      <c r="AE29" s="274"/>
      <c r="AF29" s="41"/>
      <c r="AG29" s="41"/>
      <c r="AH29" s="41"/>
      <c r="AI29" s="41"/>
      <c r="AJ29" s="41"/>
      <c r="AK29" s="273">
        <f>ROUND(AV94, 2)</f>
        <v>0</v>
      </c>
      <c r="AL29" s="274"/>
      <c r="AM29" s="274"/>
      <c r="AN29" s="274"/>
      <c r="AO29" s="274"/>
      <c r="AP29" s="41"/>
      <c r="AQ29" s="41"/>
      <c r="AR29" s="42"/>
      <c r="BE29" s="277"/>
    </row>
    <row r="30" spans="1:71" s="3" customFormat="1" ht="14.45" customHeight="1">
      <c r="B30" s="40"/>
      <c r="C30" s="41"/>
      <c r="D30" s="41"/>
      <c r="E30" s="41"/>
      <c r="F30" s="29" t="s">
        <v>43</v>
      </c>
      <c r="G30" s="41"/>
      <c r="H30" s="41"/>
      <c r="I30" s="41"/>
      <c r="J30" s="41"/>
      <c r="K30" s="41"/>
      <c r="L30" s="303">
        <v>0.15</v>
      </c>
      <c r="M30" s="274"/>
      <c r="N30" s="274"/>
      <c r="O30" s="274"/>
      <c r="P30" s="274"/>
      <c r="Q30" s="41"/>
      <c r="R30" s="41"/>
      <c r="S30" s="41"/>
      <c r="T30" s="41"/>
      <c r="U30" s="41"/>
      <c r="V30" s="41"/>
      <c r="W30" s="273">
        <f>ROUND(BA94, 2)</f>
        <v>0</v>
      </c>
      <c r="X30" s="274"/>
      <c r="Y30" s="274"/>
      <c r="Z30" s="274"/>
      <c r="AA30" s="274"/>
      <c r="AB30" s="274"/>
      <c r="AC30" s="274"/>
      <c r="AD30" s="274"/>
      <c r="AE30" s="274"/>
      <c r="AF30" s="41"/>
      <c r="AG30" s="41"/>
      <c r="AH30" s="41"/>
      <c r="AI30" s="41"/>
      <c r="AJ30" s="41"/>
      <c r="AK30" s="273">
        <f>ROUND(AW94, 2)</f>
        <v>0</v>
      </c>
      <c r="AL30" s="274"/>
      <c r="AM30" s="274"/>
      <c r="AN30" s="274"/>
      <c r="AO30" s="274"/>
      <c r="AP30" s="41"/>
      <c r="AQ30" s="41"/>
      <c r="AR30" s="42"/>
      <c r="BE30" s="277"/>
    </row>
    <row r="31" spans="1:71" s="3" customFormat="1" ht="14.45" hidden="1" customHeight="1">
      <c r="B31" s="40"/>
      <c r="C31" s="41"/>
      <c r="D31" s="41"/>
      <c r="E31" s="41"/>
      <c r="F31" s="29" t="s">
        <v>44</v>
      </c>
      <c r="G31" s="41"/>
      <c r="H31" s="41"/>
      <c r="I31" s="41"/>
      <c r="J31" s="41"/>
      <c r="K31" s="41"/>
      <c r="L31" s="303">
        <v>0.21</v>
      </c>
      <c r="M31" s="274"/>
      <c r="N31" s="274"/>
      <c r="O31" s="274"/>
      <c r="P31" s="274"/>
      <c r="Q31" s="41"/>
      <c r="R31" s="41"/>
      <c r="S31" s="41"/>
      <c r="T31" s="41"/>
      <c r="U31" s="41"/>
      <c r="V31" s="41"/>
      <c r="W31" s="273">
        <f>ROUND(BB94, 2)</f>
        <v>0</v>
      </c>
      <c r="X31" s="274"/>
      <c r="Y31" s="274"/>
      <c r="Z31" s="274"/>
      <c r="AA31" s="274"/>
      <c r="AB31" s="274"/>
      <c r="AC31" s="274"/>
      <c r="AD31" s="274"/>
      <c r="AE31" s="274"/>
      <c r="AF31" s="41"/>
      <c r="AG31" s="41"/>
      <c r="AH31" s="41"/>
      <c r="AI31" s="41"/>
      <c r="AJ31" s="41"/>
      <c r="AK31" s="273">
        <v>0</v>
      </c>
      <c r="AL31" s="274"/>
      <c r="AM31" s="274"/>
      <c r="AN31" s="274"/>
      <c r="AO31" s="274"/>
      <c r="AP31" s="41"/>
      <c r="AQ31" s="41"/>
      <c r="AR31" s="42"/>
      <c r="BE31" s="277"/>
    </row>
    <row r="32" spans="1:71" s="3" customFormat="1" ht="14.45" hidden="1" customHeight="1">
      <c r="B32" s="40"/>
      <c r="C32" s="41"/>
      <c r="D32" s="41"/>
      <c r="E32" s="41"/>
      <c r="F32" s="29" t="s">
        <v>45</v>
      </c>
      <c r="G32" s="41"/>
      <c r="H32" s="41"/>
      <c r="I32" s="41"/>
      <c r="J32" s="41"/>
      <c r="K32" s="41"/>
      <c r="L32" s="303">
        <v>0.15</v>
      </c>
      <c r="M32" s="274"/>
      <c r="N32" s="274"/>
      <c r="O32" s="274"/>
      <c r="P32" s="274"/>
      <c r="Q32" s="41"/>
      <c r="R32" s="41"/>
      <c r="S32" s="41"/>
      <c r="T32" s="41"/>
      <c r="U32" s="41"/>
      <c r="V32" s="41"/>
      <c r="W32" s="273">
        <f>ROUND(BC94, 2)</f>
        <v>0</v>
      </c>
      <c r="X32" s="274"/>
      <c r="Y32" s="274"/>
      <c r="Z32" s="274"/>
      <c r="AA32" s="274"/>
      <c r="AB32" s="274"/>
      <c r="AC32" s="274"/>
      <c r="AD32" s="274"/>
      <c r="AE32" s="274"/>
      <c r="AF32" s="41"/>
      <c r="AG32" s="41"/>
      <c r="AH32" s="41"/>
      <c r="AI32" s="41"/>
      <c r="AJ32" s="41"/>
      <c r="AK32" s="273">
        <v>0</v>
      </c>
      <c r="AL32" s="274"/>
      <c r="AM32" s="274"/>
      <c r="AN32" s="274"/>
      <c r="AO32" s="274"/>
      <c r="AP32" s="41"/>
      <c r="AQ32" s="41"/>
      <c r="AR32" s="42"/>
      <c r="BE32" s="277"/>
    </row>
    <row r="33" spans="1:57" s="3" customFormat="1" ht="14.45" hidden="1" customHeight="1">
      <c r="B33" s="40"/>
      <c r="C33" s="41"/>
      <c r="D33" s="41"/>
      <c r="E33" s="41"/>
      <c r="F33" s="29" t="s">
        <v>46</v>
      </c>
      <c r="G33" s="41"/>
      <c r="H33" s="41"/>
      <c r="I33" s="41"/>
      <c r="J33" s="41"/>
      <c r="K33" s="41"/>
      <c r="L33" s="303">
        <v>0</v>
      </c>
      <c r="M33" s="274"/>
      <c r="N33" s="274"/>
      <c r="O33" s="274"/>
      <c r="P33" s="274"/>
      <c r="Q33" s="41"/>
      <c r="R33" s="41"/>
      <c r="S33" s="41"/>
      <c r="T33" s="41"/>
      <c r="U33" s="41"/>
      <c r="V33" s="41"/>
      <c r="W33" s="273">
        <f>ROUND(BD94, 2)</f>
        <v>0</v>
      </c>
      <c r="X33" s="274"/>
      <c r="Y33" s="274"/>
      <c r="Z33" s="274"/>
      <c r="AA33" s="274"/>
      <c r="AB33" s="274"/>
      <c r="AC33" s="274"/>
      <c r="AD33" s="274"/>
      <c r="AE33" s="274"/>
      <c r="AF33" s="41"/>
      <c r="AG33" s="41"/>
      <c r="AH33" s="41"/>
      <c r="AI33" s="41"/>
      <c r="AJ33" s="41"/>
      <c r="AK33" s="273">
        <v>0</v>
      </c>
      <c r="AL33" s="274"/>
      <c r="AM33" s="274"/>
      <c r="AN33" s="274"/>
      <c r="AO33" s="274"/>
      <c r="AP33" s="41"/>
      <c r="AQ33" s="41"/>
      <c r="AR33" s="42"/>
      <c r="BE33" s="277"/>
    </row>
    <row r="34" spans="1:57" s="2" customFormat="1" ht="6.95" customHeight="1">
      <c r="A34" s="34"/>
      <c r="B34" s="3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9"/>
      <c r="BE34" s="276"/>
    </row>
    <row r="35" spans="1:57" s="2" customFormat="1" ht="25.9" customHeight="1">
      <c r="A35" s="34"/>
      <c r="B35" s="35"/>
      <c r="C35" s="43"/>
      <c r="D35" s="44" t="s">
        <v>47</v>
      </c>
      <c r="E35" s="45"/>
      <c r="F35" s="45"/>
      <c r="G35" s="45"/>
      <c r="H35" s="45"/>
      <c r="I35" s="45"/>
      <c r="J35" s="45"/>
      <c r="K35" s="45"/>
      <c r="L35" s="45"/>
      <c r="M35" s="45"/>
      <c r="N35" s="45"/>
      <c r="O35" s="45"/>
      <c r="P35" s="45"/>
      <c r="Q35" s="45"/>
      <c r="R35" s="45"/>
      <c r="S35" s="45"/>
      <c r="T35" s="46" t="s">
        <v>48</v>
      </c>
      <c r="U35" s="45"/>
      <c r="V35" s="45"/>
      <c r="W35" s="45"/>
      <c r="X35" s="280" t="s">
        <v>49</v>
      </c>
      <c r="Y35" s="281"/>
      <c r="Z35" s="281"/>
      <c r="AA35" s="281"/>
      <c r="AB35" s="281"/>
      <c r="AC35" s="45"/>
      <c r="AD35" s="45"/>
      <c r="AE35" s="45"/>
      <c r="AF35" s="45"/>
      <c r="AG35" s="45"/>
      <c r="AH35" s="45"/>
      <c r="AI35" s="45"/>
      <c r="AJ35" s="45"/>
      <c r="AK35" s="282">
        <f>SUM(AK26:AK33)</f>
        <v>0</v>
      </c>
      <c r="AL35" s="281"/>
      <c r="AM35" s="281"/>
      <c r="AN35" s="281"/>
      <c r="AO35" s="283"/>
      <c r="AP35" s="43"/>
      <c r="AQ35" s="43"/>
      <c r="AR35" s="39"/>
      <c r="BE35" s="34"/>
    </row>
    <row r="36" spans="1:57" s="2" customFormat="1" ht="6.95" customHeight="1">
      <c r="A36" s="34"/>
      <c r="B36" s="35"/>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9"/>
      <c r="BE36" s="34"/>
    </row>
    <row r="37" spans="1:57" s="2" customFormat="1" ht="14.45" customHeight="1">
      <c r="A37" s="34"/>
      <c r="B37" s="35"/>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9"/>
      <c r="BE37" s="34"/>
    </row>
    <row r="38" spans="1:57" s="1" customFormat="1" ht="14.45"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pans="1:57" s="1" customFormat="1" ht="14.45"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pans="1:57" s="1" customFormat="1" ht="14.45"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pans="1:57" s="1" customFormat="1" ht="14.45"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pans="1:57" s="1" customFormat="1" ht="14.45"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pans="1:57" s="1" customFormat="1" ht="14.45"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pans="1:57" s="1" customFormat="1" ht="14.45"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pans="1:57" s="1" customFormat="1" ht="14.45"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pans="1:57" s="1" customFormat="1" ht="14.45"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pans="1:57" s="1" customFormat="1" ht="14.45"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pans="1:57" s="1" customFormat="1" ht="14.45"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pans="1:57" s="2" customFormat="1" ht="14.45" customHeight="1">
      <c r="B49" s="47"/>
      <c r="C49" s="48"/>
      <c r="D49" s="49" t="s">
        <v>50</v>
      </c>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49" t="s">
        <v>51</v>
      </c>
      <c r="AI49" s="50"/>
      <c r="AJ49" s="50"/>
      <c r="AK49" s="50"/>
      <c r="AL49" s="50"/>
      <c r="AM49" s="50"/>
      <c r="AN49" s="50"/>
      <c r="AO49" s="50"/>
      <c r="AP49" s="48"/>
      <c r="AQ49" s="48"/>
      <c r="AR49" s="51"/>
    </row>
    <row r="50" spans="1:57" ht="11.25">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spans="1:57" ht="11.25">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spans="1:57" ht="11.25">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spans="1:57" ht="11.25">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spans="1:57" ht="11.25">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spans="1:57" ht="11.2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spans="1:57" ht="11.25">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spans="1:57" ht="11.25">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spans="1:57" ht="11.25">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spans="1:57" ht="11.25">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pans="1:57" s="2" customFormat="1" ht="12.75">
      <c r="A60" s="34"/>
      <c r="B60" s="35"/>
      <c r="C60" s="36"/>
      <c r="D60" s="52" t="s">
        <v>52</v>
      </c>
      <c r="E60" s="38"/>
      <c r="F60" s="38"/>
      <c r="G60" s="38"/>
      <c r="H60" s="38"/>
      <c r="I60" s="38"/>
      <c r="J60" s="38"/>
      <c r="K60" s="38"/>
      <c r="L60" s="38"/>
      <c r="M60" s="38"/>
      <c r="N60" s="38"/>
      <c r="O60" s="38"/>
      <c r="P60" s="38"/>
      <c r="Q60" s="38"/>
      <c r="R60" s="38"/>
      <c r="S60" s="38"/>
      <c r="T60" s="38"/>
      <c r="U60" s="38"/>
      <c r="V60" s="52" t="s">
        <v>53</v>
      </c>
      <c r="W60" s="38"/>
      <c r="X60" s="38"/>
      <c r="Y60" s="38"/>
      <c r="Z60" s="38"/>
      <c r="AA60" s="38"/>
      <c r="AB60" s="38"/>
      <c r="AC60" s="38"/>
      <c r="AD60" s="38"/>
      <c r="AE60" s="38"/>
      <c r="AF60" s="38"/>
      <c r="AG60" s="38"/>
      <c r="AH60" s="52" t="s">
        <v>52</v>
      </c>
      <c r="AI60" s="38"/>
      <c r="AJ60" s="38"/>
      <c r="AK60" s="38"/>
      <c r="AL60" s="38"/>
      <c r="AM60" s="52" t="s">
        <v>53</v>
      </c>
      <c r="AN60" s="38"/>
      <c r="AO60" s="38"/>
      <c r="AP60" s="36"/>
      <c r="AQ60" s="36"/>
      <c r="AR60" s="39"/>
      <c r="BE60" s="34"/>
    </row>
    <row r="61" spans="1:57" ht="11.25">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spans="1:57" ht="11.25">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spans="1:57" ht="11.25">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pans="1:57" s="2" customFormat="1" ht="12.75">
      <c r="A64" s="34"/>
      <c r="B64" s="35"/>
      <c r="C64" s="36"/>
      <c r="D64" s="49" t="s">
        <v>54</v>
      </c>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49" t="s">
        <v>55</v>
      </c>
      <c r="AI64" s="53"/>
      <c r="AJ64" s="53"/>
      <c r="AK64" s="53"/>
      <c r="AL64" s="53"/>
      <c r="AM64" s="53"/>
      <c r="AN64" s="53"/>
      <c r="AO64" s="53"/>
      <c r="AP64" s="36"/>
      <c r="AQ64" s="36"/>
      <c r="AR64" s="39"/>
      <c r="BE64" s="34"/>
    </row>
    <row r="65" spans="1:57" ht="11.2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spans="1:57" ht="11.25">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spans="1:57" ht="11.25">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spans="1:57" ht="11.25">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spans="1:57" ht="11.25">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spans="1:57" ht="11.25">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spans="1:57" ht="11.25">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spans="1:57" ht="11.25">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spans="1:57" ht="11.25">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spans="1:57" ht="11.25">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pans="1:57" s="2" customFormat="1" ht="12.75">
      <c r="A75" s="34"/>
      <c r="B75" s="35"/>
      <c r="C75" s="36"/>
      <c r="D75" s="52" t="s">
        <v>52</v>
      </c>
      <c r="E75" s="38"/>
      <c r="F75" s="38"/>
      <c r="G75" s="38"/>
      <c r="H75" s="38"/>
      <c r="I75" s="38"/>
      <c r="J75" s="38"/>
      <c r="K75" s="38"/>
      <c r="L75" s="38"/>
      <c r="M75" s="38"/>
      <c r="N75" s="38"/>
      <c r="O75" s="38"/>
      <c r="P75" s="38"/>
      <c r="Q75" s="38"/>
      <c r="R75" s="38"/>
      <c r="S75" s="38"/>
      <c r="T75" s="38"/>
      <c r="U75" s="38"/>
      <c r="V75" s="52" t="s">
        <v>53</v>
      </c>
      <c r="W75" s="38"/>
      <c r="X75" s="38"/>
      <c r="Y75" s="38"/>
      <c r="Z75" s="38"/>
      <c r="AA75" s="38"/>
      <c r="AB75" s="38"/>
      <c r="AC75" s="38"/>
      <c r="AD75" s="38"/>
      <c r="AE75" s="38"/>
      <c r="AF75" s="38"/>
      <c r="AG75" s="38"/>
      <c r="AH75" s="52" t="s">
        <v>52</v>
      </c>
      <c r="AI75" s="38"/>
      <c r="AJ75" s="38"/>
      <c r="AK75" s="38"/>
      <c r="AL75" s="38"/>
      <c r="AM75" s="52" t="s">
        <v>53</v>
      </c>
      <c r="AN75" s="38"/>
      <c r="AO75" s="38"/>
      <c r="AP75" s="36"/>
      <c r="AQ75" s="36"/>
      <c r="AR75" s="39"/>
      <c r="BE75" s="34"/>
    </row>
    <row r="76" spans="1:57" s="2" customFormat="1" ht="11.25">
      <c r="A76" s="34"/>
      <c r="B76" s="35"/>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9"/>
      <c r="BE76" s="34"/>
    </row>
    <row r="77" spans="1:57" s="2" customFormat="1" ht="6.95" customHeight="1">
      <c r="A77" s="34"/>
      <c r="B77" s="54"/>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39"/>
      <c r="BE77" s="34"/>
    </row>
    <row r="81" spans="1:91" s="2" customFormat="1" ht="6.95" customHeight="1">
      <c r="A81" s="34"/>
      <c r="B81" s="56"/>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39"/>
      <c r="BE81" s="34"/>
    </row>
    <row r="82" spans="1:91" s="2" customFormat="1" ht="24.95" customHeight="1">
      <c r="A82" s="34"/>
      <c r="B82" s="35"/>
      <c r="C82" s="23" t="s">
        <v>56</v>
      </c>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9"/>
      <c r="BE82" s="34"/>
    </row>
    <row r="83" spans="1:91" s="2" customFormat="1" ht="6.95" customHeight="1">
      <c r="A83" s="34"/>
      <c r="B83" s="35"/>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9"/>
      <c r="BE83" s="34"/>
    </row>
    <row r="84" spans="1:91" s="4" customFormat="1" ht="12" customHeight="1">
      <c r="B84" s="58"/>
      <c r="C84" s="29" t="s">
        <v>13</v>
      </c>
      <c r="D84" s="59"/>
      <c r="E84" s="59"/>
      <c r="F84" s="59"/>
      <c r="G84" s="59"/>
      <c r="H84" s="59"/>
      <c r="I84" s="59"/>
      <c r="J84" s="59"/>
      <c r="K84" s="59"/>
      <c r="L84" s="59" t="str">
        <f>K5</f>
        <v>19069_1</v>
      </c>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60"/>
    </row>
    <row r="85" spans="1:91" s="5" customFormat="1" ht="36.950000000000003" customHeight="1">
      <c r="B85" s="61"/>
      <c r="C85" s="62" t="s">
        <v>16</v>
      </c>
      <c r="D85" s="63"/>
      <c r="E85" s="63"/>
      <c r="F85" s="63"/>
      <c r="G85" s="63"/>
      <c r="H85" s="63"/>
      <c r="I85" s="63"/>
      <c r="J85" s="63"/>
      <c r="K85" s="63"/>
      <c r="L85" s="293" t="str">
        <f>K6</f>
        <v>Zvyšování rychlosti na TT - úsek Tramv. zast. Důl Zárubek - kol. křižovatka před vjezdem do terminálu Hranečník</v>
      </c>
      <c r="M85" s="294"/>
      <c r="N85" s="294"/>
      <c r="O85" s="294"/>
      <c r="P85" s="294"/>
      <c r="Q85" s="294"/>
      <c r="R85" s="294"/>
      <c r="S85" s="294"/>
      <c r="T85" s="294"/>
      <c r="U85" s="294"/>
      <c r="V85" s="294"/>
      <c r="W85" s="294"/>
      <c r="X85" s="294"/>
      <c r="Y85" s="294"/>
      <c r="Z85" s="294"/>
      <c r="AA85" s="294"/>
      <c r="AB85" s="294"/>
      <c r="AC85" s="294"/>
      <c r="AD85" s="294"/>
      <c r="AE85" s="294"/>
      <c r="AF85" s="294"/>
      <c r="AG85" s="294"/>
      <c r="AH85" s="294"/>
      <c r="AI85" s="294"/>
      <c r="AJ85" s="294"/>
      <c r="AK85" s="294"/>
      <c r="AL85" s="294"/>
      <c r="AM85" s="294"/>
      <c r="AN85" s="294"/>
      <c r="AO85" s="294"/>
      <c r="AP85" s="63"/>
      <c r="AQ85" s="63"/>
      <c r="AR85" s="64"/>
    </row>
    <row r="86" spans="1:91" s="2" customFormat="1" ht="6.95" customHeight="1">
      <c r="A86" s="34"/>
      <c r="B86" s="35"/>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9"/>
      <c r="BE86" s="34"/>
    </row>
    <row r="87" spans="1:91" s="2" customFormat="1" ht="12" customHeight="1">
      <c r="A87" s="34"/>
      <c r="B87" s="35"/>
      <c r="C87" s="29" t="s">
        <v>20</v>
      </c>
      <c r="D87" s="36"/>
      <c r="E87" s="36"/>
      <c r="F87" s="36"/>
      <c r="G87" s="36"/>
      <c r="H87" s="36"/>
      <c r="I87" s="36"/>
      <c r="J87" s="36"/>
      <c r="K87" s="36"/>
      <c r="L87" s="65" t="str">
        <f>IF(K8="","",K8)</f>
        <v xml:space="preserve">Ostrava </v>
      </c>
      <c r="M87" s="36"/>
      <c r="N87" s="36"/>
      <c r="O87" s="36"/>
      <c r="P87" s="36"/>
      <c r="Q87" s="36"/>
      <c r="R87" s="36"/>
      <c r="S87" s="36"/>
      <c r="T87" s="36"/>
      <c r="U87" s="36"/>
      <c r="V87" s="36"/>
      <c r="W87" s="36"/>
      <c r="X87" s="36"/>
      <c r="Y87" s="36"/>
      <c r="Z87" s="36"/>
      <c r="AA87" s="36"/>
      <c r="AB87" s="36"/>
      <c r="AC87" s="36"/>
      <c r="AD87" s="36"/>
      <c r="AE87" s="36"/>
      <c r="AF87" s="36"/>
      <c r="AG87" s="36"/>
      <c r="AH87" s="36"/>
      <c r="AI87" s="29" t="s">
        <v>22</v>
      </c>
      <c r="AJ87" s="36"/>
      <c r="AK87" s="36"/>
      <c r="AL87" s="36"/>
      <c r="AM87" s="295" t="str">
        <f>IF(AN8= "","",AN8)</f>
        <v>10. 9. 2019</v>
      </c>
      <c r="AN87" s="295"/>
      <c r="AO87" s="36"/>
      <c r="AP87" s="36"/>
      <c r="AQ87" s="36"/>
      <c r="AR87" s="39"/>
      <c r="BE87" s="34"/>
    </row>
    <row r="88" spans="1:91" s="2" customFormat="1" ht="6.95" customHeight="1">
      <c r="A88" s="34"/>
      <c r="B88" s="35"/>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9"/>
      <c r="BE88" s="34"/>
    </row>
    <row r="89" spans="1:91" s="2" customFormat="1" ht="27.95" customHeight="1">
      <c r="A89" s="34"/>
      <c r="B89" s="35"/>
      <c r="C89" s="29" t="s">
        <v>24</v>
      </c>
      <c r="D89" s="36"/>
      <c r="E89" s="36"/>
      <c r="F89" s="36"/>
      <c r="G89" s="36"/>
      <c r="H89" s="36"/>
      <c r="I89" s="36"/>
      <c r="J89" s="36"/>
      <c r="K89" s="36"/>
      <c r="L89" s="59" t="str">
        <f>IF(E11= "","",E11)</f>
        <v>Dopravní podnik Ostrava a.s.</v>
      </c>
      <c r="M89" s="36"/>
      <c r="N89" s="36"/>
      <c r="O89" s="36"/>
      <c r="P89" s="36"/>
      <c r="Q89" s="36"/>
      <c r="R89" s="36"/>
      <c r="S89" s="36"/>
      <c r="T89" s="36"/>
      <c r="U89" s="36"/>
      <c r="V89" s="36"/>
      <c r="W89" s="36"/>
      <c r="X89" s="36"/>
      <c r="Y89" s="36"/>
      <c r="Z89" s="36"/>
      <c r="AA89" s="36"/>
      <c r="AB89" s="36"/>
      <c r="AC89" s="36"/>
      <c r="AD89" s="36"/>
      <c r="AE89" s="36"/>
      <c r="AF89" s="36"/>
      <c r="AG89" s="36"/>
      <c r="AH89" s="36"/>
      <c r="AI89" s="29" t="s">
        <v>31</v>
      </c>
      <c r="AJ89" s="36"/>
      <c r="AK89" s="36"/>
      <c r="AL89" s="36"/>
      <c r="AM89" s="291" t="str">
        <f>IF(E17="","",E17)</f>
        <v>Dopravní projektování spol. s r.o</v>
      </c>
      <c r="AN89" s="292"/>
      <c r="AO89" s="292"/>
      <c r="AP89" s="292"/>
      <c r="AQ89" s="36"/>
      <c r="AR89" s="39"/>
      <c r="AS89" s="285" t="s">
        <v>57</v>
      </c>
      <c r="AT89" s="286"/>
      <c r="AU89" s="67"/>
      <c r="AV89" s="67"/>
      <c r="AW89" s="67"/>
      <c r="AX89" s="67"/>
      <c r="AY89" s="67"/>
      <c r="AZ89" s="67"/>
      <c r="BA89" s="67"/>
      <c r="BB89" s="67"/>
      <c r="BC89" s="67"/>
      <c r="BD89" s="68"/>
      <c r="BE89" s="34"/>
    </row>
    <row r="90" spans="1:91" s="2" customFormat="1" ht="27.95" customHeight="1">
      <c r="A90" s="34"/>
      <c r="B90" s="35"/>
      <c r="C90" s="29" t="s">
        <v>29</v>
      </c>
      <c r="D90" s="36"/>
      <c r="E90" s="36"/>
      <c r="F90" s="36"/>
      <c r="G90" s="36"/>
      <c r="H90" s="36"/>
      <c r="I90" s="36"/>
      <c r="J90" s="36"/>
      <c r="K90" s="36"/>
      <c r="L90" s="59" t="str">
        <f>IF(E14= "Vyplň údaj","",E14)</f>
        <v/>
      </c>
      <c r="M90" s="36"/>
      <c r="N90" s="36"/>
      <c r="O90" s="36"/>
      <c r="P90" s="36"/>
      <c r="Q90" s="36"/>
      <c r="R90" s="36"/>
      <c r="S90" s="36"/>
      <c r="T90" s="36"/>
      <c r="U90" s="36"/>
      <c r="V90" s="36"/>
      <c r="W90" s="36"/>
      <c r="X90" s="36"/>
      <c r="Y90" s="36"/>
      <c r="Z90" s="36"/>
      <c r="AA90" s="36"/>
      <c r="AB90" s="36"/>
      <c r="AC90" s="36"/>
      <c r="AD90" s="36"/>
      <c r="AE90" s="36"/>
      <c r="AF90" s="36"/>
      <c r="AG90" s="36"/>
      <c r="AH90" s="36"/>
      <c r="AI90" s="29" t="s">
        <v>35</v>
      </c>
      <c r="AJ90" s="36"/>
      <c r="AK90" s="36"/>
      <c r="AL90" s="36"/>
      <c r="AM90" s="291" t="str">
        <f>IF(E20="","",E20)</f>
        <v>Dopravní projektování spol. s r.o</v>
      </c>
      <c r="AN90" s="292"/>
      <c r="AO90" s="292"/>
      <c r="AP90" s="292"/>
      <c r="AQ90" s="36"/>
      <c r="AR90" s="39"/>
      <c r="AS90" s="287"/>
      <c r="AT90" s="288"/>
      <c r="AU90" s="69"/>
      <c r="AV90" s="69"/>
      <c r="AW90" s="69"/>
      <c r="AX90" s="69"/>
      <c r="AY90" s="69"/>
      <c r="AZ90" s="69"/>
      <c r="BA90" s="69"/>
      <c r="BB90" s="69"/>
      <c r="BC90" s="69"/>
      <c r="BD90" s="70"/>
      <c r="BE90" s="34"/>
    </row>
    <row r="91" spans="1:91" s="2" customFormat="1" ht="10.9" customHeight="1">
      <c r="A91" s="34"/>
      <c r="B91" s="35"/>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9"/>
      <c r="AS91" s="289"/>
      <c r="AT91" s="290"/>
      <c r="AU91" s="71"/>
      <c r="AV91" s="71"/>
      <c r="AW91" s="71"/>
      <c r="AX91" s="71"/>
      <c r="AY91" s="71"/>
      <c r="AZ91" s="71"/>
      <c r="BA91" s="71"/>
      <c r="BB91" s="71"/>
      <c r="BC91" s="71"/>
      <c r="BD91" s="72"/>
      <c r="BE91" s="34"/>
    </row>
    <row r="92" spans="1:91" s="2" customFormat="1" ht="29.25" customHeight="1">
      <c r="A92" s="34"/>
      <c r="B92" s="35"/>
      <c r="C92" s="312" t="s">
        <v>58</v>
      </c>
      <c r="D92" s="305"/>
      <c r="E92" s="305"/>
      <c r="F92" s="305"/>
      <c r="G92" s="305"/>
      <c r="H92" s="73"/>
      <c r="I92" s="304" t="s">
        <v>59</v>
      </c>
      <c r="J92" s="305"/>
      <c r="K92" s="305"/>
      <c r="L92" s="305"/>
      <c r="M92" s="305"/>
      <c r="N92" s="305"/>
      <c r="O92" s="305"/>
      <c r="P92" s="305"/>
      <c r="Q92" s="305"/>
      <c r="R92" s="305"/>
      <c r="S92" s="305"/>
      <c r="T92" s="305"/>
      <c r="U92" s="305"/>
      <c r="V92" s="305"/>
      <c r="W92" s="305"/>
      <c r="X92" s="305"/>
      <c r="Y92" s="305"/>
      <c r="Z92" s="305"/>
      <c r="AA92" s="305"/>
      <c r="AB92" s="305"/>
      <c r="AC92" s="305"/>
      <c r="AD92" s="305"/>
      <c r="AE92" s="305"/>
      <c r="AF92" s="305"/>
      <c r="AG92" s="307" t="s">
        <v>60</v>
      </c>
      <c r="AH92" s="305"/>
      <c r="AI92" s="305"/>
      <c r="AJ92" s="305"/>
      <c r="AK92" s="305"/>
      <c r="AL92" s="305"/>
      <c r="AM92" s="305"/>
      <c r="AN92" s="304" t="s">
        <v>61</v>
      </c>
      <c r="AO92" s="305"/>
      <c r="AP92" s="306"/>
      <c r="AQ92" s="74" t="s">
        <v>62</v>
      </c>
      <c r="AR92" s="39"/>
      <c r="AS92" s="75" t="s">
        <v>63</v>
      </c>
      <c r="AT92" s="76" t="s">
        <v>64</v>
      </c>
      <c r="AU92" s="76" t="s">
        <v>65</v>
      </c>
      <c r="AV92" s="76" t="s">
        <v>66</v>
      </c>
      <c r="AW92" s="76" t="s">
        <v>67</v>
      </c>
      <c r="AX92" s="76" t="s">
        <v>68</v>
      </c>
      <c r="AY92" s="76" t="s">
        <v>69</v>
      </c>
      <c r="AZ92" s="76" t="s">
        <v>70</v>
      </c>
      <c r="BA92" s="76" t="s">
        <v>71</v>
      </c>
      <c r="BB92" s="76" t="s">
        <v>72</v>
      </c>
      <c r="BC92" s="76" t="s">
        <v>73</v>
      </c>
      <c r="BD92" s="77" t="s">
        <v>74</v>
      </c>
      <c r="BE92" s="34"/>
    </row>
    <row r="93" spans="1:91" s="2" customFormat="1" ht="10.9" customHeight="1">
      <c r="A93" s="34"/>
      <c r="B93" s="35"/>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9"/>
      <c r="AS93" s="78"/>
      <c r="AT93" s="79"/>
      <c r="AU93" s="79"/>
      <c r="AV93" s="79"/>
      <c r="AW93" s="79"/>
      <c r="AX93" s="79"/>
      <c r="AY93" s="79"/>
      <c r="AZ93" s="79"/>
      <c r="BA93" s="79"/>
      <c r="BB93" s="79"/>
      <c r="BC93" s="79"/>
      <c r="BD93" s="80"/>
      <c r="BE93" s="34"/>
    </row>
    <row r="94" spans="1:91" s="6" customFormat="1" ht="32.450000000000003" customHeight="1">
      <c r="B94" s="81"/>
      <c r="C94" s="82" t="s">
        <v>75</v>
      </c>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310">
        <f>ROUND(SUM(AG95:AG98),2)</f>
        <v>0</v>
      </c>
      <c r="AH94" s="310"/>
      <c r="AI94" s="310"/>
      <c r="AJ94" s="310"/>
      <c r="AK94" s="310"/>
      <c r="AL94" s="310"/>
      <c r="AM94" s="310"/>
      <c r="AN94" s="311">
        <f>SUM(AG94,AT94)</f>
        <v>0</v>
      </c>
      <c r="AO94" s="311"/>
      <c r="AP94" s="311"/>
      <c r="AQ94" s="85" t="s">
        <v>1</v>
      </c>
      <c r="AR94" s="86"/>
      <c r="AS94" s="87">
        <f>ROUND(SUM(AS95:AS98),2)</f>
        <v>0</v>
      </c>
      <c r="AT94" s="88">
        <f>ROUND(SUM(AV94:AW94),2)</f>
        <v>0</v>
      </c>
      <c r="AU94" s="89">
        <f>ROUND(SUM(AU95:AU98),5)</f>
        <v>0</v>
      </c>
      <c r="AV94" s="88">
        <f>ROUND(AZ94*L29,2)</f>
        <v>0</v>
      </c>
      <c r="AW94" s="88">
        <f>ROUND(BA94*L30,2)</f>
        <v>0</v>
      </c>
      <c r="AX94" s="88">
        <f>ROUND(BB94*L29,2)</f>
        <v>0</v>
      </c>
      <c r="AY94" s="88">
        <f>ROUND(BC94*L30,2)</f>
        <v>0</v>
      </c>
      <c r="AZ94" s="88">
        <f>ROUND(SUM(AZ95:AZ98),2)</f>
        <v>0</v>
      </c>
      <c r="BA94" s="88">
        <f>ROUND(SUM(BA95:BA98),2)</f>
        <v>0</v>
      </c>
      <c r="BB94" s="88">
        <f>ROUND(SUM(BB95:BB98),2)</f>
        <v>0</v>
      </c>
      <c r="BC94" s="88">
        <f>ROUND(SUM(BC95:BC98),2)</f>
        <v>0</v>
      </c>
      <c r="BD94" s="90">
        <f>ROUND(SUM(BD95:BD98),2)</f>
        <v>0</v>
      </c>
      <c r="BS94" s="91" t="s">
        <v>76</v>
      </c>
      <c r="BT94" s="91" t="s">
        <v>77</v>
      </c>
      <c r="BU94" s="92" t="s">
        <v>78</v>
      </c>
      <c r="BV94" s="91" t="s">
        <v>79</v>
      </c>
      <c r="BW94" s="91" t="s">
        <v>5</v>
      </c>
      <c r="BX94" s="91" t="s">
        <v>80</v>
      </c>
      <c r="CL94" s="91" t="s">
        <v>1</v>
      </c>
    </row>
    <row r="95" spans="1:91" s="7" customFormat="1" ht="16.5" customHeight="1">
      <c r="A95" s="93" t="s">
        <v>81</v>
      </c>
      <c r="B95" s="94"/>
      <c r="C95" s="95"/>
      <c r="D95" s="313" t="s">
        <v>82</v>
      </c>
      <c r="E95" s="313"/>
      <c r="F95" s="313"/>
      <c r="G95" s="313"/>
      <c r="H95" s="313"/>
      <c r="I95" s="96"/>
      <c r="J95" s="313" t="s">
        <v>83</v>
      </c>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08">
        <f>'SO 661 - Tramvajový svršek '!J30</f>
        <v>0</v>
      </c>
      <c r="AH95" s="309"/>
      <c r="AI95" s="309"/>
      <c r="AJ95" s="309"/>
      <c r="AK95" s="309"/>
      <c r="AL95" s="309"/>
      <c r="AM95" s="309"/>
      <c r="AN95" s="308">
        <f>SUM(AG95,AT95)</f>
        <v>0</v>
      </c>
      <c r="AO95" s="309"/>
      <c r="AP95" s="309"/>
      <c r="AQ95" s="97" t="s">
        <v>84</v>
      </c>
      <c r="AR95" s="98"/>
      <c r="AS95" s="99">
        <v>0</v>
      </c>
      <c r="AT95" s="100">
        <f>ROUND(SUM(AV95:AW95),2)</f>
        <v>0</v>
      </c>
      <c r="AU95" s="101">
        <f>'SO 661 - Tramvajový svršek '!P125</f>
        <v>0</v>
      </c>
      <c r="AV95" s="100">
        <f>'SO 661 - Tramvajový svršek '!J33</f>
        <v>0</v>
      </c>
      <c r="AW95" s="100">
        <f>'SO 661 - Tramvajový svršek '!J34</f>
        <v>0</v>
      </c>
      <c r="AX95" s="100">
        <f>'SO 661 - Tramvajový svršek '!J35</f>
        <v>0</v>
      </c>
      <c r="AY95" s="100">
        <f>'SO 661 - Tramvajový svršek '!J36</f>
        <v>0</v>
      </c>
      <c r="AZ95" s="100">
        <f>'SO 661 - Tramvajový svršek '!F33</f>
        <v>0</v>
      </c>
      <c r="BA95" s="100">
        <f>'SO 661 - Tramvajový svršek '!F34</f>
        <v>0</v>
      </c>
      <c r="BB95" s="100">
        <f>'SO 661 - Tramvajový svršek '!F35</f>
        <v>0</v>
      </c>
      <c r="BC95" s="100">
        <f>'SO 661 - Tramvajový svršek '!F36</f>
        <v>0</v>
      </c>
      <c r="BD95" s="102">
        <f>'SO 661 - Tramvajový svršek '!F37</f>
        <v>0</v>
      </c>
      <c r="BT95" s="103" t="s">
        <v>85</v>
      </c>
      <c r="BV95" s="103" t="s">
        <v>79</v>
      </c>
      <c r="BW95" s="103" t="s">
        <v>86</v>
      </c>
      <c r="BX95" s="103" t="s">
        <v>5</v>
      </c>
      <c r="CL95" s="103" t="s">
        <v>1</v>
      </c>
      <c r="CM95" s="103" t="s">
        <v>87</v>
      </c>
    </row>
    <row r="96" spans="1:91" s="7" customFormat="1" ht="16.5" customHeight="1">
      <c r="A96" s="93" t="s">
        <v>81</v>
      </c>
      <c r="B96" s="94"/>
      <c r="C96" s="95"/>
      <c r="D96" s="313" t="s">
        <v>88</v>
      </c>
      <c r="E96" s="313"/>
      <c r="F96" s="313"/>
      <c r="G96" s="313"/>
      <c r="H96" s="313"/>
      <c r="I96" s="96"/>
      <c r="J96" s="313" t="s">
        <v>89</v>
      </c>
      <c r="K96" s="313"/>
      <c r="L96" s="313"/>
      <c r="M96" s="313"/>
      <c r="N96" s="313"/>
      <c r="O96" s="313"/>
      <c r="P96" s="313"/>
      <c r="Q96" s="313"/>
      <c r="R96" s="313"/>
      <c r="S96" s="313"/>
      <c r="T96" s="313"/>
      <c r="U96" s="313"/>
      <c r="V96" s="313"/>
      <c r="W96" s="313"/>
      <c r="X96" s="313"/>
      <c r="Y96" s="313"/>
      <c r="Z96" s="313"/>
      <c r="AA96" s="313"/>
      <c r="AB96" s="313"/>
      <c r="AC96" s="313"/>
      <c r="AD96" s="313"/>
      <c r="AE96" s="313"/>
      <c r="AF96" s="313"/>
      <c r="AG96" s="308">
        <f>'SO 666 - Úpravy trakčního...'!J30</f>
        <v>0</v>
      </c>
      <c r="AH96" s="309"/>
      <c r="AI96" s="309"/>
      <c r="AJ96" s="309"/>
      <c r="AK96" s="309"/>
      <c r="AL96" s="309"/>
      <c r="AM96" s="309"/>
      <c r="AN96" s="308">
        <f>SUM(AG96,AT96)</f>
        <v>0</v>
      </c>
      <c r="AO96" s="309"/>
      <c r="AP96" s="309"/>
      <c r="AQ96" s="97" t="s">
        <v>84</v>
      </c>
      <c r="AR96" s="98"/>
      <c r="AS96" s="99">
        <v>0</v>
      </c>
      <c r="AT96" s="100">
        <f>ROUND(SUM(AV96:AW96),2)</f>
        <v>0</v>
      </c>
      <c r="AU96" s="101">
        <f>'SO 666 - Úpravy trakčního...'!P127</f>
        <v>0</v>
      </c>
      <c r="AV96" s="100">
        <f>'SO 666 - Úpravy trakčního...'!J33</f>
        <v>0</v>
      </c>
      <c r="AW96" s="100">
        <f>'SO 666 - Úpravy trakčního...'!J34</f>
        <v>0</v>
      </c>
      <c r="AX96" s="100">
        <f>'SO 666 - Úpravy trakčního...'!J35</f>
        <v>0</v>
      </c>
      <c r="AY96" s="100">
        <f>'SO 666 - Úpravy trakčního...'!J36</f>
        <v>0</v>
      </c>
      <c r="AZ96" s="100">
        <f>'SO 666 - Úpravy trakčního...'!F33</f>
        <v>0</v>
      </c>
      <c r="BA96" s="100">
        <f>'SO 666 - Úpravy trakčního...'!F34</f>
        <v>0</v>
      </c>
      <c r="BB96" s="100">
        <f>'SO 666 - Úpravy trakčního...'!F35</f>
        <v>0</v>
      </c>
      <c r="BC96" s="100">
        <f>'SO 666 - Úpravy trakčního...'!F36</f>
        <v>0</v>
      </c>
      <c r="BD96" s="102">
        <f>'SO 666 - Úpravy trakčního...'!F37</f>
        <v>0</v>
      </c>
      <c r="BT96" s="103" t="s">
        <v>85</v>
      </c>
      <c r="BV96" s="103" t="s">
        <v>79</v>
      </c>
      <c r="BW96" s="103" t="s">
        <v>90</v>
      </c>
      <c r="BX96" s="103" t="s">
        <v>5</v>
      </c>
      <c r="CL96" s="103" t="s">
        <v>1</v>
      </c>
      <c r="CM96" s="103" t="s">
        <v>87</v>
      </c>
    </row>
    <row r="97" spans="1:91" s="7" customFormat="1" ht="16.5" customHeight="1">
      <c r="A97" s="93" t="s">
        <v>81</v>
      </c>
      <c r="B97" s="94"/>
      <c r="C97" s="95"/>
      <c r="D97" s="313" t="s">
        <v>91</v>
      </c>
      <c r="E97" s="313"/>
      <c r="F97" s="313"/>
      <c r="G97" s="313"/>
      <c r="H97" s="313"/>
      <c r="I97" s="96"/>
      <c r="J97" s="313" t="s">
        <v>92</v>
      </c>
      <c r="K97" s="313"/>
      <c r="L97" s="313"/>
      <c r="M97" s="313"/>
      <c r="N97" s="313"/>
      <c r="O97" s="313"/>
      <c r="P97" s="313"/>
      <c r="Q97" s="313"/>
      <c r="R97" s="313"/>
      <c r="S97" s="313"/>
      <c r="T97" s="313"/>
      <c r="U97" s="313"/>
      <c r="V97" s="313"/>
      <c r="W97" s="313"/>
      <c r="X97" s="313"/>
      <c r="Y97" s="313"/>
      <c r="Z97" s="313"/>
      <c r="AA97" s="313"/>
      <c r="AB97" s="313"/>
      <c r="AC97" s="313"/>
      <c r="AD97" s="313"/>
      <c r="AE97" s="313"/>
      <c r="AF97" s="313"/>
      <c r="AG97" s="308">
        <f>'DIO - Dopravně inženýrské...'!J30</f>
        <v>0</v>
      </c>
      <c r="AH97" s="309"/>
      <c r="AI97" s="309"/>
      <c r="AJ97" s="309"/>
      <c r="AK97" s="309"/>
      <c r="AL97" s="309"/>
      <c r="AM97" s="309"/>
      <c r="AN97" s="308">
        <f>SUM(AG97,AT97)</f>
        <v>0</v>
      </c>
      <c r="AO97" s="309"/>
      <c r="AP97" s="309"/>
      <c r="AQ97" s="97" t="s">
        <v>93</v>
      </c>
      <c r="AR97" s="98"/>
      <c r="AS97" s="99">
        <v>0</v>
      </c>
      <c r="AT97" s="100">
        <f>ROUND(SUM(AV97:AW97),2)</f>
        <v>0</v>
      </c>
      <c r="AU97" s="101">
        <f>'DIO - Dopravně inženýrské...'!P118</f>
        <v>0</v>
      </c>
      <c r="AV97" s="100">
        <f>'DIO - Dopravně inženýrské...'!J33</f>
        <v>0</v>
      </c>
      <c r="AW97" s="100">
        <f>'DIO - Dopravně inženýrské...'!J34</f>
        <v>0</v>
      </c>
      <c r="AX97" s="100">
        <f>'DIO - Dopravně inženýrské...'!J35</f>
        <v>0</v>
      </c>
      <c r="AY97" s="100">
        <f>'DIO - Dopravně inženýrské...'!J36</f>
        <v>0</v>
      </c>
      <c r="AZ97" s="100">
        <f>'DIO - Dopravně inženýrské...'!F33</f>
        <v>0</v>
      </c>
      <c r="BA97" s="100">
        <f>'DIO - Dopravně inženýrské...'!F34</f>
        <v>0</v>
      </c>
      <c r="BB97" s="100">
        <f>'DIO - Dopravně inženýrské...'!F35</f>
        <v>0</v>
      </c>
      <c r="BC97" s="100">
        <f>'DIO - Dopravně inženýrské...'!F36</f>
        <v>0</v>
      </c>
      <c r="BD97" s="102">
        <f>'DIO - Dopravně inženýrské...'!F37</f>
        <v>0</v>
      </c>
      <c r="BT97" s="103" t="s">
        <v>85</v>
      </c>
      <c r="BV97" s="103" t="s">
        <v>79</v>
      </c>
      <c r="BW97" s="103" t="s">
        <v>94</v>
      </c>
      <c r="BX97" s="103" t="s">
        <v>5</v>
      </c>
      <c r="CL97" s="103" t="s">
        <v>1</v>
      </c>
      <c r="CM97" s="103" t="s">
        <v>87</v>
      </c>
    </row>
    <row r="98" spans="1:91" s="7" customFormat="1" ht="16.5" customHeight="1">
      <c r="A98" s="93" t="s">
        <v>81</v>
      </c>
      <c r="B98" s="94"/>
      <c r="C98" s="95"/>
      <c r="D98" s="313" t="s">
        <v>95</v>
      </c>
      <c r="E98" s="313"/>
      <c r="F98" s="313"/>
      <c r="G98" s="313"/>
      <c r="H98" s="313"/>
      <c r="I98" s="96"/>
      <c r="J98" s="313" t="s">
        <v>96</v>
      </c>
      <c r="K98" s="313"/>
      <c r="L98" s="313"/>
      <c r="M98" s="313"/>
      <c r="N98" s="313"/>
      <c r="O98" s="313"/>
      <c r="P98" s="313"/>
      <c r="Q98" s="313"/>
      <c r="R98" s="313"/>
      <c r="S98" s="313"/>
      <c r="T98" s="313"/>
      <c r="U98" s="313"/>
      <c r="V98" s="313"/>
      <c r="W98" s="313"/>
      <c r="X98" s="313"/>
      <c r="Y98" s="313"/>
      <c r="Z98" s="313"/>
      <c r="AA98" s="313"/>
      <c r="AB98" s="313"/>
      <c r="AC98" s="313"/>
      <c r="AD98" s="313"/>
      <c r="AE98" s="313"/>
      <c r="AF98" s="313"/>
      <c r="AG98" s="308">
        <f>'VRN - Vedlejší rozpočtové...'!J30</f>
        <v>0</v>
      </c>
      <c r="AH98" s="309"/>
      <c r="AI98" s="309"/>
      <c r="AJ98" s="309"/>
      <c r="AK98" s="309"/>
      <c r="AL98" s="309"/>
      <c r="AM98" s="309"/>
      <c r="AN98" s="308">
        <f>SUM(AG98,AT98)</f>
        <v>0</v>
      </c>
      <c r="AO98" s="309"/>
      <c r="AP98" s="309"/>
      <c r="AQ98" s="97" t="s">
        <v>97</v>
      </c>
      <c r="AR98" s="98"/>
      <c r="AS98" s="104">
        <v>0</v>
      </c>
      <c r="AT98" s="105">
        <f>ROUND(SUM(AV98:AW98),2)</f>
        <v>0</v>
      </c>
      <c r="AU98" s="106">
        <f>'VRN - Vedlejší rozpočtové...'!P118</f>
        <v>0</v>
      </c>
      <c r="AV98" s="105">
        <f>'VRN - Vedlejší rozpočtové...'!J33</f>
        <v>0</v>
      </c>
      <c r="AW98" s="105">
        <f>'VRN - Vedlejší rozpočtové...'!J34</f>
        <v>0</v>
      </c>
      <c r="AX98" s="105">
        <f>'VRN - Vedlejší rozpočtové...'!J35</f>
        <v>0</v>
      </c>
      <c r="AY98" s="105">
        <f>'VRN - Vedlejší rozpočtové...'!J36</f>
        <v>0</v>
      </c>
      <c r="AZ98" s="105">
        <f>'VRN - Vedlejší rozpočtové...'!F33</f>
        <v>0</v>
      </c>
      <c r="BA98" s="105">
        <f>'VRN - Vedlejší rozpočtové...'!F34</f>
        <v>0</v>
      </c>
      <c r="BB98" s="105">
        <f>'VRN - Vedlejší rozpočtové...'!F35</f>
        <v>0</v>
      </c>
      <c r="BC98" s="105">
        <f>'VRN - Vedlejší rozpočtové...'!F36</f>
        <v>0</v>
      </c>
      <c r="BD98" s="107">
        <f>'VRN - Vedlejší rozpočtové...'!F37</f>
        <v>0</v>
      </c>
      <c r="BT98" s="103" t="s">
        <v>85</v>
      </c>
      <c r="BV98" s="103" t="s">
        <v>79</v>
      </c>
      <c r="BW98" s="103" t="s">
        <v>98</v>
      </c>
      <c r="BX98" s="103" t="s">
        <v>5</v>
      </c>
      <c r="CL98" s="103" t="s">
        <v>1</v>
      </c>
      <c r="CM98" s="103" t="s">
        <v>87</v>
      </c>
    </row>
    <row r="99" spans="1:91" s="2" customFormat="1" ht="30" customHeight="1">
      <c r="A99" s="34"/>
      <c r="B99" s="35"/>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9"/>
      <c r="AS99" s="34"/>
      <c r="AT99" s="34"/>
      <c r="AU99" s="34"/>
      <c r="AV99" s="34"/>
      <c r="AW99" s="34"/>
      <c r="AX99" s="34"/>
      <c r="AY99" s="34"/>
      <c r="AZ99" s="34"/>
      <c r="BA99" s="34"/>
      <c r="BB99" s="34"/>
      <c r="BC99" s="34"/>
      <c r="BD99" s="34"/>
      <c r="BE99" s="34"/>
    </row>
    <row r="100" spans="1:91" s="2" customFormat="1" ht="6.95" customHeight="1">
      <c r="A100" s="34"/>
      <c r="B100" s="54"/>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39"/>
      <c r="AS100" s="34"/>
      <c r="AT100" s="34"/>
      <c r="AU100" s="34"/>
      <c r="AV100" s="34"/>
      <c r="AW100" s="34"/>
      <c r="AX100" s="34"/>
      <c r="AY100" s="34"/>
      <c r="AZ100" s="34"/>
      <c r="BA100" s="34"/>
      <c r="BB100" s="34"/>
      <c r="BC100" s="34"/>
      <c r="BD100" s="34"/>
      <c r="BE100" s="34"/>
    </row>
  </sheetData>
  <sheetProtection algorithmName="SHA-512" hashValue="jc3E+EVSGPabwzBr9yeYyJFy9Cw48Anr7Yy70VxENxEbV0fcyizw7M+wfKs3rjG7puHvzX5hR4N0RMB8uNDGIQ==" saltValue="efU68ndDIXuxcHF2PKG6ULLSNARwayZSXDP/HRdv/8HHSK6BKxGMZBVQ+cSDNOTDseJk7uqwoPMvfNbqx1fhfw==" spinCount="100000" sheet="1" objects="1" scenarios="1" formatColumns="0" formatRows="0"/>
  <mergeCells count="54">
    <mergeCell ref="AN98:AP98"/>
    <mergeCell ref="AG98:AM98"/>
    <mergeCell ref="AG94:AM94"/>
    <mergeCell ref="AN94:AP94"/>
    <mergeCell ref="C92:G92"/>
    <mergeCell ref="I92:AF92"/>
    <mergeCell ref="D95:H95"/>
    <mergeCell ref="J95:AF95"/>
    <mergeCell ref="D96:H96"/>
    <mergeCell ref="J96:AF96"/>
    <mergeCell ref="D97:H97"/>
    <mergeCell ref="J97:AF97"/>
    <mergeCell ref="D98:H98"/>
    <mergeCell ref="J98:AF98"/>
    <mergeCell ref="AN95:AP95"/>
    <mergeCell ref="AG95:AM95"/>
    <mergeCell ref="AN96:AP96"/>
    <mergeCell ref="AG96:AM96"/>
    <mergeCell ref="AN97:AP97"/>
    <mergeCell ref="AG97:AM97"/>
    <mergeCell ref="L30:P30"/>
    <mergeCell ref="L31:P31"/>
    <mergeCell ref="L32:P32"/>
    <mergeCell ref="L33:P33"/>
    <mergeCell ref="AN92:AP92"/>
    <mergeCell ref="AG92:AM92"/>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W31:AE31"/>
    <mergeCell ref="BE5:BE34"/>
    <mergeCell ref="AK26:AO26"/>
    <mergeCell ref="W29:AE29"/>
    <mergeCell ref="AK29:AO29"/>
    <mergeCell ref="W30:AE30"/>
    <mergeCell ref="AK30:AO30"/>
    <mergeCell ref="AK31:AO31"/>
    <mergeCell ref="W32:AE32"/>
    <mergeCell ref="AK32:AO32"/>
    <mergeCell ref="W33:AE33"/>
    <mergeCell ref="AK33:AO33"/>
  </mergeCells>
  <hyperlinks>
    <hyperlink ref="A95" location="'SO 661 - Tramvajový svršek '!C2" display="/"/>
    <hyperlink ref="A96" location="'SO 666 - Úpravy trakčního...'!C2" display="/"/>
    <hyperlink ref="A97" location="'DIO - Dopravně inženýrské...'!C2" display="/"/>
    <hyperlink ref="A98" location="'VRN - Vedlejší rozpočtové...'!C2" display="/"/>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96"/>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8"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8"/>
      <c r="L2" s="284"/>
      <c r="M2" s="284"/>
      <c r="N2" s="284"/>
      <c r="O2" s="284"/>
      <c r="P2" s="284"/>
      <c r="Q2" s="284"/>
      <c r="R2" s="284"/>
      <c r="S2" s="284"/>
      <c r="T2" s="284"/>
      <c r="U2" s="284"/>
      <c r="V2" s="284"/>
      <c r="AT2" s="17" t="s">
        <v>86</v>
      </c>
    </row>
    <row r="3" spans="1:46" s="1" customFormat="1" ht="6.95" customHeight="1">
      <c r="B3" s="109"/>
      <c r="C3" s="110"/>
      <c r="D3" s="110"/>
      <c r="E3" s="110"/>
      <c r="F3" s="110"/>
      <c r="G3" s="110"/>
      <c r="H3" s="110"/>
      <c r="I3" s="111"/>
      <c r="J3" s="110"/>
      <c r="K3" s="110"/>
      <c r="L3" s="20"/>
      <c r="AT3" s="17" t="s">
        <v>87</v>
      </c>
    </row>
    <row r="4" spans="1:46" s="1" customFormat="1" ht="24.95" customHeight="1">
      <c r="B4" s="20"/>
      <c r="D4" s="112" t="s">
        <v>99</v>
      </c>
      <c r="I4" s="108"/>
      <c r="L4" s="20"/>
      <c r="M4" s="113" t="s">
        <v>10</v>
      </c>
      <c r="AT4" s="17" t="s">
        <v>4</v>
      </c>
    </row>
    <row r="5" spans="1:46" s="1" customFormat="1" ht="6.95" customHeight="1">
      <c r="B5" s="20"/>
      <c r="I5" s="108"/>
      <c r="L5" s="20"/>
    </row>
    <row r="6" spans="1:46" s="1" customFormat="1" ht="12" customHeight="1">
      <c r="B6" s="20"/>
      <c r="D6" s="114" t="s">
        <v>16</v>
      </c>
      <c r="I6" s="108"/>
      <c r="L6" s="20"/>
    </row>
    <row r="7" spans="1:46" s="1" customFormat="1" ht="25.5" customHeight="1">
      <c r="B7" s="20"/>
      <c r="E7" s="314" t="str">
        <f>'Rekapitulace stavby'!K6</f>
        <v>Zvyšování rychlosti na TT - úsek Tramv. zast. Důl Zárubek - kol. křižovatka před vjezdem do terminálu Hranečník</v>
      </c>
      <c r="F7" s="315"/>
      <c r="G7" s="315"/>
      <c r="H7" s="315"/>
      <c r="I7" s="108"/>
      <c r="L7" s="20"/>
    </row>
    <row r="8" spans="1:46" s="2" customFormat="1" ht="12" customHeight="1">
      <c r="A8" s="34"/>
      <c r="B8" s="39"/>
      <c r="C8" s="34"/>
      <c r="D8" s="114" t="s">
        <v>100</v>
      </c>
      <c r="E8" s="34"/>
      <c r="F8" s="34"/>
      <c r="G8" s="34"/>
      <c r="H8" s="34"/>
      <c r="I8" s="115"/>
      <c r="J8" s="34"/>
      <c r="K8" s="34"/>
      <c r="L8" s="51"/>
      <c r="S8" s="34"/>
      <c r="T8" s="34"/>
      <c r="U8" s="34"/>
      <c r="V8" s="34"/>
      <c r="W8" s="34"/>
      <c r="X8" s="34"/>
      <c r="Y8" s="34"/>
      <c r="Z8" s="34"/>
      <c r="AA8" s="34"/>
      <c r="AB8" s="34"/>
      <c r="AC8" s="34"/>
      <c r="AD8" s="34"/>
      <c r="AE8" s="34"/>
    </row>
    <row r="9" spans="1:46" s="2" customFormat="1" ht="16.5" customHeight="1">
      <c r="A9" s="34"/>
      <c r="B9" s="39"/>
      <c r="C9" s="34"/>
      <c r="D9" s="34"/>
      <c r="E9" s="316" t="s">
        <v>101</v>
      </c>
      <c r="F9" s="317"/>
      <c r="G9" s="317"/>
      <c r="H9" s="317"/>
      <c r="I9" s="115"/>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115"/>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4" t="s">
        <v>18</v>
      </c>
      <c r="E11" s="34"/>
      <c r="F11" s="116" t="s">
        <v>1</v>
      </c>
      <c r="G11" s="34"/>
      <c r="H11" s="34"/>
      <c r="I11" s="117" t="s">
        <v>19</v>
      </c>
      <c r="J11" s="116"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4" t="s">
        <v>20</v>
      </c>
      <c r="E12" s="34"/>
      <c r="F12" s="116" t="s">
        <v>21</v>
      </c>
      <c r="G12" s="34"/>
      <c r="H12" s="34"/>
      <c r="I12" s="117" t="s">
        <v>22</v>
      </c>
      <c r="J12" s="118" t="str">
        <f>'Rekapitulace stavby'!AN8</f>
        <v>10. 9. 2019</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115"/>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4" t="s">
        <v>24</v>
      </c>
      <c r="E14" s="34"/>
      <c r="F14" s="34"/>
      <c r="G14" s="34"/>
      <c r="H14" s="34"/>
      <c r="I14" s="117" t="s">
        <v>25</v>
      </c>
      <c r="J14" s="116" t="s">
        <v>26</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6" t="s">
        <v>27</v>
      </c>
      <c r="F15" s="34"/>
      <c r="G15" s="34"/>
      <c r="H15" s="34"/>
      <c r="I15" s="117" t="s">
        <v>28</v>
      </c>
      <c r="J15" s="116" t="s">
        <v>1</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115"/>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4" t="s">
        <v>29</v>
      </c>
      <c r="E17" s="34"/>
      <c r="F17" s="34"/>
      <c r="G17" s="34"/>
      <c r="H17" s="34"/>
      <c r="I17" s="117"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18" t="str">
        <f>'Rekapitulace stavby'!E14</f>
        <v>Vyplň údaj</v>
      </c>
      <c r="F18" s="319"/>
      <c r="G18" s="319"/>
      <c r="H18" s="319"/>
      <c r="I18" s="117" t="s">
        <v>28</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115"/>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4" t="s">
        <v>31</v>
      </c>
      <c r="E20" s="34"/>
      <c r="F20" s="34"/>
      <c r="G20" s="34"/>
      <c r="H20" s="34"/>
      <c r="I20" s="117" t="s">
        <v>25</v>
      </c>
      <c r="J20" s="116" t="s">
        <v>32</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6" t="s">
        <v>33</v>
      </c>
      <c r="F21" s="34"/>
      <c r="G21" s="34"/>
      <c r="H21" s="34"/>
      <c r="I21" s="117" t="s">
        <v>28</v>
      </c>
      <c r="J21" s="116" t="s">
        <v>1</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115"/>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4" t="s">
        <v>35</v>
      </c>
      <c r="E23" s="34"/>
      <c r="F23" s="34"/>
      <c r="G23" s="34"/>
      <c r="H23" s="34"/>
      <c r="I23" s="117" t="s">
        <v>25</v>
      </c>
      <c r="J23" s="116" t="s">
        <v>32</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6" t="s">
        <v>33</v>
      </c>
      <c r="F24" s="34"/>
      <c r="G24" s="34"/>
      <c r="H24" s="34"/>
      <c r="I24" s="117" t="s">
        <v>28</v>
      </c>
      <c r="J24" s="116" t="s">
        <v>1</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115"/>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4" t="s">
        <v>36</v>
      </c>
      <c r="E26" s="34"/>
      <c r="F26" s="34"/>
      <c r="G26" s="34"/>
      <c r="H26" s="34"/>
      <c r="I26" s="115"/>
      <c r="J26" s="34"/>
      <c r="K26" s="34"/>
      <c r="L26" s="51"/>
      <c r="S26" s="34"/>
      <c r="T26" s="34"/>
      <c r="U26" s="34"/>
      <c r="V26" s="34"/>
      <c r="W26" s="34"/>
      <c r="X26" s="34"/>
      <c r="Y26" s="34"/>
      <c r="Z26" s="34"/>
      <c r="AA26" s="34"/>
      <c r="AB26" s="34"/>
      <c r="AC26" s="34"/>
      <c r="AD26" s="34"/>
      <c r="AE26" s="34"/>
    </row>
    <row r="27" spans="1:31" s="8" customFormat="1" ht="16.5" customHeight="1">
      <c r="A27" s="119"/>
      <c r="B27" s="120"/>
      <c r="C27" s="119"/>
      <c r="D27" s="119"/>
      <c r="E27" s="320" t="s">
        <v>1</v>
      </c>
      <c r="F27" s="320"/>
      <c r="G27" s="320"/>
      <c r="H27" s="320"/>
      <c r="I27" s="121"/>
      <c r="J27" s="119"/>
      <c r="K27" s="119"/>
      <c r="L27" s="122"/>
      <c r="S27" s="119"/>
      <c r="T27" s="119"/>
      <c r="U27" s="119"/>
      <c r="V27" s="119"/>
      <c r="W27" s="119"/>
      <c r="X27" s="119"/>
      <c r="Y27" s="119"/>
      <c r="Z27" s="119"/>
      <c r="AA27" s="119"/>
      <c r="AB27" s="119"/>
      <c r="AC27" s="119"/>
      <c r="AD27" s="119"/>
      <c r="AE27" s="119"/>
    </row>
    <row r="28" spans="1:31" s="2" customFormat="1" ht="6.95" customHeight="1">
      <c r="A28" s="34"/>
      <c r="B28" s="39"/>
      <c r="C28" s="34"/>
      <c r="D28" s="34"/>
      <c r="E28" s="34"/>
      <c r="F28" s="34"/>
      <c r="G28" s="34"/>
      <c r="H28" s="34"/>
      <c r="I28" s="115"/>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23"/>
      <c r="E29" s="123"/>
      <c r="F29" s="123"/>
      <c r="G29" s="123"/>
      <c r="H29" s="123"/>
      <c r="I29" s="124"/>
      <c r="J29" s="123"/>
      <c r="K29" s="123"/>
      <c r="L29" s="51"/>
      <c r="S29" s="34"/>
      <c r="T29" s="34"/>
      <c r="U29" s="34"/>
      <c r="V29" s="34"/>
      <c r="W29" s="34"/>
      <c r="X29" s="34"/>
      <c r="Y29" s="34"/>
      <c r="Z29" s="34"/>
      <c r="AA29" s="34"/>
      <c r="AB29" s="34"/>
      <c r="AC29" s="34"/>
      <c r="AD29" s="34"/>
      <c r="AE29" s="34"/>
    </row>
    <row r="30" spans="1:31" s="2" customFormat="1" ht="25.35" customHeight="1">
      <c r="A30" s="34"/>
      <c r="B30" s="39"/>
      <c r="C30" s="34"/>
      <c r="D30" s="125" t="s">
        <v>37</v>
      </c>
      <c r="E30" s="34"/>
      <c r="F30" s="34"/>
      <c r="G30" s="34"/>
      <c r="H30" s="34"/>
      <c r="I30" s="115"/>
      <c r="J30" s="126">
        <f>ROUND(J125,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23"/>
      <c r="E31" s="123"/>
      <c r="F31" s="123"/>
      <c r="G31" s="123"/>
      <c r="H31" s="123"/>
      <c r="I31" s="124"/>
      <c r="J31" s="123"/>
      <c r="K31" s="123"/>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7" t="s">
        <v>39</v>
      </c>
      <c r="G32" s="34"/>
      <c r="H32" s="34"/>
      <c r="I32" s="128" t="s">
        <v>38</v>
      </c>
      <c r="J32" s="127" t="s">
        <v>40</v>
      </c>
      <c r="K32" s="34"/>
      <c r="L32" s="51"/>
      <c r="S32" s="34"/>
      <c r="T32" s="34"/>
      <c r="U32" s="34"/>
      <c r="V32" s="34"/>
      <c r="W32" s="34"/>
      <c r="X32" s="34"/>
      <c r="Y32" s="34"/>
      <c r="Z32" s="34"/>
      <c r="AA32" s="34"/>
      <c r="AB32" s="34"/>
      <c r="AC32" s="34"/>
      <c r="AD32" s="34"/>
      <c r="AE32" s="34"/>
    </row>
    <row r="33" spans="1:31" s="2" customFormat="1" ht="14.45" customHeight="1">
      <c r="A33" s="34"/>
      <c r="B33" s="39"/>
      <c r="C33" s="34"/>
      <c r="D33" s="129" t="s">
        <v>41</v>
      </c>
      <c r="E33" s="114" t="s">
        <v>42</v>
      </c>
      <c r="F33" s="130">
        <f>ROUND((SUM(BE125:BE395)),  2)</f>
        <v>0</v>
      </c>
      <c r="G33" s="34"/>
      <c r="H33" s="34"/>
      <c r="I33" s="131">
        <v>0.21</v>
      </c>
      <c r="J33" s="130">
        <f>ROUND(((SUM(BE125:BE395))*I33),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4" t="s">
        <v>43</v>
      </c>
      <c r="F34" s="130">
        <f>ROUND((SUM(BF125:BF395)),  2)</f>
        <v>0</v>
      </c>
      <c r="G34" s="34"/>
      <c r="H34" s="34"/>
      <c r="I34" s="131">
        <v>0.15</v>
      </c>
      <c r="J34" s="130">
        <f>ROUND(((SUM(BF125:BF395))*I34),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4" t="s">
        <v>44</v>
      </c>
      <c r="F35" s="130">
        <f>ROUND((SUM(BG125:BG395)),  2)</f>
        <v>0</v>
      </c>
      <c r="G35" s="34"/>
      <c r="H35" s="34"/>
      <c r="I35" s="131">
        <v>0.21</v>
      </c>
      <c r="J35" s="130">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4" t="s">
        <v>45</v>
      </c>
      <c r="F36" s="130">
        <f>ROUND((SUM(BH125:BH395)),  2)</f>
        <v>0</v>
      </c>
      <c r="G36" s="34"/>
      <c r="H36" s="34"/>
      <c r="I36" s="131">
        <v>0.15</v>
      </c>
      <c r="J36" s="130">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4" t="s">
        <v>46</v>
      </c>
      <c r="F37" s="130">
        <f>ROUND((SUM(BI125:BI395)),  2)</f>
        <v>0</v>
      </c>
      <c r="G37" s="34"/>
      <c r="H37" s="34"/>
      <c r="I37" s="131">
        <v>0</v>
      </c>
      <c r="J37" s="130">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115"/>
      <c r="J38" s="34"/>
      <c r="K38" s="34"/>
      <c r="L38" s="51"/>
      <c r="S38" s="34"/>
      <c r="T38" s="34"/>
      <c r="U38" s="34"/>
      <c r="V38" s="34"/>
      <c r="W38" s="34"/>
      <c r="X38" s="34"/>
      <c r="Y38" s="34"/>
      <c r="Z38" s="34"/>
      <c r="AA38" s="34"/>
      <c r="AB38" s="34"/>
      <c r="AC38" s="34"/>
      <c r="AD38" s="34"/>
      <c r="AE38" s="34"/>
    </row>
    <row r="39" spans="1:31" s="2" customFormat="1" ht="25.35" customHeight="1">
      <c r="A39" s="34"/>
      <c r="B39" s="39"/>
      <c r="C39" s="132"/>
      <c r="D39" s="133" t="s">
        <v>47</v>
      </c>
      <c r="E39" s="134"/>
      <c r="F39" s="134"/>
      <c r="G39" s="135" t="s">
        <v>48</v>
      </c>
      <c r="H39" s="136" t="s">
        <v>49</v>
      </c>
      <c r="I39" s="137"/>
      <c r="J39" s="138">
        <f>SUM(J30:J37)</f>
        <v>0</v>
      </c>
      <c r="K39" s="139"/>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115"/>
      <c r="J40" s="34"/>
      <c r="K40" s="34"/>
      <c r="L40" s="51"/>
      <c r="S40" s="34"/>
      <c r="T40" s="34"/>
      <c r="U40" s="34"/>
      <c r="V40" s="34"/>
      <c r="W40" s="34"/>
      <c r="X40" s="34"/>
      <c r="Y40" s="34"/>
      <c r="Z40" s="34"/>
      <c r="AA40" s="34"/>
      <c r="AB40" s="34"/>
      <c r="AC40" s="34"/>
      <c r="AD40" s="34"/>
      <c r="AE40" s="34"/>
    </row>
    <row r="41" spans="1:31" s="1" customFormat="1" ht="14.45" customHeight="1">
      <c r="B41" s="20"/>
      <c r="I41" s="108"/>
      <c r="L41" s="20"/>
    </row>
    <row r="42" spans="1:31" s="1" customFormat="1" ht="14.45" customHeight="1">
      <c r="B42" s="20"/>
      <c r="I42" s="108"/>
      <c r="L42" s="20"/>
    </row>
    <row r="43" spans="1:31" s="1" customFormat="1" ht="14.45" customHeight="1">
      <c r="B43" s="20"/>
      <c r="I43" s="108"/>
      <c r="L43" s="20"/>
    </row>
    <row r="44" spans="1:31" s="1" customFormat="1" ht="14.45" customHeight="1">
      <c r="B44" s="20"/>
      <c r="I44" s="108"/>
      <c r="L44" s="20"/>
    </row>
    <row r="45" spans="1:31" s="1" customFormat="1" ht="14.45" customHeight="1">
      <c r="B45" s="20"/>
      <c r="I45" s="108"/>
      <c r="L45" s="20"/>
    </row>
    <row r="46" spans="1:31" s="1" customFormat="1" ht="14.45" customHeight="1">
      <c r="B46" s="20"/>
      <c r="I46" s="108"/>
      <c r="L46" s="20"/>
    </row>
    <row r="47" spans="1:31" s="1" customFormat="1" ht="14.45" customHeight="1">
      <c r="B47" s="20"/>
      <c r="I47" s="108"/>
      <c r="L47" s="20"/>
    </row>
    <row r="48" spans="1:31" s="1" customFormat="1" ht="14.45" customHeight="1">
      <c r="B48" s="20"/>
      <c r="I48" s="108"/>
      <c r="L48" s="20"/>
    </row>
    <row r="49" spans="1:31" s="1" customFormat="1" ht="14.45" customHeight="1">
      <c r="B49" s="20"/>
      <c r="I49" s="108"/>
      <c r="L49" s="20"/>
    </row>
    <row r="50" spans="1:31" s="2" customFormat="1" ht="14.45" customHeight="1">
      <c r="B50" s="51"/>
      <c r="D50" s="140" t="s">
        <v>50</v>
      </c>
      <c r="E50" s="141"/>
      <c r="F50" s="141"/>
      <c r="G50" s="140" t="s">
        <v>51</v>
      </c>
      <c r="H50" s="141"/>
      <c r="I50" s="142"/>
      <c r="J50" s="141"/>
      <c r="K50" s="141"/>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43" t="s">
        <v>52</v>
      </c>
      <c r="E61" s="144"/>
      <c r="F61" s="145" t="s">
        <v>53</v>
      </c>
      <c r="G61" s="143" t="s">
        <v>52</v>
      </c>
      <c r="H61" s="144"/>
      <c r="I61" s="146"/>
      <c r="J61" s="147" t="s">
        <v>53</v>
      </c>
      <c r="K61" s="144"/>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40" t="s">
        <v>54</v>
      </c>
      <c r="E65" s="148"/>
      <c r="F65" s="148"/>
      <c r="G65" s="140" t="s">
        <v>55</v>
      </c>
      <c r="H65" s="148"/>
      <c r="I65" s="149"/>
      <c r="J65" s="148"/>
      <c r="K65" s="14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43" t="s">
        <v>52</v>
      </c>
      <c r="E76" s="144"/>
      <c r="F76" s="145" t="s">
        <v>53</v>
      </c>
      <c r="G76" s="143" t="s">
        <v>52</v>
      </c>
      <c r="H76" s="144"/>
      <c r="I76" s="146"/>
      <c r="J76" s="147" t="s">
        <v>53</v>
      </c>
      <c r="K76" s="144"/>
      <c r="L76" s="51"/>
      <c r="S76" s="34"/>
      <c r="T76" s="34"/>
      <c r="U76" s="34"/>
      <c r="V76" s="34"/>
      <c r="W76" s="34"/>
      <c r="X76" s="34"/>
      <c r="Y76" s="34"/>
      <c r="Z76" s="34"/>
      <c r="AA76" s="34"/>
      <c r="AB76" s="34"/>
      <c r="AC76" s="34"/>
      <c r="AD76" s="34"/>
      <c r="AE76" s="34"/>
    </row>
    <row r="77" spans="1:31" s="2" customFormat="1" ht="14.45" customHeight="1">
      <c r="A77" s="34"/>
      <c r="B77" s="150"/>
      <c r="C77" s="151"/>
      <c r="D77" s="151"/>
      <c r="E77" s="151"/>
      <c r="F77" s="151"/>
      <c r="G77" s="151"/>
      <c r="H77" s="151"/>
      <c r="I77" s="152"/>
      <c r="J77" s="151"/>
      <c r="K77" s="151"/>
      <c r="L77" s="51"/>
      <c r="S77" s="34"/>
      <c r="T77" s="34"/>
      <c r="U77" s="34"/>
      <c r="V77" s="34"/>
      <c r="W77" s="34"/>
      <c r="X77" s="34"/>
      <c r="Y77" s="34"/>
      <c r="Z77" s="34"/>
      <c r="AA77" s="34"/>
      <c r="AB77" s="34"/>
      <c r="AC77" s="34"/>
      <c r="AD77" s="34"/>
      <c r="AE77" s="34"/>
    </row>
    <row r="81" spans="1:47" s="2" customFormat="1" ht="6.95" customHeight="1">
      <c r="A81" s="34"/>
      <c r="B81" s="153"/>
      <c r="C81" s="154"/>
      <c r="D81" s="154"/>
      <c r="E81" s="154"/>
      <c r="F81" s="154"/>
      <c r="G81" s="154"/>
      <c r="H81" s="154"/>
      <c r="I81" s="155"/>
      <c r="J81" s="154"/>
      <c r="K81" s="154"/>
      <c r="L81" s="51"/>
      <c r="S81" s="34"/>
      <c r="T81" s="34"/>
      <c r="U81" s="34"/>
      <c r="V81" s="34"/>
      <c r="W81" s="34"/>
      <c r="X81" s="34"/>
      <c r="Y81" s="34"/>
      <c r="Z81" s="34"/>
      <c r="AA81" s="34"/>
      <c r="AB81" s="34"/>
      <c r="AC81" s="34"/>
      <c r="AD81" s="34"/>
      <c r="AE81" s="34"/>
    </row>
    <row r="82" spans="1:47" s="2" customFormat="1" ht="24.95" customHeight="1">
      <c r="A82" s="34"/>
      <c r="B82" s="35"/>
      <c r="C82" s="23" t="s">
        <v>102</v>
      </c>
      <c r="D82" s="36"/>
      <c r="E82" s="36"/>
      <c r="F82" s="36"/>
      <c r="G82" s="36"/>
      <c r="H82" s="36"/>
      <c r="I82" s="115"/>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115"/>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115"/>
      <c r="J84" s="36"/>
      <c r="K84" s="36"/>
      <c r="L84" s="51"/>
      <c r="S84" s="34"/>
      <c r="T84" s="34"/>
      <c r="U84" s="34"/>
      <c r="V84" s="34"/>
      <c r="W84" s="34"/>
      <c r="X84" s="34"/>
      <c r="Y84" s="34"/>
      <c r="Z84" s="34"/>
      <c r="AA84" s="34"/>
      <c r="AB84" s="34"/>
      <c r="AC84" s="34"/>
      <c r="AD84" s="34"/>
      <c r="AE84" s="34"/>
    </row>
    <row r="85" spans="1:47" s="2" customFormat="1" ht="25.5" customHeight="1">
      <c r="A85" s="34"/>
      <c r="B85" s="35"/>
      <c r="C85" s="36"/>
      <c r="D85" s="36"/>
      <c r="E85" s="321" t="str">
        <f>E7</f>
        <v>Zvyšování rychlosti na TT - úsek Tramv. zast. Důl Zárubek - kol. křižovatka před vjezdem do terminálu Hranečník</v>
      </c>
      <c r="F85" s="322"/>
      <c r="G85" s="322"/>
      <c r="H85" s="322"/>
      <c r="I85" s="115"/>
      <c r="J85" s="36"/>
      <c r="K85" s="36"/>
      <c r="L85" s="51"/>
      <c r="S85" s="34"/>
      <c r="T85" s="34"/>
      <c r="U85" s="34"/>
      <c r="V85" s="34"/>
      <c r="W85" s="34"/>
      <c r="X85" s="34"/>
      <c r="Y85" s="34"/>
      <c r="Z85" s="34"/>
      <c r="AA85" s="34"/>
      <c r="AB85" s="34"/>
      <c r="AC85" s="34"/>
      <c r="AD85" s="34"/>
      <c r="AE85" s="34"/>
    </row>
    <row r="86" spans="1:47" s="2" customFormat="1" ht="12" customHeight="1">
      <c r="A86" s="34"/>
      <c r="B86" s="35"/>
      <c r="C86" s="29" t="s">
        <v>100</v>
      </c>
      <c r="D86" s="36"/>
      <c r="E86" s="36"/>
      <c r="F86" s="36"/>
      <c r="G86" s="36"/>
      <c r="H86" s="36"/>
      <c r="I86" s="115"/>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93" t="str">
        <f>E9</f>
        <v xml:space="preserve">SO 661 - Tramvajový svršek </v>
      </c>
      <c r="F87" s="323"/>
      <c r="G87" s="323"/>
      <c r="H87" s="323"/>
      <c r="I87" s="115"/>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115"/>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 xml:space="preserve">Ostrava </v>
      </c>
      <c r="G89" s="36"/>
      <c r="H89" s="36"/>
      <c r="I89" s="117" t="s">
        <v>22</v>
      </c>
      <c r="J89" s="66" t="str">
        <f>IF(J12="","",J12)</f>
        <v>10. 9. 2019</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115"/>
      <c r="J90" s="36"/>
      <c r="K90" s="36"/>
      <c r="L90" s="51"/>
      <c r="S90" s="34"/>
      <c r="T90" s="34"/>
      <c r="U90" s="34"/>
      <c r="V90" s="34"/>
      <c r="W90" s="34"/>
      <c r="X90" s="34"/>
      <c r="Y90" s="34"/>
      <c r="Z90" s="34"/>
      <c r="AA90" s="34"/>
      <c r="AB90" s="34"/>
      <c r="AC90" s="34"/>
      <c r="AD90" s="34"/>
      <c r="AE90" s="34"/>
    </row>
    <row r="91" spans="1:47" s="2" customFormat="1" ht="43.15" customHeight="1">
      <c r="A91" s="34"/>
      <c r="B91" s="35"/>
      <c r="C91" s="29" t="s">
        <v>24</v>
      </c>
      <c r="D91" s="36"/>
      <c r="E91" s="36"/>
      <c r="F91" s="27" t="str">
        <f>E15</f>
        <v>Dopravní podnik Ostrava a.s.</v>
      </c>
      <c r="G91" s="36"/>
      <c r="H91" s="36"/>
      <c r="I91" s="117" t="s">
        <v>31</v>
      </c>
      <c r="J91" s="32" t="str">
        <f>E21</f>
        <v>Dopravní projektování spol. s r.o</v>
      </c>
      <c r="K91" s="36"/>
      <c r="L91" s="51"/>
      <c r="S91" s="34"/>
      <c r="T91" s="34"/>
      <c r="U91" s="34"/>
      <c r="V91" s="34"/>
      <c r="W91" s="34"/>
      <c r="X91" s="34"/>
      <c r="Y91" s="34"/>
      <c r="Z91" s="34"/>
      <c r="AA91" s="34"/>
      <c r="AB91" s="34"/>
      <c r="AC91" s="34"/>
      <c r="AD91" s="34"/>
      <c r="AE91" s="34"/>
    </row>
    <row r="92" spans="1:47" s="2" customFormat="1" ht="43.15" customHeight="1">
      <c r="A92" s="34"/>
      <c r="B92" s="35"/>
      <c r="C92" s="29" t="s">
        <v>29</v>
      </c>
      <c r="D92" s="36"/>
      <c r="E92" s="36"/>
      <c r="F92" s="27" t="str">
        <f>IF(E18="","",E18)</f>
        <v>Vyplň údaj</v>
      </c>
      <c r="G92" s="36"/>
      <c r="H92" s="36"/>
      <c r="I92" s="117" t="s">
        <v>35</v>
      </c>
      <c r="J92" s="32" t="str">
        <f>E24</f>
        <v>Dopravní projektování spol. s r.o</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115"/>
      <c r="J93" s="36"/>
      <c r="K93" s="36"/>
      <c r="L93" s="51"/>
      <c r="S93" s="34"/>
      <c r="T93" s="34"/>
      <c r="U93" s="34"/>
      <c r="V93" s="34"/>
      <c r="W93" s="34"/>
      <c r="X93" s="34"/>
      <c r="Y93" s="34"/>
      <c r="Z93" s="34"/>
      <c r="AA93" s="34"/>
      <c r="AB93" s="34"/>
      <c r="AC93" s="34"/>
      <c r="AD93" s="34"/>
      <c r="AE93" s="34"/>
    </row>
    <row r="94" spans="1:47" s="2" customFormat="1" ht="29.25" customHeight="1">
      <c r="A94" s="34"/>
      <c r="B94" s="35"/>
      <c r="C94" s="156" t="s">
        <v>103</v>
      </c>
      <c r="D94" s="157"/>
      <c r="E94" s="157"/>
      <c r="F94" s="157"/>
      <c r="G94" s="157"/>
      <c r="H94" s="157"/>
      <c r="I94" s="158"/>
      <c r="J94" s="159" t="s">
        <v>104</v>
      </c>
      <c r="K94" s="157"/>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115"/>
      <c r="J95" s="36"/>
      <c r="K95" s="36"/>
      <c r="L95" s="51"/>
      <c r="S95" s="34"/>
      <c r="T95" s="34"/>
      <c r="U95" s="34"/>
      <c r="V95" s="34"/>
      <c r="W95" s="34"/>
      <c r="X95" s="34"/>
      <c r="Y95" s="34"/>
      <c r="Z95" s="34"/>
      <c r="AA95" s="34"/>
      <c r="AB95" s="34"/>
      <c r="AC95" s="34"/>
      <c r="AD95" s="34"/>
      <c r="AE95" s="34"/>
    </row>
    <row r="96" spans="1:47" s="2" customFormat="1" ht="22.9" customHeight="1">
      <c r="A96" s="34"/>
      <c r="B96" s="35"/>
      <c r="C96" s="160" t="s">
        <v>105</v>
      </c>
      <c r="D96" s="36"/>
      <c r="E96" s="36"/>
      <c r="F96" s="36"/>
      <c r="G96" s="36"/>
      <c r="H96" s="36"/>
      <c r="I96" s="115"/>
      <c r="J96" s="84">
        <f>J125</f>
        <v>0</v>
      </c>
      <c r="K96" s="36"/>
      <c r="L96" s="51"/>
      <c r="S96" s="34"/>
      <c r="T96" s="34"/>
      <c r="U96" s="34"/>
      <c r="V96" s="34"/>
      <c r="W96" s="34"/>
      <c r="X96" s="34"/>
      <c r="Y96" s="34"/>
      <c r="Z96" s="34"/>
      <c r="AA96" s="34"/>
      <c r="AB96" s="34"/>
      <c r="AC96" s="34"/>
      <c r="AD96" s="34"/>
      <c r="AE96" s="34"/>
      <c r="AU96" s="17" t="s">
        <v>106</v>
      </c>
    </row>
    <row r="97" spans="1:31" s="9" customFormat="1" ht="24.95" customHeight="1">
      <c r="B97" s="161"/>
      <c r="C97" s="162"/>
      <c r="D97" s="163" t="s">
        <v>107</v>
      </c>
      <c r="E97" s="164"/>
      <c r="F97" s="164"/>
      <c r="G97" s="164"/>
      <c r="H97" s="164"/>
      <c r="I97" s="165"/>
      <c r="J97" s="166">
        <f>J126</f>
        <v>0</v>
      </c>
      <c r="K97" s="162"/>
      <c r="L97" s="167"/>
    </row>
    <row r="98" spans="1:31" s="10" customFormat="1" ht="19.899999999999999" customHeight="1">
      <c r="B98" s="168"/>
      <c r="C98" s="169"/>
      <c r="D98" s="170" t="s">
        <v>108</v>
      </c>
      <c r="E98" s="171"/>
      <c r="F98" s="171"/>
      <c r="G98" s="171"/>
      <c r="H98" s="171"/>
      <c r="I98" s="172"/>
      <c r="J98" s="173">
        <f>J151</f>
        <v>0</v>
      </c>
      <c r="K98" s="169"/>
      <c r="L98" s="174"/>
    </row>
    <row r="99" spans="1:31" s="9" customFormat="1" ht="24.95" customHeight="1">
      <c r="B99" s="161"/>
      <c r="C99" s="162"/>
      <c r="D99" s="163" t="s">
        <v>109</v>
      </c>
      <c r="E99" s="164"/>
      <c r="F99" s="164"/>
      <c r="G99" s="164"/>
      <c r="H99" s="164"/>
      <c r="I99" s="165"/>
      <c r="J99" s="166">
        <f>J243</f>
        <v>0</v>
      </c>
      <c r="K99" s="162"/>
      <c r="L99" s="167"/>
    </row>
    <row r="100" spans="1:31" s="9" customFormat="1" ht="24.95" customHeight="1">
      <c r="B100" s="161"/>
      <c r="C100" s="162"/>
      <c r="D100" s="163" t="s">
        <v>110</v>
      </c>
      <c r="E100" s="164"/>
      <c r="F100" s="164"/>
      <c r="G100" s="164"/>
      <c r="H100" s="164"/>
      <c r="I100" s="165"/>
      <c r="J100" s="166">
        <f>J323</f>
        <v>0</v>
      </c>
      <c r="K100" s="162"/>
      <c r="L100" s="167"/>
    </row>
    <row r="101" spans="1:31" s="9" customFormat="1" ht="24.95" customHeight="1">
      <c r="B101" s="161"/>
      <c r="C101" s="162"/>
      <c r="D101" s="163" t="s">
        <v>111</v>
      </c>
      <c r="E101" s="164"/>
      <c r="F101" s="164"/>
      <c r="G101" s="164"/>
      <c r="H101" s="164"/>
      <c r="I101" s="165"/>
      <c r="J101" s="166">
        <f>J326</f>
        <v>0</v>
      </c>
      <c r="K101" s="162"/>
      <c r="L101" s="167"/>
    </row>
    <row r="102" spans="1:31" s="10" customFormat="1" ht="19.899999999999999" customHeight="1">
      <c r="B102" s="168"/>
      <c r="C102" s="169"/>
      <c r="D102" s="170" t="s">
        <v>112</v>
      </c>
      <c r="E102" s="171"/>
      <c r="F102" s="171"/>
      <c r="G102" s="171"/>
      <c r="H102" s="171"/>
      <c r="I102" s="172"/>
      <c r="J102" s="173">
        <f>J327</f>
        <v>0</v>
      </c>
      <c r="K102" s="169"/>
      <c r="L102" s="174"/>
    </row>
    <row r="103" spans="1:31" s="10" customFormat="1" ht="19.899999999999999" customHeight="1">
      <c r="B103" s="168"/>
      <c r="C103" s="169"/>
      <c r="D103" s="170" t="s">
        <v>113</v>
      </c>
      <c r="E103" s="171"/>
      <c r="F103" s="171"/>
      <c r="G103" s="171"/>
      <c r="H103" s="171"/>
      <c r="I103" s="172"/>
      <c r="J103" s="173">
        <f>J340</f>
        <v>0</v>
      </c>
      <c r="K103" s="169"/>
      <c r="L103" s="174"/>
    </row>
    <row r="104" spans="1:31" s="9" customFormat="1" ht="24.95" customHeight="1">
      <c r="B104" s="161"/>
      <c r="C104" s="162"/>
      <c r="D104" s="163" t="s">
        <v>114</v>
      </c>
      <c r="E104" s="164"/>
      <c r="F104" s="164"/>
      <c r="G104" s="164"/>
      <c r="H104" s="164"/>
      <c r="I104" s="165"/>
      <c r="J104" s="166">
        <f>J382</f>
        <v>0</v>
      </c>
      <c r="K104" s="162"/>
      <c r="L104" s="167"/>
    </row>
    <row r="105" spans="1:31" s="10" customFormat="1" ht="19.899999999999999" customHeight="1">
      <c r="B105" s="168"/>
      <c r="C105" s="169"/>
      <c r="D105" s="170" t="s">
        <v>115</v>
      </c>
      <c r="E105" s="171"/>
      <c r="F105" s="171"/>
      <c r="G105" s="171"/>
      <c r="H105" s="171"/>
      <c r="I105" s="172"/>
      <c r="J105" s="173">
        <f>J383</f>
        <v>0</v>
      </c>
      <c r="K105" s="169"/>
      <c r="L105" s="174"/>
    </row>
    <row r="106" spans="1:31" s="2" customFormat="1" ht="21.75" customHeight="1">
      <c r="A106" s="34"/>
      <c r="B106" s="35"/>
      <c r="C106" s="36"/>
      <c r="D106" s="36"/>
      <c r="E106" s="36"/>
      <c r="F106" s="36"/>
      <c r="G106" s="36"/>
      <c r="H106" s="36"/>
      <c r="I106" s="115"/>
      <c r="J106" s="36"/>
      <c r="K106" s="36"/>
      <c r="L106" s="51"/>
      <c r="S106" s="34"/>
      <c r="T106" s="34"/>
      <c r="U106" s="34"/>
      <c r="V106" s="34"/>
      <c r="W106" s="34"/>
      <c r="X106" s="34"/>
      <c r="Y106" s="34"/>
      <c r="Z106" s="34"/>
      <c r="AA106" s="34"/>
      <c r="AB106" s="34"/>
      <c r="AC106" s="34"/>
      <c r="AD106" s="34"/>
      <c r="AE106" s="34"/>
    </row>
    <row r="107" spans="1:31" s="2" customFormat="1" ht="6.95" customHeight="1">
      <c r="A107" s="34"/>
      <c r="B107" s="54"/>
      <c r="C107" s="55"/>
      <c r="D107" s="55"/>
      <c r="E107" s="55"/>
      <c r="F107" s="55"/>
      <c r="G107" s="55"/>
      <c r="H107" s="55"/>
      <c r="I107" s="152"/>
      <c r="J107" s="55"/>
      <c r="K107" s="55"/>
      <c r="L107" s="51"/>
      <c r="S107" s="34"/>
      <c r="T107" s="34"/>
      <c r="U107" s="34"/>
      <c r="V107" s="34"/>
      <c r="W107" s="34"/>
      <c r="X107" s="34"/>
      <c r="Y107" s="34"/>
      <c r="Z107" s="34"/>
      <c r="AA107" s="34"/>
      <c r="AB107" s="34"/>
      <c r="AC107" s="34"/>
      <c r="AD107" s="34"/>
      <c r="AE107" s="34"/>
    </row>
    <row r="111" spans="1:31" s="2" customFormat="1" ht="6.95" customHeight="1">
      <c r="A111" s="34"/>
      <c r="B111" s="56"/>
      <c r="C111" s="57"/>
      <c r="D111" s="57"/>
      <c r="E111" s="57"/>
      <c r="F111" s="57"/>
      <c r="G111" s="57"/>
      <c r="H111" s="57"/>
      <c r="I111" s="155"/>
      <c r="J111" s="57"/>
      <c r="K111" s="57"/>
      <c r="L111" s="51"/>
      <c r="S111" s="34"/>
      <c r="T111" s="34"/>
      <c r="U111" s="34"/>
      <c r="V111" s="34"/>
      <c r="W111" s="34"/>
      <c r="X111" s="34"/>
      <c r="Y111" s="34"/>
      <c r="Z111" s="34"/>
      <c r="AA111" s="34"/>
      <c r="AB111" s="34"/>
      <c r="AC111" s="34"/>
      <c r="AD111" s="34"/>
      <c r="AE111" s="34"/>
    </row>
    <row r="112" spans="1:31" s="2" customFormat="1" ht="24.95" customHeight="1">
      <c r="A112" s="34"/>
      <c r="B112" s="35"/>
      <c r="C112" s="23" t="s">
        <v>116</v>
      </c>
      <c r="D112" s="36"/>
      <c r="E112" s="36"/>
      <c r="F112" s="36"/>
      <c r="G112" s="36"/>
      <c r="H112" s="36"/>
      <c r="I112" s="115"/>
      <c r="J112" s="36"/>
      <c r="K112" s="36"/>
      <c r="L112" s="51"/>
      <c r="S112" s="34"/>
      <c r="T112" s="34"/>
      <c r="U112" s="34"/>
      <c r="V112" s="34"/>
      <c r="W112" s="34"/>
      <c r="X112" s="34"/>
      <c r="Y112" s="34"/>
      <c r="Z112" s="34"/>
      <c r="AA112" s="34"/>
      <c r="AB112" s="34"/>
      <c r="AC112" s="34"/>
      <c r="AD112" s="34"/>
      <c r="AE112" s="34"/>
    </row>
    <row r="113" spans="1:65" s="2" customFormat="1" ht="6.95" customHeight="1">
      <c r="A113" s="34"/>
      <c r="B113" s="35"/>
      <c r="C113" s="36"/>
      <c r="D113" s="36"/>
      <c r="E113" s="36"/>
      <c r="F113" s="36"/>
      <c r="G113" s="36"/>
      <c r="H113" s="36"/>
      <c r="I113" s="115"/>
      <c r="J113" s="36"/>
      <c r="K113" s="36"/>
      <c r="L113" s="51"/>
      <c r="S113" s="34"/>
      <c r="T113" s="34"/>
      <c r="U113" s="34"/>
      <c r="V113" s="34"/>
      <c r="W113" s="34"/>
      <c r="X113" s="34"/>
      <c r="Y113" s="34"/>
      <c r="Z113" s="34"/>
      <c r="AA113" s="34"/>
      <c r="AB113" s="34"/>
      <c r="AC113" s="34"/>
      <c r="AD113" s="34"/>
      <c r="AE113" s="34"/>
    </row>
    <row r="114" spans="1:65" s="2" customFormat="1" ht="12" customHeight="1">
      <c r="A114" s="34"/>
      <c r="B114" s="35"/>
      <c r="C114" s="29" t="s">
        <v>16</v>
      </c>
      <c r="D114" s="36"/>
      <c r="E114" s="36"/>
      <c r="F114" s="36"/>
      <c r="G114" s="36"/>
      <c r="H114" s="36"/>
      <c r="I114" s="115"/>
      <c r="J114" s="36"/>
      <c r="K114" s="36"/>
      <c r="L114" s="51"/>
      <c r="S114" s="34"/>
      <c r="T114" s="34"/>
      <c r="U114" s="34"/>
      <c r="V114" s="34"/>
      <c r="W114" s="34"/>
      <c r="X114" s="34"/>
      <c r="Y114" s="34"/>
      <c r="Z114" s="34"/>
      <c r="AA114" s="34"/>
      <c r="AB114" s="34"/>
      <c r="AC114" s="34"/>
      <c r="AD114" s="34"/>
      <c r="AE114" s="34"/>
    </row>
    <row r="115" spans="1:65" s="2" customFormat="1" ht="25.5" customHeight="1">
      <c r="A115" s="34"/>
      <c r="B115" s="35"/>
      <c r="C115" s="36"/>
      <c r="D115" s="36"/>
      <c r="E115" s="321" t="str">
        <f>E7</f>
        <v>Zvyšování rychlosti na TT - úsek Tramv. zast. Důl Zárubek - kol. křižovatka před vjezdem do terminálu Hranečník</v>
      </c>
      <c r="F115" s="322"/>
      <c r="G115" s="322"/>
      <c r="H115" s="322"/>
      <c r="I115" s="115"/>
      <c r="J115" s="36"/>
      <c r="K115" s="36"/>
      <c r="L115" s="51"/>
      <c r="S115" s="34"/>
      <c r="T115" s="34"/>
      <c r="U115" s="34"/>
      <c r="V115" s="34"/>
      <c r="W115" s="34"/>
      <c r="X115" s="34"/>
      <c r="Y115" s="34"/>
      <c r="Z115" s="34"/>
      <c r="AA115" s="34"/>
      <c r="AB115" s="34"/>
      <c r="AC115" s="34"/>
      <c r="AD115" s="34"/>
      <c r="AE115" s="34"/>
    </row>
    <row r="116" spans="1:65" s="2" customFormat="1" ht="12" customHeight="1">
      <c r="A116" s="34"/>
      <c r="B116" s="35"/>
      <c r="C116" s="29" t="s">
        <v>100</v>
      </c>
      <c r="D116" s="36"/>
      <c r="E116" s="36"/>
      <c r="F116" s="36"/>
      <c r="G116" s="36"/>
      <c r="H116" s="36"/>
      <c r="I116" s="115"/>
      <c r="J116" s="36"/>
      <c r="K116" s="36"/>
      <c r="L116" s="51"/>
      <c r="S116" s="34"/>
      <c r="T116" s="34"/>
      <c r="U116" s="34"/>
      <c r="V116" s="34"/>
      <c r="W116" s="34"/>
      <c r="X116" s="34"/>
      <c r="Y116" s="34"/>
      <c r="Z116" s="34"/>
      <c r="AA116" s="34"/>
      <c r="AB116" s="34"/>
      <c r="AC116" s="34"/>
      <c r="AD116" s="34"/>
      <c r="AE116" s="34"/>
    </row>
    <row r="117" spans="1:65" s="2" customFormat="1" ht="16.5" customHeight="1">
      <c r="A117" s="34"/>
      <c r="B117" s="35"/>
      <c r="C117" s="36"/>
      <c r="D117" s="36"/>
      <c r="E117" s="293" t="str">
        <f>E9</f>
        <v xml:space="preserve">SO 661 - Tramvajový svršek </v>
      </c>
      <c r="F117" s="323"/>
      <c r="G117" s="323"/>
      <c r="H117" s="323"/>
      <c r="I117" s="115"/>
      <c r="J117" s="36"/>
      <c r="K117" s="36"/>
      <c r="L117" s="51"/>
      <c r="S117" s="34"/>
      <c r="T117" s="34"/>
      <c r="U117" s="34"/>
      <c r="V117" s="34"/>
      <c r="W117" s="34"/>
      <c r="X117" s="34"/>
      <c r="Y117" s="34"/>
      <c r="Z117" s="34"/>
      <c r="AA117" s="34"/>
      <c r="AB117" s="34"/>
      <c r="AC117" s="34"/>
      <c r="AD117" s="34"/>
      <c r="AE117" s="34"/>
    </row>
    <row r="118" spans="1:65" s="2" customFormat="1" ht="6.95" customHeight="1">
      <c r="A118" s="34"/>
      <c r="B118" s="35"/>
      <c r="C118" s="36"/>
      <c r="D118" s="36"/>
      <c r="E118" s="36"/>
      <c r="F118" s="36"/>
      <c r="G118" s="36"/>
      <c r="H118" s="36"/>
      <c r="I118" s="115"/>
      <c r="J118" s="36"/>
      <c r="K118" s="36"/>
      <c r="L118" s="51"/>
      <c r="S118" s="34"/>
      <c r="T118" s="34"/>
      <c r="U118" s="34"/>
      <c r="V118" s="34"/>
      <c r="W118" s="34"/>
      <c r="X118" s="34"/>
      <c r="Y118" s="34"/>
      <c r="Z118" s="34"/>
      <c r="AA118" s="34"/>
      <c r="AB118" s="34"/>
      <c r="AC118" s="34"/>
      <c r="AD118" s="34"/>
      <c r="AE118" s="34"/>
    </row>
    <row r="119" spans="1:65" s="2" customFormat="1" ht="12" customHeight="1">
      <c r="A119" s="34"/>
      <c r="B119" s="35"/>
      <c r="C119" s="29" t="s">
        <v>20</v>
      </c>
      <c r="D119" s="36"/>
      <c r="E119" s="36"/>
      <c r="F119" s="27" t="str">
        <f>F12</f>
        <v xml:space="preserve">Ostrava </v>
      </c>
      <c r="G119" s="36"/>
      <c r="H119" s="36"/>
      <c r="I119" s="117" t="s">
        <v>22</v>
      </c>
      <c r="J119" s="66" t="str">
        <f>IF(J12="","",J12)</f>
        <v>10. 9. 2019</v>
      </c>
      <c r="K119" s="36"/>
      <c r="L119" s="51"/>
      <c r="S119" s="34"/>
      <c r="T119" s="34"/>
      <c r="U119" s="34"/>
      <c r="V119" s="34"/>
      <c r="W119" s="34"/>
      <c r="X119" s="34"/>
      <c r="Y119" s="34"/>
      <c r="Z119" s="34"/>
      <c r="AA119" s="34"/>
      <c r="AB119" s="34"/>
      <c r="AC119" s="34"/>
      <c r="AD119" s="34"/>
      <c r="AE119" s="34"/>
    </row>
    <row r="120" spans="1:65" s="2" customFormat="1" ht="6.95" customHeight="1">
      <c r="A120" s="34"/>
      <c r="B120" s="35"/>
      <c r="C120" s="36"/>
      <c r="D120" s="36"/>
      <c r="E120" s="36"/>
      <c r="F120" s="36"/>
      <c r="G120" s="36"/>
      <c r="H120" s="36"/>
      <c r="I120" s="115"/>
      <c r="J120" s="36"/>
      <c r="K120" s="36"/>
      <c r="L120" s="51"/>
      <c r="S120" s="34"/>
      <c r="T120" s="34"/>
      <c r="U120" s="34"/>
      <c r="V120" s="34"/>
      <c r="W120" s="34"/>
      <c r="X120" s="34"/>
      <c r="Y120" s="34"/>
      <c r="Z120" s="34"/>
      <c r="AA120" s="34"/>
      <c r="AB120" s="34"/>
      <c r="AC120" s="34"/>
      <c r="AD120" s="34"/>
      <c r="AE120" s="34"/>
    </row>
    <row r="121" spans="1:65" s="2" customFormat="1" ht="43.15" customHeight="1">
      <c r="A121" s="34"/>
      <c r="B121" s="35"/>
      <c r="C121" s="29" t="s">
        <v>24</v>
      </c>
      <c r="D121" s="36"/>
      <c r="E121" s="36"/>
      <c r="F121" s="27" t="str">
        <f>E15</f>
        <v>Dopravní podnik Ostrava a.s.</v>
      </c>
      <c r="G121" s="36"/>
      <c r="H121" s="36"/>
      <c r="I121" s="117" t="s">
        <v>31</v>
      </c>
      <c r="J121" s="32" t="str">
        <f>E21</f>
        <v>Dopravní projektování spol. s r.o</v>
      </c>
      <c r="K121" s="36"/>
      <c r="L121" s="51"/>
      <c r="S121" s="34"/>
      <c r="T121" s="34"/>
      <c r="U121" s="34"/>
      <c r="V121" s="34"/>
      <c r="W121" s="34"/>
      <c r="X121" s="34"/>
      <c r="Y121" s="34"/>
      <c r="Z121" s="34"/>
      <c r="AA121" s="34"/>
      <c r="AB121" s="34"/>
      <c r="AC121" s="34"/>
      <c r="AD121" s="34"/>
      <c r="AE121" s="34"/>
    </row>
    <row r="122" spans="1:65" s="2" customFormat="1" ht="43.15" customHeight="1">
      <c r="A122" s="34"/>
      <c r="B122" s="35"/>
      <c r="C122" s="29" t="s">
        <v>29</v>
      </c>
      <c r="D122" s="36"/>
      <c r="E122" s="36"/>
      <c r="F122" s="27" t="str">
        <f>IF(E18="","",E18)</f>
        <v>Vyplň údaj</v>
      </c>
      <c r="G122" s="36"/>
      <c r="H122" s="36"/>
      <c r="I122" s="117" t="s">
        <v>35</v>
      </c>
      <c r="J122" s="32" t="str">
        <f>E24</f>
        <v>Dopravní projektování spol. s r.o</v>
      </c>
      <c r="K122" s="36"/>
      <c r="L122" s="51"/>
      <c r="S122" s="34"/>
      <c r="T122" s="34"/>
      <c r="U122" s="34"/>
      <c r="V122" s="34"/>
      <c r="W122" s="34"/>
      <c r="X122" s="34"/>
      <c r="Y122" s="34"/>
      <c r="Z122" s="34"/>
      <c r="AA122" s="34"/>
      <c r="AB122" s="34"/>
      <c r="AC122" s="34"/>
      <c r="AD122" s="34"/>
      <c r="AE122" s="34"/>
    </row>
    <row r="123" spans="1:65" s="2" customFormat="1" ht="10.35" customHeight="1">
      <c r="A123" s="34"/>
      <c r="B123" s="35"/>
      <c r="C123" s="36"/>
      <c r="D123" s="36"/>
      <c r="E123" s="36"/>
      <c r="F123" s="36"/>
      <c r="G123" s="36"/>
      <c r="H123" s="36"/>
      <c r="I123" s="115"/>
      <c r="J123" s="36"/>
      <c r="K123" s="36"/>
      <c r="L123" s="51"/>
      <c r="S123" s="34"/>
      <c r="T123" s="34"/>
      <c r="U123" s="34"/>
      <c r="V123" s="34"/>
      <c r="W123" s="34"/>
      <c r="X123" s="34"/>
      <c r="Y123" s="34"/>
      <c r="Z123" s="34"/>
      <c r="AA123" s="34"/>
      <c r="AB123" s="34"/>
      <c r="AC123" s="34"/>
      <c r="AD123" s="34"/>
      <c r="AE123" s="34"/>
    </row>
    <row r="124" spans="1:65" s="11" customFormat="1" ht="29.25" customHeight="1">
      <c r="A124" s="175"/>
      <c r="B124" s="176"/>
      <c r="C124" s="177" t="s">
        <v>117</v>
      </c>
      <c r="D124" s="178" t="s">
        <v>62</v>
      </c>
      <c r="E124" s="178" t="s">
        <v>58</v>
      </c>
      <c r="F124" s="178" t="s">
        <v>59</v>
      </c>
      <c r="G124" s="178" t="s">
        <v>118</v>
      </c>
      <c r="H124" s="178" t="s">
        <v>119</v>
      </c>
      <c r="I124" s="179" t="s">
        <v>120</v>
      </c>
      <c r="J124" s="178" t="s">
        <v>104</v>
      </c>
      <c r="K124" s="180" t="s">
        <v>121</v>
      </c>
      <c r="L124" s="181"/>
      <c r="M124" s="75" t="s">
        <v>1</v>
      </c>
      <c r="N124" s="76" t="s">
        <v>41</v>
      </c>
      <c r="O124" s="76" t="s">
        <v>122</v>
      </c>
      <c r="P124" s="76" t="s">
        <v>123</v>
      </c>
      <c r="Q124" s="76" t="s">
        <v>124</v>
      </c>
      <c r="R124" s="76" t="s">
        <v>125</v>
      </c>
      <c r="S124" s="76" t="s">
        <v>126</v>
      </c>
      <c r="T124" s="77" t="s">
        <v>127</v>
      </c>
      <c r="U124" s="175"/>
      <c r="V124" s="175"/>
      <c r="W124" s="175"/>
      <c r="X124" s="175"/>
      <c r="Y124" s="175"/>
      <c r="Z124" s="175"/>
      <c r="AA124" s="175"/>
      <c r="AB124" s="175"/>
      <c r="AC124" s="175"/>
      <c r="AD124" s="175"/>
      <c r="AE124" s="175"/>
    </row>
    <row r="125" spans="1:65" s="2" customFormat="1" ht="22.9" customHeight="1">
      <c r="A125" s="34"/>
      <c r="B125" s="35"/>
      <c r="C125" s="82" t="s">
        <v>128</v>
      </c>
      <c r="D125" s="36"/>
      <c r="E125" s="36"/>
      <c r="F125" s="36"/>
      <c r="G125" s="36"/>
      <c r="H125" s="36"/>
      <c r="I125" s="115"/>
      <c r="J125" s="182">
        <f>BK125</f>
        <v>0</v>
      </c>
      <c r="K125" s="36"/>
      <c r="L125" s="39"/>
      <c r="M125" s="78"/>
      <c r="N125" s="183"/>
      <c r="O125" s="79"/>
      <c r="P125" s="184">
        <f>P126+P243+P323+P326+P382</f>
        <v>0</v>
      </c>
      <c r="Q125" s="79"/>
      <c r="R125" s="184">
        <f>R126+R243+R323+R326+R382</f>
        <v>1814.3498125200003</v>
      </c>
      <c r="S125" s="79"/>
      <c r="T125" s="185">
        <f>T126+T243+T323+T326+T382</f>
        <v>332.10762</v>
      </c>
      <c r="U125" s="34"/>
      <c r="V125" s="34"/>
      <c r="W125" s="34"/>
      <c r="X125" s="34"/>
      <c r="Y125" s="34"/>
      <c r="Z125" s="34"/>
      <c r="AA125" s="34"/>
      <c r="AB125" s="34"/>
      <c r="AC125" s="34"/>
      <c r="AD125" s="34"/>
      <c r="AE125" s="34"/>
      <c r="AT125" s="17" t="s">
        <v>76</v>
      </c>
      <c r="AU125" s="17" t="s">
        <v>106</v>
      </c>
      <c r="BK125" s="186">
        <f>BK126+BK243+BK323+BK326+BK382</f>
        <v>0</v>
      </c>
    </row>
    <row r="126" spans="1:65" s="12" customFormat="1" ht="25.9" customHeight="1">
      <c r="B126" s="187"/>
      <c r="C126" s="188"/>
      <c r="D126" s="189" t="s">
        <v>76</v>
      </c>
      <c r="E126" s="190" t="s">
        <v>85</v>
      </c>
      <c r="F126" s="190" t="s">
        <v>129</v>
      </c>
      <c r="G126" s="188"/>
      <c r="H126" s="188"/>
      <c r="I126" s="191"/>
      <c r="J126" s="192">
        <f>BK126</f>
        <v>0</v>
      </c>
      <c r="K126" s="188"/>
      <c r="L126" s="193"/>
      <c r="M126" s="194"/>
      <c r="N126" s="195"/>
      <c r="O126" s="195"/>
      <c r="P126" s="196">
        <f>P127+SUM(P128:P151)</f>
        <v>0</v>
      </c>
      <c r="Q126" s="195"/>
      <c r="R126" s="196">
        <f>R127+SUM(R128:R151)</f>
        <v>1073.6072653400004</v>
      </c>
      <c r="S126" s="195"/>
      <c r="T126" s="197">
        <f>T127+SUM(T128:T151)</f>
        <v>320.09262000000001</v>
      </c>
      <c r="AR126" s="198" t="s">
        <v>85</v>
      </c>
      <c r="AT126" s="199" t="s">
        <v>76</v>
      </c>
      <c r="AU126" s="199" t="s">
        <v>77</v>
      </c>
      <c r="AY126" s="198" t="s">
        <v>130</v>
      </c>
      <c r="BK126" s="200">
        <f>BK127+SUM(BK128:BK151)</f>
        <v>0</v>
      </c>
    </row>
    <row r="127" spans="1:65" s="2" customFormat="1" ht="36" customHeight="1">
      <c r="A127" s="34"/>
      <c r="B127" s="35"/>
      <c r="C127" s="201" t="s">
        <v>85</v>
      </c>
      <c r="D127" s="201" t="s">
        <v>131</v>
      </c>
      <c r="E127" s="202" t="s">
        <v>132</v>
      </c>
      <c r="F127" s="203" t="s">
        <v>133</v>
      </c>
      <c r="G127" s="204" t="s">
        <v>134</v>
      </c>
      <c r="H127" s="205">
        <v>98.16</v>
      </c>
      <c r="I127" s="206"/>
      <c r="J127" s="207">
        <f>ROUND(I127*H127,2)</f>
        <v>0</v>
      </c>
      <c r="K127" s="203" t="s">
        <v>135</v>
      </c>
      <c r="L127" s="39"/>
      <c r="M127" s="208" t="s">
        <v>1</v>
      </c>
      <c r="N127" s="209" t="s">
        <v>42</v>
      </c>
      <c r="O127" s="71"/>
      <c r="P127" s="210">
        <f>O127*H127</f>
        <v>0</v>
      </c>
      <c r="Q127" s="210">
        <v>0</v>
      </c>
      <c r="R127" s="210">
        <f>Q127*H127</f>
        <v>0</v>
      </c>
      <c r="S127" s="210">
        <v>0</v>
      </c>
      <c r="T127" s="211">
        <f>S127*H127</f>
        <v>0</v>
      </c>
      <c r="U127" s="34"/>
      <c r="V127" s="34"/>
      <c r="W127" s="34"/>
      <c r="X127" s="34"/>
      <c r="Y127" s="34"/>
      <c r="Z127" s="34"/>
      <c r="AA127" s="34"/>
      <c r="AB127" s="34"/>
      <c r="AC127" s="34"/>
      <c r="AD127" s="34"/>
      <c r="AE127" s="34"/>
      <c r="AR127" s="212" t="s">
        <v>136</v>
      </c>
      <c r="AT127" s="212" t="s">
        <v>131</v>
      </c>
      <c r="AU127" s="212" t="s">
        <v>85</v>
      </c>
      <c r="AY127" s="17" t="s">
        <v>130</v>
      </c>
      <c r="BE127" s="213">
        <f>IF(N127="základní",J127,0)</f>
        <v>0</v>
      </c>
      <c r="BF127" s="213">
        <f>IF(N127="snížená",J127,0)</f>
        <v>0</v>
      </c>
      <c r="BG127" s="213">
        <f>IF(N127="zákl. přenesená",J127,0)</f>
        <v>0</v>
      </c>
      <c r="BH127" s="213">
        <f>IF(N127="sníž. přenesená",J127,0)</f>
        <v>0</v>
      </c>
      <c r="BI127" s="213">
        <f>IF(N127="nulová",J127,0)</f>
        <v>0</v>
      </c>
      <c r="BJ127" s="17" t="s">
        <v>85</v>
      </c>
      <c r="BK127" s="213">
        <f>ROUND(I127*H127,2)</f>
        <v>0</v>
      </c>
      <c r="BL127" s="17" t="s">
        <v>136</v>
      </c>
      <c r="BM127" s="212" t="s">
        <v>137</v>
      </c>
    </row>
    <row r="128" spans="1:65" s="2" customFormat="1" ht="97.5">
      <c r="A128" s="34"/>
      <c r="B128" s="35"/>
      <c r="C128" s="36"/>
      <c r="D128" s="214" t="s">
        <v>138</v>
      </c>
      <c r="E128" s="36"/>
      <c r="F128" s="215" t="s">
        <v>139</v>
      </c>
      <c r="G128" s="36"/>
      <c r="H128" s="36"/>
      <c r="I128" s="115"/>
      <c r="J128" s="36"/>
      <c r="K128" s="36"/>
      <c r="L128" s="39"/>
      <c r="M128" s="216"/>
      <c r="N128" s="217"/>
      <c r="O128" s="71"/>
      <c r="P128" s="71"/>
      <c r="Q128" s="71"/>
      <c r="R128" s="71"/>
      <c r="S128" s="71"/>
      <c r="T128" s="72"/>
      <c r="U128" s="34"/>
      <c r="V128" s="34"/>
      <c r="W128" s="34"/>
      <c r="X128" s="34"/>
      <c r="Y128" s="34"/>
      <c r="Z128" s="34"/>
      <c r="AA128" s="34"/>
      <c r="AB128" s="34"/>
      <c r="AC128" s="34"/>
      <c r="AD128" s="34"/>
      <c r="AE128" s="34"/>
      <c r="AT128" s="17" t="s">
        <v>138</v>
      </c>
      <c r="AU128" s="17" t="s">
        <v>85</v>
      </c>
    </row>
    <row r="129" spans="1:65" s="13" customFormat="1" ht="11.25">
      <c r="B129" s="218"/>
      <c r="C129" s="219"/>
      <c r="D129" s="214" t="s">
        <v>140</v>
      </c>
      <c r="E129" s="220" t="s">
        <v>1</v>
      </c>
      <c r="F129" s="221" t="s">
        <v>141</v>
      </c>
      <c r="G129" s="219"/>
      <c r="H129" s="220" t="s">
        <v>1</v>
      </c>
      <c r="I129" s="222"/>
      <c r="J129" s="219"/>
      <c r="K129" s="219"/>
      <c r="L129" s="223"/>
      <c r="M129" s="224"/>
      <c r="N129" s="225"/>
      <c r="O129" s="225"/>
      <c r="P129" s="225"/>
      <c r="Q129" s="225"/>
      <c r="R129" s="225"/>
      <c r="S129" s="225"/>
      <c r="T129" s="226"/>
      <c r="AT129" s="227" t="s">
        <v>140</v>
      </c>
      <c r="AU129" s="227" t="s">
        <v>85</v>
      </c>
      <c r="AV129" s="13" t="s">
        <v>85</v>
      </c>
      <c r="AW129" s="13" t="s">
        <v>34</v>
      </c>
      <c r="AX129" s="13" t="s">
        <v>77</v>
      </c>
      <c r="AY129" s="227" t="s">
        <v>130</v>
      </c>
    </row>
    <row r="130" spans="1:65" s="13" customFormat="1" ht="11.25">
      <c r="B130" s="218"/>
      <c r="C130" s="219"/>
      <c r="D130" s="214" t="s">
        <v>140</v>
      </c>
      <c r="E130" s="220" t="s">
        <v>1</v>
      </c>
      <c r="F130" s="221" t="s">
        <v>142</v>
      </c>
      <c r="G130" s="219"/>
      <c r="H130" s="220" t="s">
        <v>1</v>
      </c>
      <c r="I130" s="222"/>
      <c r="J130" s="219"/>
      <c r="K130" s="219"/>
      <c r="L130" s="223"/>
      <c r="M130" s="224"/>
      <c r="N130" s="225"/>
      <c r="O130" s="225"/>
      <c r="P130" s="225"/>
      <c r="Q130" s="225"/>
      <c r="R130" s="225"/>
      <c r="S130" s="225"/>
      <c r="T130" s="226"/>
      <c r="AT130" s="227" t="s">
        <v>140</v>
      </c>
      <c r="AU130" s="227" t="s">
        <v>85</v>
      </c>
      <c r="AV130" s="13" t="s">
        <v>85</v>
      </c>
      <c r="AW130" s="13" t="s">
        <v>34</v>
      </c>
      <c r="AX130" s="13" t="s">
        <v>77</v>
      </c>
      <c r="AY130" s="227" t="s">
        <v>130</v>
      </c>
    </row>
    <row r="131" spans="1:65" s="13" customFormat="1" ht="11.25">
      <c r="B131" s="218"/>
      <c r="C131" s="219"/>
      <c r="D131" s="214" t="s">
        <v>140</v>
      </c>
      <c r="E131" s="220" t="s">
        <v>1</v>
      </c>
      <c r="F131" s="221" t="s">
        <v>143</v>
      </c>
      <c r="G131" s="219"/>
      <c r="H131" s="220" t="s">
        <v>1</v>
      </c>
      <c r="I131" s="222"/>
      <c r="J131" s="219"/>
      <c r="K131" s="219"/>
      <c r="L131" s="223"/>
      <c r="M131" s="224"/>
      <c r="N131" s="225"/>
      <c r="O131" s="225"/>
      <c r="P131" s="225"/>
      <c r="Q131" s="225"/>
      <c r="R131" s="225"/>
      <c r="S131" s="225"/>
      <c r="T131" s="226"/>
      <c r="AT131" s="227" t="s">
        <v>140</v>
      </c>
      <c r="AU131" s="227" t="s">
        <v>85</v>
      </c>
      <c r="AV131" s="13" t="s">
        <v>85</v>
      </c>
      <c r="AW131" s="13" t="s">
        <v>34</v>
      </c>
      <c r="AX131" s="13" t="s">
        <v>77</v>
      </c>
      <c r="AY131" s="227" t="s">
        <v>130</v>
      </c>
    </row>
    <row r="132" spans="1:65" s="14" customFormat="1" ht="11.25">
      <c r="B132" s="228"/>
      <c r="C132" s="229"/>
      <c r="D132" s="214" t="s">
        <v>140</v>
      </c>
      <c r="E132" s="230" t="s">
        <v>1</v>
      </c>
      <c r="F132" s="231" t="s">
        <v>144</v>
      </c>
      <c r="G132" s="229"/>
      <c r="H132" s="232">
        <v>98.16</v>
      </c>
      <c r="I132" s="233"/>
      <c r="J132" s="229"/>
      <c r="K132" s="229"/>
      <c r="L132" s="234"/>
      <c r="M132" s="235"/>
      <c r="N132" s="236"/>
      <c r="O132" s="236"/>
      <c r="P132" s="236"/>
      <c r="Q132" s="236"/>
      <c r="R132" s="236"/>
      <c r="S132" s="236"/>
      <c r="T132" s="237"/>
      <c r="AT132" s="238" t="s">
        <v>140</v>
      </c>
      <c r="AU132" s="238" t="s">
        <v>85</v>
      </c>
      <c r="AV132" s="14" t="s">
        <v>87</v>
      </c>
      <c r="AW132" s="14" t="s">
        <v>34</v>
      </c>
      <c r="AX132" s="14" t="s">
        <v>85</v>
      </c>
      <c r="AY132" s="238" t="s">
        <v>130</v>
      </c>
    </row>
    <row r="133" spans="1:65" s="2" customFormat="1" ht="48" customHeight="1">
      <c r="A133" s="34"/>
      <c r="B133" s="35"/>
      <c r="C133" s="201" t="s">
        <v>87</v>
      </c>
      <c r="D133" s="201" t="s">
        <v>131</v>
      </c>
      <c r="E133" s="202" t="s">
        <v>145</v>
      </c>
      <c r="F133" s="203" t="s">
        <v>146</v>
      </c>
      <c r="G133" s="204" t="s">
        <v>134</v>
      </c>
      <c r="H133" s="205">
        <v>255.12</v>
      </c>
      <c r="I133" s="206"/>
      <c r="J133" s="207">
        <f>ROUND(I133*H133,2)</f>
        <v>0</v>
      </c>
      <c r="K133" s="203" t="s">
        <v>135</v>
      </c>
      <c r="L133" s="39"/>
      <c r="M133" s="208" t="s">
        <v>1</v>
      </c>
      <c r="N133" s="209" t="s">
        <v>42</v>
      </c>
      <c r="O133" s="71"/>
      <c r="P133" s="210">
        <f>O133*H133</f>
        <v>0</v>
      </c>
      <c r="Q133" s="210">
        <v>0</v>
      </c>
      <c r="R133" s="210">
        <f>Q133*H133</f>
        <v>0</v>
      </c>
      <c r="S133" s="210">
        <v>0</v>
      </c>
      <c r="T133" s="211">
        <f>S133*H133</f>
        <v>0</v>
      </c>
      <c r="U133" s="34"/>
      <c r="V133" s="34"/>
      <c r="W133" s="34"/>
      <c r="X133" s="34"/>
      <c r="Y133" s="34"/>
      <c r="Z133" s="34"/>
      <c r="AA133" s="34"/>
      <c r="AB133" s="34"/>
      <c r="AC133" s="34"/>
      <c r="AD133" s="34"/>
      <c r="AE133" s="34"/>
      <c r="AR133" s="212" t="s">
        <v>136</v>
      </c>
      <c r="AT133" s="212" t="s">
        <v>131</v>
      </c>
      <c r="AU133" s="212" t="s">
        <v>85</v>
      </c>
      <c r="AY133" s="17" t="s">
        <v>130</v>
      </c>
      <c r="BE133" s="213">
        <f>IF(N133="základní",J133,0)</f>
        <v>0</v>
      </c>
      <c r="BF133" s="213">
        <f>IF(N133="snížená",J133,0)</f>
        <v>0</v>
      </c>
      <c r="BG133" s="213">
        <f>IF(N133="zákl. přenesená",J133,0)</f>
        <v>0</v>
      </c>
      <c r="BH133" s="213">
        <f>IF(N133="sníž. přenesená",J133,0)</f>
        <v>0</v>
      </c>
      <c r="BI133" s="213">
        <f>IF(N133="nulová",J133,0)</f>
        <v>0</v>
      </c>
      <c r="BJ133" s="17" t="s">
        <v>85</v>
      </c>
      <c r="BK133" s="213">
        <f>ROUND(I133*H133,2)</f>
        <v>0</v>
      </c>
      <c r="BL133" s="17" t="s">
        <v>136</v>
      </c>
      <c r="BM133" s="212" t="s">
        <v>147</v>
      </c>
    </row>
    <row r="134" spans="1:65" s="2" customFormat="1" ht="195">
      <c r="A134" s="34"/>
      <c r="B134" s="35"/>
      <c r="C134" s="36"/>
      <c r="D134" s="214" t="s">
        <v>138</v>
      </c>
      <c r="E134" s="36"/>
      <c r="F134" s="215" t="s">
        <v>148</v>
      </c>
      <c r="G134" s="36"/>
      <c r="H134" s="36"/>
      <c r="I134" s="115"/>
      <c r="J134" s="36"/>
      <c r="K134" s="36"/>
      <c r="L134" s="39"/>
      <c r="M134" s="216"/>
      <c r="N134" s="217"/>
      <c r="O134" s="71"/>
      <c r="P134" s="71"/>
      <c r="Q134" s="71"/>
      <c r="R134" s="71"/>
      <c r="S134" s="71"/>
      <c r="T134" s="72"/>
      <c r="U134" s="34"/>
      <c r="V134" s="34"/>
      <c r="W134" s="34"/>
      <c r="X134" s="34"/>
      <c r="Y134" s="34"/>
      <c r="Z134" s="34"/>
      <c r="AA134" s="34"/>
      <c r="AB134" s="34"/>
      <c r="AC134" s="34"/>
      <c r="AD134" s="34"/>
      <c r="AE134" s="34"/>
      <c r="AT134" s="17" t="s">
        <v>138</v>
      </c>
      <c r="AU134" s="17" t="s">
        <v>85</v>
      </c>
    </row>
    <row r="135" spans="1:65" s="13" customFormat="1" ht="11.25">
      <c r="B135" s="218"/>
      <c r="C135" s="219"/>
      <c r="D135" s="214" t="s">
        <v>140</v>
      </c>
      <c r="E135" s="220" t="s">
        <v>1</v>
      </c>
      <c r="F135" s="221" t="s">
        <v>149</v>
      </c>
      <c r="G135" s="219"/>
      <c r="H135" s="220" t="s">
        <v>1</v>
      </c>
      <c r="I135" s="222"/>
      <c r="J135" s="219"/>
      <c r="K135" s="219"/>
      <c r="L135" s="223"/>
      <c r="M135" s="224"/>
      <c r="N135" s="225"/>
      <c r="O135" s="225"/>
      <c r="P135" s="225"/>
      <c r="Q135" s="225"/>
      <c r="R135" s="225"/>
      <c r="S135" s="225"/>
      <c r="T135" s="226"/>
      <c r="AT135" s="227" t="s">
        <v>140</v>
      </c>
      <c r="AU135" s="227" t="s">
        <v>85</v>
      </c>
      <c r="AV135" s="13" t="s">
        <v>85</v>
      </c>
      <c r="AW135" s="13" t="s">
        <v>34</v>
      </c>
      <c r="AX135" s="13" t="s">
        <v>77</v>
      </c>
      <c r="AY135" s="227" t="s">
        <v>130</v>
      </c>
    </row>
    <row r="136" spans="1:65" s="14" customFormat="1" ht="11.25">
      <c r="B136" s="228"/>
      <c r="C136" s="229"/>
      <c r="D136" s="214" t="s">
        <v>140</v>
      </c>
      <c r="E136" s="230" t="s">
        <v>1</v>
      </c>
      <c r="F136" s="231" t="s">
        <v>144</v>
      </c>
      <c r="G136" s="229"/>
      <c r="H136" s="232">
        <v>98.16</v>
      </c>
      <c r="I136" s="233"/>
      <c r="J136" s="229"/>
      <c r="K136" s="229"/>
      <c r="L136" s="234"/>
      <c r="M136" s="235"/>
      <c r="N136" s="236"/>
      <c r="O136" s="236"/>
      <c r="P136" s="236"/>
      <c r="Q136" s="236"/>
      <c r="R136" s="236"/>
      <c r="S136" s="236"/>
      <c r="T136" s="237"/>
      <c r="AT136" s="238" t="s">
        <v>140</v>
      </c>
      <c r="AU136" s="238" t="s">
        <v>85</v>
      </c>
      <c r="AV136" s="14" t="s">
        <v>87</v>
      </c>
      <c r="AW136" s="14" t="s">
        <v>34</v>
      </c>
      <c r="AX136" s="14" t="s">
        <v>77</v>
      </c>
      <c r="AY136" s="238" t="s">
        <v>130</v>
      </c>
    </row>
    <row r="137" spans="1:65" s="13" customFormat="1" ht="11.25">
      <c r="B137" s="218"/>
      <c r="C137" s="219"/>
      <c r="D137" s="214" t="s">
        <v>140</v>
      </c>
      <c r="E137" s="220" t="s">
        <v>1</v>
      </c>
      <c r="F137" s="221" t="s">
        <v>150</v>
      </c>
      <c r="G137" s="219"/>
      <c r="H137" s="220" t="s">
        <v>1</v>
      </c>
      <c r="I137" s="222"/>
      <c r="J137" s="219"/>
      <c r="K137" s="219"/>
      <c r="L137" s="223"/>
      <c r="M137" s="224"/>
      <c r="N137" s="225"/>
      <c r="O137" s="225"/>
      <c r="P137" s="225"/>
      <c r="Q137" s="225"/>
      <c r="R137" s="225"/>
      <c r="S137" s="225"/>
      <c r="T137" s="226"/>
      <c r="AT137" s="227" t="s">
        <v>140</v>
      </c>
      <c r="AU137" s="227" t="s">
        <v>85</v>
      </c>
      <c r="AV137" s="13" t="s">
        <v>85</v>
      </c>
      <c r="AW137" s="13" t="s">
        <v>34</v>
      </c>
      <c r="AX137" s="13" t="s">
        <v>77</v>
      </c>
      <c r="AY137" s="227" t="s">
        <v>130</v>
      </c>
    </row>
    <row r="138" spans="1:65" s="14" customFormat="1" ht="11.25">
      <c r="B138" s="228"/>
      <c r="C138" s="229"/>
      <c r="D138" s="214" t="s">
        <v>140</v>
      </c>
      <c r="E138" s="230" t="s">
        <v>1</v>
      </c>
      <c r="F138" s="231" t="s">
        <v>151</v>
      </c>
      <c r="G138" s="229"/>
      <c r="H138" s="232">
        <v>156.96</v>
      </c>
      <c r="I138" s="233"/>
      <c r="J138" s="229"/>
      <c r="K138" s="229"/>
      <c r="L138" s="234"/>
      <c r="M138" s="235"/>
      <c r="N138" s="236"/>
      <c r="O138" s="236"/>
      <c r="P138" s="236"/>
      <c r="Q138" s="236"/>
      <c r="R138" s="236"/>
      <c r="S138" s="236"/>
      <c r="T138" s="237"/>
      <c r="AT138" s="238" t="s">
        <v>140</v>
      </c>
      <c r="AU138" s="238" t="s">
        <v>85</v>
      </c>
      <c r="AV138" s="14" t="s">
        <v>87</v>
      </c>
      <c r="AW138" s="14" t="s">
        <v>34</v>
      </c>
      <c r="AX138" s="14" t="s">
        <v>77</v>
      </c>
      <c r="AY138" s="238" t="s">
        <v>130</v>
      </c>
    </row>
    <row r="139" spans="1:65" s="15" customFormat="1" ht="11.25">
      <c r="B139" s="239"/>
      <c r="C139" s="240"/>
      <c r="D139" s="214" t="s">
        <v>140</v>
      </c>
      <c r="E139" s="241" t="s">
        <v>1</v>
      </c>
      <c r="F139" s="242" t="s">
        <v>152</v>
      </c>
      <c r="G139" s="240"/>
      <c r="H139" s="243">
        <v>255.12</v>
      </c>
      <c r="I139" s="244"/>
      <c r="J139" s="240"/>
      <c r="K139" s="240"/>
      <c r="L139" s="245"/>
      <c r="M139" s="246"/>
      <c r="N139" s="247"/>
      <c r="O139" s="247"/>
      <c r="P139" s="247"/>
      <c r="Q139" s="247"/>
      <c r="R139" s="247"/>
      <c r="S139" s="247"/>
      <c r="T139" s="248"/>
      <c r="AT139" s="249" t="s">
        <v>140</v>
      </c>
      <c r="AU139" s="249" t="s">
        <v>85</v>
      </c>
      <c r="AV139" s="15" t="s">
        <v>136</v>
      </c>
      <c r="AW139" s="15" t="s">
        <v>34</v>
      </c>
      <c r="AX139" s="15" t="s">
        <v>85</v>
      </c>
      <c r="AY139" s="249" t="s">
        <v>130</v>
      </c>
    </row>
    <row r="140" spans="1:65" s="2" customFormat="1" ht="36" customHeight="1">
      <c r="A140" s="34"/>
      <c r="B140" s="35"/>
      <c r="C140" s="201" t="s">
        <v>153</v>
      </c>
      <c r="D140" s="201" t="s">
        <v>131</v>
      </c>
      <c r="E140" s="202" t="s">
        <v>154</v>
      </c>
      <c r="F140" s="203" t="s">
        <v>155</v>
      </c>
      <c r="G140" s="204" t="s">
        <v>156</v>
      </c>
      <c r="H140" s="205">
        <v>459.21600000000001</v>
      </c>
      <c r="I140" s="206"/>
      <c r="J140" s="207">
        <f>ROUND(I140*H140,2)</f>
        <v>0</v>
      </c>
      <c r="K140" s="203" t="s">
        <v>1</v>
      </c>
      <c r="L140" s="39"/>
      <c r="M140" s="208" t="s">
        <v>1</v>
      </c>
      <c r="N140" s="209" t="s">
        <v>42</v>
      </c>
      <c r="O140" s="71"/>
      <c r="P140" s="210">
        <f>O140*H140</f>
        <v>0</v>
      </c>
      <c r="Q140" s="210">
        <v>0</v>
      </c>
      <c r="R140" s="210">
        <f>Q140*H140</f>
        <v>0</v>
      </c>
      <c r="S140" s="210">
        <v>0</v>
      </c>
      <c r="T140" s="211">
        <f>S140*H140</f>
        <v>0</v>
      </c>
      <c r="U140" s="34"/>
      <c r="V140" s="34"/>
      <c r="W140" s="34"/>
      <c r="X140" s="34"/>
      <c r="Y140" s="34"/>
      <c r="Z140" s="34"/>
      <c r="AA140" s="34"/>
      <c r="AB140" s="34"/>
      <c r="AC140" s="34"/>
      <c r="AD140" s="34"/>
      <c r="AE140" s="34"/>
      <c r="AR140" s="212" t="s">
        <v>136</v>
      </c>
      <c r="AT140" s="212" t="s">
        <v>131</v>
      </c>
      <c r="AU140" s="212" t="s">
        <v>85</v>
      </c>
      <c r="AY140" s="17" t="s">
        <v>130</v>
      </c>
      <c r="BE140" s="213">
        <f>IF(N140="základní",J140,0)</f>
        <v>0</v>
      </c>
      <c r="BF140" s="213">
        <f>IF(N140="snížená",J140,0)</f>
        <v>0</v>
      </c>
      <c r="BG140" s="213">
        <f>IF(N140="zákl. přenesená",J140,0)</f>
        <v>0</v>
      </c>
      <c r="BH140" s="213">
        <f>IF(N140="sníž. přenesená",J140,0)</f>
        <v>0</v>
      </c>
      <c r="BI140" s="213">
        <f>IF(N140="nulová",J140,0)</f>
        <v>0</v>
      </c>
      <c r="BJ140" s="17" t="s">
        <v>85</v>
      </c>
      <c r="BK140" s="213">
        <f>ROUND(I140*H140,2)</f>
        <v>0</v>
      </c>
      <c r="BL140" s="17" t="s">
        <v>136</v>
      </c>
      <c r="BM140" s="212" t="s">
        <v>157</v>
      </c>
    </row>
    <row r="141" spans="1:65" s="13" customFormat="1" ht="11.25">
      <c r="B141" s="218"/>
      <c r="C141" s="219"/>
      <c r="D141" s="214" t="s">
        <v>140</v>
      </c>
      <c r="E141" s="220" t="s">
        <v>1</v>
      </c>
      <c r="F141" s="221" t="s">
        <v>158</v>
      </c>
      <c r="G141" s="219"/>
      <c r="H141" s="220" t="s">
        <v>1</v>
      </c>
      <c r="I141" s="222"/>
      <c r="J141" s="219"/>
      <c r="K141" s="219"/>
      <c r="L141" s="223"/>
      <c r="M141" s="224"/>
      <c r="N141" s="225"/>
      <c r="O141" s="225"/>
      <c r="P141" s="225"/>
      <c r="Q141" s="225"/>
      <c r="R141" s="225"/>
      <c r="S141" s="225"/>
      <c r="T141" s="226"/>
      <c r="AT141" s="227" t="s">
        <v>140</v>
      </c>
      <c r="AU141" s="227" t="s">
        <v>85</v>
      </c>
      <c r="AV141" s="13" t="s">
        <v>85</v>
      </c>
      <c r="AW141" s="13" t="s">
        <v>34</v>
      </c>
      <c r="AX141" s="13" t="s">
        <v>77</v>
      </c>
      <c r="AY141" s="227" t="s">
        <v>130</v>
      </c>
    </row>
    <row r="142" spans="1:65" s="13" customFormat="1" ht="11.25">
      <c r="B142" s="218"/>
      <c r="C142" s="219"/>
      <c r="D142" s="214" t="s">
        <v>140</v>
      </c>
      <c r="E142" s="220" t="s">
        <v>1</v>
      </c>
      <c r="F142" s="221" t="s">
        <v>141</v>
      </c>
      <c r="G142" s="219"/>
      <c r="H142" s="220" t="s">
        <v>1</v>
      </c>
      <c r="I142" s="222"/>
      <c r="J142" s="219"/>
      <c r="K142" s="219"/>
      <c r="L142" s="223"/>
      <c r="M142" s="224"/>
      <c r="N142" s="225"/>
      <c r="O142" s="225"/>
      <c r="P142" s="225"/>
      <c r="Q142" s="225"/>
      <c r="R142" s="225"/>
      <c r="S142" s="225"/>
      <c r="T142" s="226"/>
      <c r="AT142" s="227" t="s">
        <v>140</v>
      </c>
      <c r="AU142" s="227" t="s">
        <v>85</v>
      </c>
      <c r="AV142" s="13" t="s">
        <v>85</v>
      </c>
      <c r="AW142" s="13" t="s">
        <v>34</v>
      </c>
      <c r="AX142" s="13" t="s">
        <v>77</v>
      </c>
      <c r="AY142" s="227" t="s">
        <v>130</v>
      </c>
    </row>
    <row r="143" spans="1:65" s="13" customFormat="1" ht="11.25">
      <c r="B143" s="218"/>
      <c r="C143" s="219"/>
      <c r="D143" s="214" t="s">
        <v>140</v>
      </c>
      <c r="E143" s="220" t="s">
        <v>1</v>
      </c>
      <c r="F143" s="221" t="s">
        <v>142</v>
      </c>
      <c r="G143" s="219"/>
      <c r="H143" s="220" t="s">
        <v>1</v>
      </c>
      <c r="I143" s="222"/>
      <c r="J143" s="219"/>
      <c r="K143" s="219"/>
      <c r="L143" s="223"/>
      <c r="M143" s="224"/>
      <c r="N143" s="225"/>
      <c r="O143" s="225"/>
      <c r="P143" s="225"/>
      <c r="Q143" s="225"/>
      <c r="R143" s="225"/>
      <c r="S143" s="225"/>
      <c r="T143" s="226"/>
      <c r="AT143" s="227" t="s">
        <v>140</v>
      </c>
      <c r="AU143" s="227" t="s">
        <v>85</v>
      </c>
      <c r="AV143" s="13" t="s">
        <v>85</v>
      </c>
      <c r="AW143" s="13" t="s">
        <v>34</v>
      </c>
      <c r="AX143" s="13" t="s">
        <v>77</v>
      </c>
      <c r="AY143" s="227" t="s">
        <v>130</v>
      </c>
    </row>
    <row r="144" spans="1:65" s="14" customFormat="1" ht="11.25">
      <c r="B144" s="228"/>
      <c r="C144" s="229"/>
      <c r="D144" s="214" t="s">
        <v>140</v>
      </c>
      <c r="E144" s="230" t="s">
        <v>1</v>
      </c>
      <c r="F144" s="231" t="s">
        <v>159</v>
      </c>
      <c r="G144" s="229"/>
      <c r="H144" s="232">
        <v>176.68799999999999</v>
      </c>
      <c r="I144" s="233"/>
      <c r="J144" s="229"/>
      <c r="K144" s="229"/>
      <c r="L144" s="234"/>
      <c r="M144" s="235"/>
      <c r="N144" s="236"/>
      <c r="O144" s="236"/>
      <c r="P144" s="236"/>
      <c r="Q144" s="236"/>
      <c r="R144" s="236"/>
      <c r="S144" s="236"/>
      <c r="T144" s="237"/>
      <c r="AT144" s="238" t="s">
        <v>140</v>
      </c>
      <c r="AU144" s="238" t="s">
        <v>85</v>
      </c>
      <c r="AV144" s="14" t="s">
        <v>87</v>
      </c>
      <c r="AW144" s="14" t="s">
        <v>34</v>
      </c>
      <c r="AX144" s="14" t="s">
        <v>77</v>
      </c>
      <c r="AY144" s="238" t="s">
        <v>130</v>
      </c>
    </row>
    <row r="145" spans="1:65" s="13" customFormat="1" ht="11.25">
      <c r="B145" s="218"/>
      <c r="C145" s="219"/>
      <c r="D145" s="214" t="s">
        <v>140</v>
      </c>
      <c r="E145" s="220" t="s">
        <v>1</v>
      </c>
      <c r="F145" s="221" t="s">
        <v>150</v>
      </c>
      <c r="G145" s="219"/>
      <c r="H145" s="220" t="s">
        <v>1</v>
      </c>
      <c r="I145" s="222"/>
      <c r="J145" s="219"/>
      <c r="K145" s="219"/>
      <c r="L145" s="223"/>
      <c r="M145" s="224"/>
      <c r="N145" s="225"/>
      <c r="O145" s="225"/>
      <c r="P145" s="225"/>
      <c r="Q145" s="225"/>
      <c r="R145" s="225"/>
      <c r="S145" s="225"/>
      <c r="T145" s="226"/>
      <c r="AT145" s="227" t="s">
        <v>140</v>
      </c>
      <c r="AU145" s="227" t="s">
        <v>85</v>
      </c>
      <c r="AV145" s="13" t="s">
        <v>85</v>
      </c>
      <c r="AW145" s="13" t="s">
        <v>34</v>
      </c>
      <c r="AX145" s="13" t="s">
        <v>77</v>
      </c>
      <c r="AY145" s="227" t="s">
        <v>130</v>
      </c>
    </row>
    <row r="146" spans="1:65" s="14" customFormat="1" ht="11.25">
      <c r="B146" s="228"/>
      <c r="C146" s="229"/>
      <c r="D146" s="214" t="s">
        <v>140</v>
      </c>
      <c r="E146" s="230" t="s">
        <v>1</v>
      </c>
      <c r="F146" s="231" t="s">
        <v>160</v>
      </c>
      <c r="G146" s="229"/>
      <c r="H146" s="232">
        <v>282.52800000000002</v>
      </c>
      <c r="I146" s="233"/>
      <c r="J146" s="229"/>
      <c r="K146" s="229"/>
      <c r="L146" s="234"/>
      <c r="M146" s="235"/>
      <c r="N146" s="236"/>
      <c r="O146" s="236"/>
      <c r="P146" s="236"/>
      <c r="Q146" s="236"/>
      <c r="R146" s="236"/>
      <c r="S146" s="236"/>
      <c r="T146" s="237"/>
      <c r="AT146" s="238" t="s">
        <v>140</v>
      </c>
      <c r="AU146" s="238" t="s">
        <v>85</v>
      </c>
      <c r="AV146" s="14" t="s">
        <v>87</v>
      </c>
      <c r="AW146" s="14" t="s">
        <v>34</v>
      </c>
      <c r="AX146" s="14" t="s">
        <v>77</v>
      </c>
      <c r="AY146" s="238" t="s">
        <v>130</v>
      </c>
    </row>
    <row r="147" spans="1:65" s="15" customFormat="1" ht="11.25">
      <c r="B147" s="239"/>
      <c r="C147" s="240"/>
      <c r="D147" s="214" t="s">
        <v>140</v>
      </c>
      <c r="E147" s="241" t="s">
        <v>1</v>
      </c>
      <c r="F147" s="242" t="s">
        <v>152</v>
      </c>
      <c r="G147" s="240"/>
      <c r="H147" s="243">
        <v>459.21600000000001</v>
      </c>
      <c r="I147" s="244"/>
      <c r="J147" s="240"/>
      <c r="K147" s="240"/>
      <c r="L147" s="245"/>
      <c r="M147" s="246"/>
      <c r="N147" s="247"/>
      <c r="O147" s="247"/>
      <c r="P147" s="247"/>
      <c r="Q147" s="247"/>
      <c r="R147" s="247"/>
      <c r="S147" s="247"/>
      <c r="T147" s="248"/>
      <c r="AT147" s="249" t="s">
        <v>140</v>
      </c>
      <c r="AU147" s="249" t="s">
        <v>85</v>
      </c>
      <c r="AV147" s="15" t="s">
        <v>136</v>
      </c>
      <c r="AW147" s="15" t="s">
        <v>34</v>
      </c>
      <c r="AX147" s="15" t="s">
        <v>85</v>
      </c>
      <c r="AY147" s="249" t="s">
        <v>130</v>
      </c>
    </row>
    <row r="148" spans="1:65" s="2" customFormat="1" ht="16.5" customHeight="1">
      <c r="A148" s="34"/>
      <c r="B148" s="35"/>
      <c r="C148" s="201" t="s">
        <v>136</v>
      </c>
      <c r="D148" s="201" t="s">
        <v>131</v>
      </c>
      <c r="E148" s="202" t="s">
        <v>161</v>
      </c>
      <c r="F148" s="203" t="s">
        <v>162</v>
      </c>
      <c r="G148" s="204" t="s">
        <v>163</v>
      </c>
      <c r="H148" s="205">
        <v>393.6</v>
      </c>
      <c r="I148" s="206"/>
      <c r="J148" s="207">
        <f>ROUND(I148*H148,2)</f>
        <v>0</v>
      </c>
      <c r="K148" s="203" t="s">
        <v>1</v>
      </c>
      <c r="L148" s="39"/>
      <c r="M148" s="208" t="s">
        <v>1</v>
      </c>
      <c r="N148" s="209" t="s">
        <v>42</v>
      </c>
      <c r="O148" s="71"/>
      <c r="P148" s="210">
        <f>O148*H148</f>
        <v>0</v>
      </c>
      <c r="Q148" s="210">
        <v>0</v>
      </c>
      <c r="R148" s="210">
        <f>Q148*H148</f>
        <v>0</v>
      </c>
      <c r="S148" s="210">
        <v>0</v>
      </c>
      <c r="T148" s="211">
        <f>S148*H148</f>
        <v>0</v>
      </c>
      <c r="U148" s="34"/>
      <c r="V148" s="34"/>
      <c r="W148" s="34"/>
      <c r="X148" s="34"/>
      <c r="Y148" s="34"/>
      <c r="Z148" s="34"/>
      <c r="AA148" s="34"/>
      <c r="AB148" s="34"/>
      <c r="AC148" s="34"/>
      <c r="AD148" s="34"/>
      <c r="AE148" s="34"/>
      <c r="AR148" s="212" t="s">
        <v>136</v>
      </c>
      <c r="AT148" s="212" t="s">
        <v>131</v>
      </c>
      <c r="AU148" s="212" t="s">
        <v>85</v>
      </c>
      <c r="AY148" s="17" t="s">
        <v>130</v>
      </c>
      <c r="BE148" s="213">
        <f>IF(N148="základní",J148,0)</f>
        <v>0</v>
      </c>
      <c r="BF148" s="213">
        <f>IF(N148="snížená",J148,0)</f>
        <v>0</v>
      </c>
      <c r="BG148" s="213">
        <f>IF(N148="zákl. přenesená",J148,0)</f>
        <v>0</v>
      </c>
      <c r="BH148" s="213">
        <f>IF(N148="sníž. přenesená",J148,0)</f>
        <v>0</v>
      </c>
      <c r="BI148" s="213">
        <f>IF(N148="nulová",J148,0)</f>
        <v>0</v>
      </c>
      <c r="BJ148" s="17" t="s">
        <v>85</v>
      </c>
      <c r="BK148" s="213">
        <f>ROUND(I148*H148,2)</f>
        <v>0</v>
      </c>
      <c r="BL148" s="17" t="s">
        <v>136</v>
      </c>
      <c r="BM148" s="212" t="s">
        <v>164</v>
      </c>
    </row>
    <row r="149" spans="1:65" s="13" customFormat="1" ht="11.25">
      <c r="B149" s="218"/>
      <c r="C149" s="219"/>
      <c r="D149" s="214" t="s">
        <v>140</v>
      </c>
      <c r="E149" s="220" t="s">
        <v>1</v>
      </c>
      <c r="F149" s="221" t="s">
        <v>165</v>
      </c>
      <c r="G149" s="219"/>
      <c r="H149" s="220" t="s">
        <v>1</v>
      </c>
      <c r="I149" s="222"/>
      <c r="J149" s="219"/>
      <c r="K149" s="219"/>
      <c r="L149" s="223"/>
      <c r="M149" s="224"/>
      <c r="N149" s="225"/>
      <c r="O149" s="225"/>
      <c r="P149" s="225"/>
      <c r="Q149" s="225"/>
      <c r="R149" s="225"/>
      <c r="S149" s="225"/>
      <c r="T149" s="226"/>
      <c r="AT149" s="227" t="s">
        <v>140</v>
      </c>
      <c r="AU149" s="227" t="s">
        <v>85</v>
      </c>
      <c r="AV149" s="13" t="s">
        <v>85</v>
      </c>
      <c r="AW149" s="13" t="s">
        <v>34</v>
      </c>
      <c r="AX149" s="13" t="s">
        <v>77</v>
      </c>
      <c r="AY149" s="227" t="s">
        <v>130</v>
      </c>
    </row>
    <row r="150" spans="1:65" s="14" customFormat="1" ht="11.25">
      <c r="B150" s="228"/>
      <c r="C150" s="229"/>
      <c r="D150" s="214" t="s">
        <v>140</v>
      </c>
      <c r="E150" s="230" t="s">
        <v>1</v>
      </c>
      <c r="F150" s="231" t="s">
        <v>166</v>
      </c>
      <c r="G150" s="229"/>
      <c r="H150" s="232">
        <v>393.6</v>
      </c>
      <c r="I150" s="233"/>
      <c r="J150" s="229"/>
      <c r="K150" s="229"/>
      <c r="L150" s="234"/>
      <c r="M150" s="235"/>
      <c r="N150" s="236"/>
      <c r="O150" s="236"/>
      <c r="P150" s="236"/>
      <c r="Q150" s="236"/>
      <c r="R150" s="236"/>
      <c r="S150" s="236"/>
      <c r="T150" s="237"/>
      <c r="AT150" s="238" t="s">
        <v>140</v>
      </c>
      <c r="AU150" s="238" t="s">
        <v>85</v>
      </c>
      <c r="AV150" s="14" t="s">
        <v>87</v>
      </c>
      <c r="AW150" s="14" t="s">
        <v>34</v>
      </c>
      <c r="AX150" s="14" t="s">
        <v>85</v>
      </c>
      <c r="AY150" s="238" t="s">
        <v>130</v>
      </c>
    </row>
    <row r="151" spans="1:65" s="12" customFormat="1" ht="22.9" customHeight="1">
      <c r="B151" s="187"/>
      <c r="C151" s="188"/>
      <c r="D151" s="189" t="s">
        <v>76</v>
      </c>
      <c r="E151" s="250" t="s">
        <v>167</v>
      </c>
      <c r="F151" s="250" t="s">
        <v>168</v>
      </c>
      <c r="G151" s="188"/>
      <c r="H151" s="188"/>
      <c r="I151" s="191"/>
      <c r="J151" s="251">
        <f>BK151</f>
        <v>0</v>
      </c>
      <c r="K151" s="188"/>
      <c r="L151" s="193"/>
      <c r="M151" s="194"/>
      <c r="N151" s="195"/>
      <c r="O151" s="195"/>
      <c r="P151" s="196">
        <f>SUM(P152:P242)</f>
        <v>0</v>
      </c>
      <c r="Q151" s="195"/>
      <c r="R151" s="196">
        <f>SUM(R152:R242)</f>
        <v>1073.6072653400004</v>
      </c>
      <c r="S151" s="195"/>
      <c r="T151" s="197">
        <f>SUM(T152:T242)</f>
        <v>320.09262000000001</v>
      </c>
      <c r="AR151" s="198" t="s">
        <v>85</v>
      </c>
      <c r="AT151" s="199" t="s">
        <v>76</v>
      </c>
      <c r="AU151" s="199" t="s">
        <v>85</v>
      </c>
      <c r="AY151" s="198" t="s">
        <v>130</v>
      </c>
      <c r="BK151" s="200">
        <f>SUM(BK152:BK242)</f>
        <v>0</v>
      </c>
    </row>
    <row r="152" spans="1:65" s="2" customFormat="1" ht="24" customHeight="1">
      <c r="A152" s="34"/>
      <c r="B152" s="35"/>
      <c r="C152" s="201" t="s">
        <v>167</v>
      </c>
      <c r="D152" s="201" t="s">
        <v>131</v>
      </c>
      <c r="E152" s="202" t="s">
        <v>169</v>
      </c>
      <c r="F152" s="203" t="s">
        <v>170</v>
      </c>
      <c r="G152" s="204" t="s">
        <v>134</v>
      </c>
      <c r="H152" s="205">
        <v>495.42200000000003</v>
      </c>
      <c r="I152" s="206"/>
      <c r="J152" s="207">
        <f>ROUND(I152*H152,2)</f>
        <v>0</v>
      </c>
      <c r="K152" s="203" t="s">
        <v>1</v>
      </c>
      <c r="L152" s="39"/>
      <c r="M152" s="208" t="s">
        <v>1</v>
      </c>
      <c r="N152" s="209" t="s">
        <v>42</v>
      </c>
      <c r="O152" s="71"/>
      <c r="P152" s="210">
        <f>O152*H152</f>
        <v>0</v>
      </c>
      <c r="Q152" s="210">
        <v>2.03485</v>
      </c>
      <c r="R152" s="210">
        <f>Q152*H152</f>
        <v>1008.1094567000001</v>
      </c>
      <c r="S152" s="210">
        <v>0</v>
      </c>
      <c r="T152" s="211">
        <f>S152*H152</f>
        <v>0</v>
      </c>
      <c r="U152" s="34"/>
      <c r="V152" s="34"/>
      <c r="W152" s="34"/>
      <c r="X152" s="34"/>
      <c r="Y152" s="34"/>
      <c r="Z152" s="34"/>
      <c r="AA152" s="34"/>
      <c r="AB152" s="34"/>
      <c r="AC152" s="34"/>
      <c r="AD152" s="34"/>
      <c r="AE152" s="34"/>
      <c r="AR152" s="212" t="s">
        <v>136</v>
      </c>
      <c r="AT152" s="212" t="s">
        <v>131</v>
      </c>
      <c r="AU152" s="212" t="s">
        <v>87</v>
      </c>
      <c r="AY152" s="17" t="s">
        <v>130</v>
      </c>
      <c r="BE152" s="213">
        <f>IF(N152="základní",J152,0)</f>
        <v>0</v>
      </c>
      <c r="BF152" s="213">
        <f>IF(N152="snížená",J152,0)</f>
        <v>0</v>
      </c>
      <c r="BG152" s="213">
        <f>IF(N152="zákl. přenesená",J152,0)</f>
        <v>0</v>
      </c>
      <c r="BH152" s="213">
        <f>IF(N152="sníž. přenesená",J152,0)</f>
        <v>0</v>
      </c>
      <c r="BI152" s="213">
        <f>IF(N152="nulová",J152,0)</f>
        <v>0</v>
      </c>
      <c r="BJ152" s="17" t="s">
        <v>85</v>
      </c>
      <c r="BK152" s="213">
        <f>ROUND(I152*H152,2)</f>
        <v>0</v>
      </c>
      <c r="BL152" s="17" t="s">
        <v>136</v>
      </c>
      <c r="BM152" s="212" t="s">
        <v>171</v>
      </c>
    </row>
    <row r="153" spans="1:65" s="13" customFormat="1" ht="11.25">
      <c r="B153" s="218"/>
      <c r="C153" s="219"/>
      <c r="D153" s="214" t="s">
        <v>140</v>
      </c>
      <c r="E153" s="220" t="s">
        <v>1</v>
      </c>
      <c r="F153" s="221" t="s">
        <v>172</v>
      </c>
      <c r="G153" s="219"/>
      <c r="H153" s="220" t="s">
        <v>1</v>
      </c>
      <c r="I153" s="222"/>
      <c r="J153" s="219"/>
      <c r="K153" s="219"/>
      <c r="L153" s="223"/>
      <c r="M153" s="224"/>
      <c r="N153" s="225"/>
      <c r="O153" s="225"/>
      <c r="P153" s="225"/>
      <c r="Q153" s="225"/>
      <c r="R153" s="225"/>
      <c r="S153" s="225"/>
      <c r="T153" s="226"/>
      <c r="AT153" s="227" t="s">
        <v>140</v>
      </c>
      <c r="AU153" s="227" t="s">
        <v>87</v>
      </c>
      <c r="AV153" s="13" t="s">
        <v>85</v>
      </c>
      <c r="AW153" s="13" t="s">
        <v>34</v>
      </c>
      <c r="AX153" s="13" t="s">
        <v>77</v>
      </c>
      <c r="AY153" s="227" t="s">
        <v>130</v>
      </c>
    </row>
    <row r="154" spans="1:65" s="13" customFormat="1" ht="11.25">
      <c r="B154" s="218"/>
      <c r="C154" s="219"/>
      <c r="D154" s="214" t="s">
        <v>140</v>
      </c>
      <c r="E154" s="220" t="s">
        <v>1</v>
      </c>
      <c r="F154" s="221" t="s">
        <v>173</v>
      </c>
      <c r="G154" s="219"/>
      <c r="H154" s="220" t="s">
        <v>1</v>
      </c>
      <c r="I154" s="222"/>
      <c r="J154" s="219"/>
      <c r="K154" s="219"/>
      <c r="L154" s="223"/>
      <c r="M154" s="224"/>
      <c r="N154" s="225"/>
      <c r="O154" s="225"/>
      <c r="P154" s="225"/>
      <c r="Q154" s="225"/>
      <c r="R154" s="225"/>
      <c r="S154" s="225"/>
      <c r="T154" s="226"/>
      <c r="AT154" s="227" t="s">
        <v>140</v>
      </c>
      <c r="AU154" s="227" t="s">
        <v>87</v>
      </c>
      <c r="AV154" s="13" t="s">
        <v>85</v>
      </c>
      <c r="AW154" s="13" t="s">
        <v>34</v>
      </c>
      <c r="AX154" s="13" t="s">
        <v>77</v>
      </c>
      <c r="AY154" s="227" t="s">
        <v>130</v>
      </c>
    </row>
    <row r="155" spans="1:65" s="13" customFormat="1" ht="11.25">
      <c r="B155" s="218"/>
      <c r="C155" s="219"/>
      <c r="D155" s="214" t="s">
        <v>140</v>
      </c>
      <c r="E155" s="220" t="s">
        <v>1</v>
      </c>
      <c r="F155" s="221" t="s">
        <v>174</v>
      </c>
      <c r="G155" s="219"/>
      <c r="H155" s="220" t="s">
        <v>1</v>
      </c>
      <c r="I155" s="222"/>
      <c r="J155" s="219"/>
      <c r="K155" s="219"/>
      <c r="L155" s="223"/>
      <c r="M155" s="224"/>
      <c r="N155" s="225"/>
      <c r="O155" s="225"/>
      <c r="P155" s="225"/>
      <c r="Q155" s="225"/>
      <c r="R155" s="225"/>
      <c r="S155" s="225"/>
      <c r="T155" s="226"/>
      <c r="AT155" s="227" t="s">
        <v>140</v>
      </c>
      <c r="AU155" s="227" t="s">
        <v>87</v>
      </c>
      <c r="AV155" s="13" t="s">
        <v>85</v>
      </c>
      <c r="AW155" s="13" t="s">
        <v>34</v>
      </c>
      <c r="AX155" s="13" t="s">
        <v>77</v>
      </c>
      <c r="AY155" s="227" t="s">
        <v>130</v>
      </c>
    </row>
    <row r="156" spans="1:65" s="14" customFormat="1" ht="11.25">
      <c r="B156" s="228"/>
      <c r="C156" s="229"/>
      <c r="D156" s="214" t="s">
        <v>140</v>
      </c>
      <c r="E156" s="230" t="s">
        <v>1</v>
      </c>
      <c r="F156" s="231" t="s">
        <v>175</v>
      </c>
      <c r="G156" s="229"/>
      <c r="H156" s="232">
        <v>169.399</v>
      </c>
      <c r="I156" s="233"/>
      <c r="J156" s="229"/>
      <c r="K156" s="229"/>
      <c r="L156" s="234"/>
      <c r="M156" s="235"/>
      <c r="N156" s="236"/>
      <c r="O156" s="236"/>
      <c r="P156" s="236"/>
      <c r="Q156" s="236"/>
      <c r="R156" s="236"/>
      <c r="S156" s="236"/>
      <c r="T156" s="237"/>
      <c r="AT156" s="238" t="s">
        <v>140</v>
      </c>
      <c r="AU156" s="238" t="s">
        <v>87</v>
      </c>
      <c r="AV156" s="14" t="s">
        <v>87</v>
      </c>
      <c r="AW156" s="14" t="s">
        <v>34</v>
      </c>
      <c r="AX156" s="14" t="s">
        <v>77</v>
      </c>
      <c r="AY156" s="238" t="s">
        <v>130</v>
      </c>
    </row>
    <row r="157" spans="1:65" s="14" customFormat="1" ht="11.25">
      <c r="B157" s="228"/>
      <c r="C157" s="229"/>
      <c r="D157" s="214" t="s">
        <v>140</v>
      </c>
      <c r="E157" s="230" t="s">
        <v>1</v>
      </c>
      <c r="F157" s="231" t="s">
        <v>176</v>
      </c>
      <c r="G157" s="229"/>
      <c r="H157" s="232">
        <v>169.06299999999999</v>
      </c>
      <c r="I157" s="233"/>
      <c r="J157" s="229"/>
      <c r="K157" s="229"/>
      <c r="L157" s="234"/>
      <c r="M157" s="235"/>
      <c r="N157" s="236"/>
      <c r="O157" s="236"/>
      <c r="P157" s="236"/>
      <c r="Q157" s="236"/>
      <c r="R157" s="236"/>
      <c r="S157" s="236"/>
      <c r="T157" s="237"/>
      <c r="AT157" s="238" t="s">
        <v>140</v>
      </c>
      <c r="AU157" s="238" t="s">
        <v>87</v>
      </c>
      <c r="AV157" s="14" t="s">
        <v>87</v>
      </c>
      <c r="AW157" s="14" t="s">
        <v>34</v>
      </c>
      <c r="AX157" s="14" t="s">
        <v>77</v>
      </c>
      <c r="AY157" s="238" t="s">
        <v>130</v>
      </c>
    </row>
    <row r="158" spans="1:65" s="13" customFormat="1" ht="11.25">
      <c r="B158" s="218"/>
      <c r="C158" s="219"/>
      <c r="D158" s="214" t="s">
        <v>140</v>
      </c>
      <c r="E158" s="220" t="s">
        <v>1</v>
      </c>
      <c r="F158" s="221" t="s">
        <v>177</v>
      </c>
      <c r="G158" s="219"/>
      <c r="H158" s="220" t="s">
        <v>1</v>
      </c>
      <c r="I158" s="222"/>
      <c r="J158" s="219"/>
      <c r="K158" s="219"/>
      <c r="L158" s="223"/>
      <c r="M158" s="224"/>
      <c r="N158" s="225"/>
      <c r="O158" s="225"/>
      <c r="P158" s="225"/>
      <c r="Q158" s="225"/>
      <c r="R158" s="225"/>
      <c r="S158" s="225"/>
      <c r="T158" s="226"/>
      <c r="AT158" s="227" t="s">
        <v>140</v>
      </c>
      <c r="AU158" s="227" t="s">
        <v>87</v>
      </c>
      <c r="AV158" s="13" t="s">
        <v>85</v>
      </c>
      <c r="AW158" s="13" t="s">
        <v>34</v>
      </c>
      <c r="AX158" s="13" t="s">
        <v>77</v>
      </c>
      <c r="AY158" s="227" t="s">
        <v>130</v>
      </c>
    </row>
    <row r="159" spans="1:65" s="14" customFormat="1" ht="11.25">
      <c r="B159" s="228"/>
      <c r="C159" s="229"/>
      <c r="D159" s="214" t="s">
        <v>140</v>
      </c>
      <c r="E159" s="230" t="s">
        <v>1</v>
      </c>
      <c r="F159" s="231" t="s">
        <v>151</v>
      </c>
      <c r="G159" s="229"/>
      <c r="H159" s="232">
        <v>156.96</v>
      </c>
      <c r="I159" s="233"/>
      <c r="J159" s="229"/>
      <c r="K159" s="229"/>
      <c r="L159" s="234"/>
      <c r="M159" s="235"/>
      <c r="N159" s="236"/>
      <c r="O159" s="236"/>
      <c r="P159" s="236"/>
      <c r="Q159" s="236"/>
      <c r="R159" s="236"/>
      <c r="S159" s="236"/>
      <c r="T159" s="237"/>
      <c r="AT159" s="238" t="s">
        <v>140</v>
      </c>
      <c r="AU159" s="238" t="s">
        <v>87</v>
      </c>
      <c r="AV159" s="14" t="s">
        <v>87</v>
      </c>
      <c r="AW159" s="14" t="s">
        <v>34</v>
      </c>
      <c r="AX159" s="14" t="s">
        <v>77</v>
      </c>
      <c r="AY159" s="238" t="s">
        <v>130</v>
      </c>
    </row>
    <row r="160" spans="1:65" s="15" customFormat="1" ht="11.25">
      <c r="B160" s="239"/>
      <c r="C160" s="240"/>
      <c r="D160" s="214" t="s">
        <v>140</v>
      </c>
      <c r="E160" s="241" t="s">
        <v>1</v>
      </c>
      <c r="F160" s="242" t="s">
        <v>152</v>
      </c>
      <c r="G160" s="240"/>
      <c r="H160" s="243">
        <v>495.42200000000003</v>
      </c>
      <c r="I160" s="244"/>
      <c r="J160" s="240"/>
      <c r="K160" s="240"/>
      <c r="L160" s="245"/>
      <c r="M160" s="246"/>
      <c r="N160" s="247"/>
      <c r="O160" s="247"/>
      <c r="P160" s="247"/>
      <c r="Q160" s="247"/>
      <c r="R160" s="247"/>
      <c r="S160" s="247"/>
      <c r="T160" s="248"/>
      <c r="AT160" s="249" t="s">
        <v>140</v>
      </c>
      <c r="AU160" s="249" t="s">
        <v>87</v>
      </c>
      <c r="AV160" s="15" t="s">
        <v>136</v>
      </c>
      <c r="AW160" s="15" t="s">
        <v>34</v>
      </c>
      <c r="AX160" s="15" t="s">
        <v>85</v>
      </c>
      <c r="AY160" s="249" t="s">
        <v>130</v>
      </c>
    </row>
    <row r="161" spans="1:65" s="2" customFormat="1" ht="24" customHeight="1">
      <c r="A161" s="34"/>
      <c r="B161" s="35"/>
      <c r="C161" s="201" t="s">
        <v>178</v>
      </c>
      <c r="D161" s="201" t="s">
        <v>131</v>
      </c>
      <c r="E161" s="202" t="s">
        <v>179</v>
      </c>
      <c r="F161" s="203" t="s">
        <v>180</v>
      </c>
      <c r="G161" s="204" t="s">
        <v>134</v>
      </c>
      <c r="H161" s="205">
        <v>495.42200000000003</v>
      </c>
      <c r="I161" s="206"/>
      <c r="J161" s="207">
        <f>ROUND(I161*H161,2)</f>
        <v>0</v>
      </c>
      <c r="K161" s="203" t="s">
        <v>135</v>
      </c>
      <c r="L161" s="39"/>
      <c r="M161" s="208" t="s">
        <v>1</v>
      </c>
      <c r="N161" s="209" t="s">
        <v>42</v>
      </c>
      <c r="O161" s="71"/>
      <c r="P161" s="210">
        <f>O161*H161</f>
        <v>0</v>
      </c>
      <c r="Q161" s="210">
        <v>0</v>
      </c>
      <c r="R161" s="210">
        <f>Q161*H161</f>
        <v>0</v>
      </c>
      <c r="S161" s="210">
        <v>0</v>
      </c>
      <c r="T161" s="211">
        <f>S161*H161</f>
        <v>0</v>
      </c>
      <c r="U161" s="34"/>
      <c r="V161" s="34"/>
      <c r="W161" s="34"/>
      <c r="X161" s="34"/>
      <c r="Y161" s="34"/>
      <c r="Z161" s="34"/>
      <c r="AA161" s="34"/>
      <c r="AB161" s="34"/>
      <c r="AC161" s="34"/>
      <c r="AD161" s="34"/>
      <c r="AE161" s="34"/>
      <c r="AR161" s="212" t="s">
        <v>136</v>
      </c>
      <c r="AT161" s="212" t="s">
        <v>131</v>
      </c>
      <c r="AU161" s="212" t="s">
        <v>87</v>
      </c>
      <c r="AY161" s="17" t="s">
        <v>130</v>
      </c>
      <c r="BE161" s="213">
        <f>IF(N161="základní",J161,0)</f>
        <v>0</v>
      </c>
      <c r="BF161" s="213">
        <f>IF(N161="snížená",J161,0)</f>
        <v>0</v>
      </c>
      <c r="BG161" s="213">
        <f>IF(N161="zákl. přenesená",J161,0)</f>
        <v>0</v>
      </c>
      <c r="BH161" s="213">
        <f>IF(N161="sníž. přenesená",J161,0)</f>
        <v>0</v>
      </c>
      <c r="BI161" s="213">
        <f>IF(N161="nulová",J161,0)</f>
        <v>0</v>
      </c>
      <c r="BJ161" s="17" t="s">
        <v>85</v>
      </c>
      <c r="BK161" s="213">
        <f>ROUND(I161*H161,2)</f>
        <v>0</v>
      </c>
      <c r="BL161" s="17" t="s">
        <v>136</v>
      </c>
      <c r="BM161" s="212" t="s">
        <v>181</v>
      </c>
    </row>
    <row r="162" spans="1:65" s="2" customFormat="1" ht="78">
      <c r="A162" s="34"/>
      <c r="B162" s="35"/>
      <c r="C162" s="36"/>
      <c r="D162" s="214" t="s">
        <v>138</v>
      </c>
      <c r="E162" s="36"/>
      <c r="F162" s="215" t="s">
        <v>182</v>
      </c>
      <c r="G162" s="36"/>
      <c r="H162" s="36"/>
      <c r="I162" s="115"/>
      <c r="J162" s="36"/>
      <c r="K162" s="36"/>
      <c r="L162" s="39"/>
      <c r="M162" s="216"/>
      <c r="N162" s="217"/>
      <c r="O162" s="71"/>
      <c r="P162" s="71"/>
      <c r="Q162" s="71"/>
      <c r="R162" s="71"/>
      <c r="S162" s="71"/>
      <c r="T162" s="72"/>
      <c r="U162" s="34"/>
      <c r="V162" s="34"/>
      <c r="W162" s="34"/>
      <c r="X162" s="34"/>
      <c r="Y162" s="34"/>
      <c r="Z162" s="34"/>
      <c r="AA162" s="34"/>
      <c r="AB162" s="34"/>
      <c r="AC162" s="34"/>
      <c r="AD162" s="34"/>
      <c r="AE162" s="34"/>
      <c r="AT162" s="17" t="s">
        <v>138</v>
      </c>
      <c r="AU162" s="17" t="s">
        <v>87</v>
      </c>
    </row>
    <row r="163" spans="1:65" s="2" customFormat="1" ht="60" customHeight="1">
      <c r="A163" s="34"/>
      <c r="B163" s="35"/>
      <c r="C163" s="201" t="s">
        <v>183</v>
      </c>
      <c r="D163" s="201" t="s">
        <v>131</v>
      </c>
      <c r="E163" s="202" t="s">
        <v>184</v>
      </c>
      <c r="F163" s="203" t="s">
        <v>185</v>
      </c>
      <c r="G163" s="204" t="s">
        <v>134</v>
      </c>
      <c r="H163" s="205">
        <v>156.96</v>
      </c>
      <c r="I163" s="206"/>
      <c r="J163" s="207">
        <f>ROUND(I163*H163,2)</f>
        <v>0</v>
      </c>
      <c r="K163" s="203" t="s">
        <v>135</v>
      </c>
      <c r="L163" s="39"/>
      <c r="M163" s="208" t="s">
        <v>1</v>
      </c>
      <c r="N163" s="209" t="s">
        <v>42</v>
      </c>
      <c r="O163" s="71"/>
      <c r="P163" s="210">
        <f>O163*H163</f>
        <v>0</v>
      </c>
      <c r="Q163" s="210">
        <v>0</v>
      </c>
      <c r="R163" s="210">
        <f>Q163*H163</f>
        <v>0</v>
      </c>
      <c r="S163" s="210">
        <v>1.8080000000000001</v>
      </c>
      <c r="T163" s="211">
        <f>S163*H163</f>
        <v>283.78368</v>
      </c>
      <c r="U163" s="34"/>
      <c r="V163" s="34"/>
      <c r="W163" s="34"/>
      <c r="X163" s="34"/>
      <c r="Y163" s="34"/>
      <c r="Z163" s="34"/>
      <c r="AA163" s="34"/>
      <c r="AB163" s="34"/>
      <c r="AC163" s="34"/>
      <c r="AD163" s="34"/>
      <c r="AE163" s="34"/>
      <c r="AR163" s="212" t="s">
        <v>136</v>
      </c>
      <c r="AT163" s="212" t="s">
        <v>131</v>
      </c>
      <c r="AU163" s="212" t="s">
        <v>87</v>
      </c>
      <c r="AY163" s="17" t="s">
        <v>130</v>
      </c>
      <c r="BE163" s="213">
        <f>IF(N163="základní",J163,0)</f>
        <v>0</v>
      </c>
      <c r="BF163" s="213">
        <f>IF(N163="snížená",J163,0)</f>
        <v>0</v>
      </c>
      <c r="BG163" s="213">
        <f>IF(N163="zákl. přenesená",J163,0)</f>
        <v>0</v>
      </c>
      <c r="BH163" s="213">
        <f>IF(N163="sníž. přenesená",J163,0)</f>
        <v>0</v>
      </c>
      <c r="BI163" s="213">
        <f>IF(N163="nulová",J163,0)</f>
        <v>0</v>
      </c>
      <c r="BJ163" s="17" t="s">
        <v>85</v>
      </c>
      <c r="BK163" s="213">
        <f>ROUND(I163*H163,2)</f>
        <v>0</v>
      </c>
      <c r="BL163" s="17" t="s">
        <v>136</v>
      </c>
      <c r="BM163" s="212" t="s">
        <v>186</v>
      </c>
    </row>
    <row r="164" spans="1:65" s="2" customFormat="1" ht="39">
      <c r="A164" s="34"/>
      <c r="B164" s="35"/>
      <c r="C164" s="36"/>
      <c r="D164" s="214" t="s">
        <v>138</v>
      </c>
      <c r="E164" s="36"/>
      <c r="F164" s="215" t="s">
        <v>187</v>
      </c>
      <c r="G164" s="36"/>
      <c r="H164" s="36"/>
      <c r="I164" s="115"/>
      <c r="J164" s="36"/>
      <c r="K164" s="36"/>
      <c r="L164" s="39"/>
      <c r="M164" s="216"/>
      <c r="N164" s="217"/>
      <c r="O164" s="71"/>
      <c r="P164" s="71"/>
      <c r="Q164" s="71"/>
      <c r="R164" s="71"/>
      <c r="S164" s="71"/>
      <c r="T164" s="72"/>
      <c r="U164" s="34"/>
      <c r="V164" s="34"/>
      <c r="W164" s="34"/>
      <c r="X164" s="34"/>
      <c r="Y164" s="34"/>
      <c r="Z164" s="34"/>
      <c r="AA164" s="34"/>
      <c r="AB164" s="34"/>
      <c r="AC164" s="34"/>
      <c r="AD164" s="34"/>
      <c r="AE164" s="34"/>
      <c r="AT164" s="17" t="s">
        <v>138</v>
      </c>
      <c r="AU164" s="17" t="s">
        <v>87</v>
      </c>
    </row>
    <row r="165" spans="1:65" s="13" customFormat="1" ht="11.25">
      <c r="B165" s="218"/>
      <c r="C165" s="219"/>
      <c r="D165" s="214" t="s">
        <v>140</v>
      </c>
      <c r="E165" s="220" t="s">
        <v>1</v>
      </c>
      <c r="F165" s="221" t="s">
        <v>177</v>
      </c>
      <c r="G165" s="219"/>
      <c r="H165" s="220" t="s">
        <v>1</v>
      </c>
      <c r="I165" s="222"/>
      <c r="J165" s="219"/>
      <c r="K165" s="219"/>
      <c r="L165" s="223"/>
      <c r="M165" s="224"/>
      <c r="N165" s="225"/>
      <c r="O165" s="225"/>
      <c r="P165" s="225"/>
      <c r="Q165" s="225"/>
      <c r="R165" s="225"/>
      <c r="S165" s="225"/>
      <c r="T165" s="226"/>
      <c r="AT165" s="227" t="s">
        <v>140</v>
      </c>
      <c r="AU165" s="227" t="s">
        <v>87</v>
      </c>
      <c r="AV165" s="13" t="s">
        <v>85</v>
      </c>
      <c r="AW165" s="13" t="s">
        <v>34</v>
      </c>
      <c r="AX165" s="13" t="s">
        <v>77</v>
      </c>
      <c r="AY165" s="227" t="s">
        <v>130</v>
      </c>
    </row>
    <row r="166" spans="1:65" s="14" customFormat="1" ht="11.25">
      <c r="B166" s="228"/>
      <c r="C166" s="229"/>
      <c r="D166" s="214" t="s">
        <v>140</v>
      </c>
      <c r="E166" s="230" t="s">
        <v>1</v>
      </c>
      <c r="F166" s="231" t="s">
        <v>151</v>
      </c>
      <c r="G166" s="229"/>
      <c r="H166" s="232">
        <v>156.96</v>
      </c>
      <c r="I166" s="233"/>
      <c r="J166" s="229"/>
      <c r="K166" s="229"/>
      <c r="L166" s="234"/>
      <c r="M166" s="235"/>
      <c r="N166" s="236"/>
      <c r="O166" s="236"/>
      <c r="P166" s="236"/>
      <c r="Q166" s="236"/>
      <c r="R166" s="236"/>
      <c r="S166" s="236"/>
      <c r="T166" s="237"/>
      <c r="AT166" s="238" t="s">
        <v>140</v>
      </c>
      <c r="AU166" s="238" t="s">
        <v>87</v>
      </c>
      <c r="AV166" s="14" t="s">
        <v>87</v>
      </c>
      <c r="AW166" s="14" t="s">
        <v>34</v>
      </c>
      <c r="AX166" s="14" t="s">
        <v>85</v>
      </c>
      <c r="AY166" s="238" t="s">
        <v>130</v>
      </c>
    </row>
    <row r="167" spans="1:65" s="2" customFormat="1" ht="60" customHeight="1">
      <c r="A167" s="34"/>
      <c r="B167" s="35"/>
      <c r="C167" s="201" t="s">
        <v>188</v>
      </c>
      <c r="D167" s="201" t="s">
        <v>131</v>
      </c>
      <c r="E167" s="202" t="s">
        <v>189</v>
      </c>
      <c r="F167" s="203" t="s">
        <v>190</v>
      </c>
      <c r="G167" s="204" t="s">
        <v>134</v>
      </c>
      <c r="H167" s="205">
        <v>1596.96</v>
      </c>
      <c r="I167" s="206"/>
      <c r="J167" s="207">
        <f>ROUND(I167*H167,2)</f>
        <v>0</v>
      </c>
      <c r="K167" s="203" t="s">
        <v>135</v>
      </c>
      <c r="L167" s="39"/>
      <c r="M167" s="208" t="s">
        <v>1</v>
      </c>
      <c r="N167" s="209" t="s">
        <v>42</v>
      </c>
      <c r="O167" s="71"/>
      <c r="P167" s="210">
        <f>O167*H167</f>
        <v>0</v>
      </c>
      <c r="Q167" s="210">
        <v>0</v>
      </c>
      <c r="R167" s="210">
        <f>Q167*H167</f>
        <v>0</v>
      </c>
      <c r="S167" s="210">
        <v>0</v>
      </c>
      <c r="T167" s="211">
        <f>S167*H167</f>
        <v>0</v>
      </c>
      <c r="U167" s="34"/>
      <c r="V167" s="34"/>
      <c r="W167" s="34"/>
      <c r="X167" s="34"/>
      <c r="Y167" s="34"/>
      <c r="Z167" s="34"/>
      <c r="AA167" s="34"/>
      <c r="AB167" s="34"/>
      <c r="AC167" s="34"/>
      <c r="AD167" s="34"/>
      <c r="AE167" s="34"/>
      <c r="AR167" s="212" t="s">
        <v>136</v>
      </c>
      <c r="AT167" s="212" t="s">
        <v>131</v>
      </c>
      <c r="AU167" s="212" t="s">
        <v>87</v>
      </c>
      <c r="AY167" s="17" t="s">
        <v>130</v>
      </c>
      <c r="BE167" s="213">
        <f>IF(N167="základní",J167,0)</f>
        <v>0</v>
      </c>
      <c r="BF167" s="213">
        <f>IF(N167="snížená",J167,0)</f>
        <v>0</v>
      </c>
      <c r="BG167" s="213">
        <f>IF(N167="zákl. přenesená",J167,0)</f>
        <v>0</v>
      </c>
      <c r="BH167" s="213">
        <f>IF(N167="sníž. přenesená",J167,0)</f>
        <v>0</v>
      </c>
      <c r="BI167" s="213">
        <f>IF(N167="nulová",J167,0)</f>
        <v>0</v>
      </c>
      <c r="BJ167" s="17" t="s">
        <v>85</v>
      </c>
      <c r="BK167" s="213">
        <f>ROUND(I167*H167,2)</f>
        <v>0</v>
      </c>
      <c r="BL167" s="17" t="s">
        <v>136</v>
      </c>
      <c r="BM167" s="212" t="s">
        <v>191</v>
      </c>
    </row>
    <row r="168" spans="1:65" s="2" customFormat="1" ht="39">
      <c r="A168" s="34"/>
      <c r="B168" s="35"/>
      <c r="C168" s="36"/>
      <c r="D168" s="214" t="s">
        <v>138</v>
      </c>
      <c r="E168" s="36"/>
      <c r="F168" s="215" t="s">
        <v>187</v>
      </c>
      <c r="G168" s="36"/>
      <c r="H168" s="36"/>
      <c r="I168" s="115"/>
      <c r="J168" s="36"/>
      <c r="K168" s="36"/>
      <c r="L168" s="39"/>
      <c r="M168" s="216"/>
      <c r="N168" s="217"/>
      <c r="O168" s="71"/>
      <c r="P168" s="71"/>
      <c r="Q168" s="71"/>
      <c r="R168" s="71"/>
      <c r="S168" s="71"/>
      <c r="T168" s="72"/>
      <c r="U168" s="34"/>
      <c r="V168" s="34"/>
      <c r="W168" s="34"/>
      <c r="X168" s="34"/>
      <c r="Y168" s="34"/>
      <c r="Z168" s="34"/>
      <c r="AA168" s="34"/>
      <c r="AB168" s="34"/>
      <c r="AC168" s="34"/>
      <c r="AD168" s="34"/>
      <c r="AE168" s="34"/>
      <c r="AT168" s="17" t="s">
        <v>138</v>
      </c>
      <c r="AU168" s="17" t="s">
        <v>87</v>
      </c>
    </row>
    <row r="169" spans="1:65" s="2" customFormat="1" ht="16.5" customHeight="1">
      <c r="A169" s="34"/>
      <c r="B169" s="35"/>
      <c r="C169" s="201" t="s">
        <v>192</v>
      </c>
      <c r="D169" s="201" t="s">
        <v>131</v>
      </c>
      <c r="E169" s="202" t="s">
        <v>193</v>
      </c>
      <c r="F169" s="203" t="s">
        <v>194</v>
      </c>
      <c r="G169" s="204" t="s">
        <v>134</v>
      </c>
      <c r="H169" s="205">
        <v>0.9</v>
      </c>
      <c r="I169" s="206"/>
      <c r="J169" s="207">
        <f>ROUND(I169*H169,2)</f>
        <v>0</v>
      </c>
      <c r="K169" s="203" t="s">
        <v>135</v>
      </c>
      <c r="L169" s="39"/>
      <c r="M169" s="208" t="s">
        <v>1</v>
      </c>
      <c r="N169" s="209" t="s">
        <v>42</v>
      </c>
      <c r="O169" s="71"/>
      <c r="P169" s="210">
        <f>O169*H169</f>
        <v>0</v>
      </c>
      <c r="Q169" s="210">
        <v>1.5138</v>
      </c>
      <c r="R169" s="210">
        <f>Q169*H169</f>
        <v>1.36242</v>
      </c>
      <c r="S169" s="210">
        <v>0</v>
      </c>
      <c r="T169" s="211">
        <f>S169*H169</f>
        <v>0</v>
      </c>
      <c r="U169" s="34"/>
      <c r="V169" s="34"/>
      <c r="W169" s="34"/>
      <c r="X169" s="34"/>
      <c r="Y169" s="34"/>
      <c r="Z169" s="34"/>
      <c r="AA169" s="34"/>
      <c r="AB169" s="34"/>
      <c r="AC169" s="34"/>
      <c r="AD169" s="34"/>
      <c r="AE169" s="34"/>
      <c r="AR169" s="212" t="s">
        <v>136</v>
      </c>
      <c r="AT169" s="212" t="s">
        <v>131</v>
      </c>
      <c r="AU169" s="212" t="s">
        <v>87</v>
      </c>
      <c r="AY169" s="17" t="s">
        <v>130</v>
      </c>
      <c r="BE169" s="213">
        <f>IF(N169="základní",J169,0)</f>
        <v>0</v>
      </c>
      <c r="BF169" s="213">
        <f>IF(N169="snížená",J169,0)</f>
        <v>0</v>
      </c>
      <c r="BG169" s="213">
        <f>IF(N169="zákl. přenesená",J169,0)</f>
        <v>0</v>
      </c>
      <c r="BH169" s="213">
        <f>IF(N169="sníž. přenesená",J169,0)</f>
        <v>0</v>
      </c>
      <c r="BI169" s="213">
        <f>IF(N169="nulová",J169,0)</f>
        <v>0</v>
      </c>
      <c r="BJ169" s="17" t="s">
        <v>85</v>
      </c>
      <c r="BK169" s="213">
        <f>ROUND(I169*H169,2)</f>
        <v>0</v>
      </c>
      <c r="BL169" s="17" t="s">
        <v>136</v>
      </c>
      <c r="BM169" s="212" t="s">
        <v>195</v>
      </c>
    </row>
    <row r="170" spans="1:65" s="13" customFormat="1" ht="11.25">
      <c r="B170" s="218"/>
      <c r="C170" s="219"/>
      <c r="D170" s="214" t="s">
        <v>140</v>
      </c>
      <c r="E170" s="220" t="s">
        <v>1</v>
      </c>
      <c r="F170" s="221" t="s">
        <v>196</v>
      </c>
      <c r="G170" s="219"/>
      <c r="H170" s="220" t="s">
        <v>1</v>
      </c>
      <c r="I170" s="222"/>
      <c r="J170" s="219"/>
      <c r="K170" s="219"/>
      <c r="L170" s="223"/>
      <c r="M170" s="224"/>
      <c r="N170" s="225"/>
      <c r="O170" s="225"/>
      <c r="P170" s="225"/>
      <c r="Q170" s="225"/>
      <c r="R170" s="225"/>
      <c r="S170" s="225"/>
      <c r="T170" s="226"/>
      <c r="AT170" s="227" t="s">
        <v>140</v>
      </c>
      <c r="AU170" s="227" t="s">
        <v>87</v>
      </c>
      <c r="AV170" s="13" t="s">
        <v>85</v>
      </c>
      <c r="AW170" s="13" t="s">
        <v>34</v>
      </c>
      <c r="AX170" s="13" t="s">
        <v>77</v>
      </c>
      <c r="AY170" s="227" t="s">
        <v>130</v>
      </c>
    </row>
    <row r="171" spans="1:65" s="13" customFormat="1" ht="11.25">
      <c r="B171" s="218"/>
      <c r="C171" s="219"/>
      <c r="D171" s="214" t="s">
        <v>140</v>
      </c>
      <c r="E171" s="220" t="s">
        <v>1</v>
      </c>
      <c r="F171" s="221" t="s">
        <v>197</v>
      </c>
      <c r="G171" s="219"/>
      <c r="H171" s="220" t="s">
        <v>1</v>
      </c>
      <c r="I171" s="222"/>
      <c r="J171" s="219"/>
      <c r="K171" s="219"/>
      <c r="L171" s="223"/>
      <c r="M171" s="224"/>
      <c r="N171" s="225"/>
      <c r="O171" s="225"/>
      <c r="P171" s="225"/>
      <c r="Q171" s="225"/>
      <c r="R171" s="225"/>
      <c r="S171" s="225"/>
      <c r="T171" s="226"/>
      <c r="AT171" s="227" t="s">
        <v>140</v>
      </c>
      <c r="AU171" s="227" t="s">
        <v>87</v>
      </c>
      <c r="AV171" s="13" t="s">
        <v>85</v>
      </c>
      <c r="AW171" s="13" t="s">
        <v>34</v>
      </c>
      <c r="AX171" s="13" t="s">
        <v>77</v>
      </c>
      <c r="AY171" s="227" t="s">
        <v>130</v>
      </c>
    </row>
    <row r="172" spans="1:65" s="13" customFormat="1" ht="11.25">
      <c r="B172" s="218"/>
      <c r="C172" s="219"/>
      <c r="D172" s="214" t="s">
        <v>140</v>
      </c>
      <c r="E172" s="220" t="s">
        <v>1</v>
      </c>
      <c r="F172" s="221" t="s">
        <v>198</v>
      </c>
      <c r="G172" s="219"/>
      <c r="H172" s="220" t="s">
        <v>1</v>
      </c>
      <c r="I172" s="222"/>
      <c r="J172" s="219"/>
      <c r="K172" s="219"/>
      <c r="L172" s="223"/>
      <c r="M172" s="224"/>
      <c r="N172" s="225"/>
      <c r="O172" s="225"/>
      <c r="P172" s="225"/>
      <c r="Q172" s="225"/>
      <c r="R172" s="225"/>
      <c r="S172" s="225"/>
      <c r="T172" s="226"/>
      <c r="AT172" s="227" t="s">
        <v>140</v>
      </c>
      <c r="AU172" s="227" t="s">
        <v>87</v>
      </c>
      <c r="AV172" s="13" t="s">
        <v>85</v>
      </c>
      <c r="AW172" s="13" t="s">
        <v>34</v>
      </c>
      <c r="AX172" s="13" t="s">
        <v>77</v>
      </c>
      <c r="AY172" s="227" t="s">
        <v>130</v>
      </c>
    </row>
    <row r="173" spans="1:65" s="14" customFormat="1" ht="11.25">
      <c r="B173" s="228"/>
      <c r="C173" s="229"/>
      <c r="D173" s="214" t="s">
        <v>140</v>
      </c>
      <c r="E173" s="230" t="s">
        <v>1</v>
      </c>
      <c r="F173" s="231" t="s">
        <v>199</v>
      </c>
      <c r="G173" s="229"/>
      <c r="H173" s="232">
        <v>0.9</v>
      </c>
      <c r="I173" s="233"/>
      <c r="J173" s="229"/>
      <c r="K173" s="229"/>
      <c r="L173" s="234"/>
      <c r="M173" s="235"/>
      <c r="N173" s="236"/>
      <c r="O173" s="236"/>
      <c r="P173" s="236"/>
      <c r="Q173" s="236"/>
      <c r="R173" s="236"/>
      <c r="S173" s="236"/>
      <c r="T173" s="237"/>
      <c r="AT173" s="238" t="s">
        <v>140</v>
      </c>
      <c r="AU173" s="238" t="s">
        <v>87</v>
      </c>
      <c r="AV173" s="14" t="s">
        <v>87</v>
      </c>
      <c r="AW173" s="14" t="s">
        <v>34</v>
      </c>
      <c r="AX173" s="14" t="s">
        <v>85</v>
      </c>
      <c r="AY173" s="238" t="s">
        <v>130</v>
      </c>
    </row>
    <row r="174" spans="1:65" s="2" customFormat="1" ht="48" customHeight="1">
      <c r="A174" s="34"/>
      <c r="B174" s="35"/>
      <c r="C174" s="201" t="s">
        <v>200</v>
      </c>
      <c r="D174" s="201" t="s">
        <v>131</v>
      </c>
      <c r="E174" s="202" t="s">
        <v>201</v>
      </c>
      <c r="F174" s="203" t="s">
        <v>202</v>
      </c>
      <c r="G174" s="204" t="s">
        <v>203</v>
      </c>
      <c r="H174" s="205">
        <v>60</v>
      </c>
      <c r="I174" s="206"/>
      <c r="J174" s="207">
        <f>ROUND(I174*H174,2)</f>
        <v>0</v>
      </c>
      <c r="K174" s="203" t="s">
        <v>135</v>
      </c>
      <c r="L174" s="39"/>
      <c r="M174" s="208" t="s">
        <v>1</v>
      </c>
      <c r="N174" s="209" t="s">
        <v>42</v>
      </c>
      <c r="O174" s="71"/>
      <c r="P174" s="210">
        <f>O174*H174</f>
        <v>0</v>
      </c>
      <c r="Q174" s="210">
        <v>4.5069999999999999E-2</v>
      </c>
      <c r="R174" s="210">
        <f>Q174*H174</f>
        <v>2.7042000000000002</v>
      </c>
      <c r="S174" s="210">
        <v>0</v>
      </c>
      <c r="T174" s="211">
        <f>S174*H174</f>
        <v>0</v>
      </c>
      <c r="U174" s="34"/>
      <c r="V174" s="34"/>
      <c r="W174" s="34"/>
      <c r="X174" s="34"/>
      <c r="Y174" s="34"/>
      <c r="Z174" s="34"/>
      <c r="AA174" s="34"/>
      <c r="AB174" s="34"/>
      <c r="AC174" s="34"/>
      <c r="AD174" s="34"/>
      <c r="AE174" s="34"/>
      <c r="AR174" s="212" t="s">
        <v>136</v>
      </c>
      <c r="AT174" s="212" t="s">
        <v>131</v>
      </c>
      <c r="AU174" s="212" t="s">
        <v>87</v>
      </c>
      <c r="AY174" s="17" t="s">
        <v>130</v>
      </c>
      <c r="BE174" s="213">
        <f>IF(N174="základní",J174,0)</f>
        <v>0</v>
      </c>
      <c r="BF174" s="213">
        <f>IF(N174="snížená",J174,0)</f>
        <v>0</v>
      </c>
      <c r="BG174" s="213">
        <f>IF(N174="zákl. přenesená",J174,0)</f>
        <v>0</v>
      </c>
      <c r="BH174" s="213">
        <f>IF(N174="sníž. přenesená",J174,0)</f>
        <v>0</v>
      </c>
      <c r="BI174" s="213">
        <f>IF(N174="nulová",J174,0)</f>
        <v>0</v>
      </c>
      <c r="BJ174" s="17" t="s">
        <v>85</v>
      </c>
      <c r="BK174" s="213">
        <f>ROUND(I174*H174,2)</f>
        <v>0</v>
      </c>
      <c r="BL174" s="17" t="s">
        <v>136</v>
      </c>
      <c r="BM174" s="212" t="s">
        <v>204</v>
      </c>
    </row>
    <row r="175" spans="1:65" s="13" customFormat="1" ht="11.25">
      <c r="B175" s="218"/>
      <c r="C175" s="219"/>
      <c r="D175" s="214" t="s">
        <v>140</v>
      </c>
      <c r="E175" s="220" t="s">
        <v>1</v>
      </c>
      <c r="F175" s="221" t="s">
        <v>205</v>
      </c>
      <c r="G175" s="219"/>
      <c r="H175" s="220" t="s">
        <v>1</v>
      </c>
      <c r="I175" s="222"/>
      <c r="J175" s="219"/>
      <c r="K175" s="219"/>
      <c r="L175" s="223"/>
      <c r="M175" s="224"/>
      <c r="N175" s="225"/>
      <c r="O175" s="225"/>
      <c r="P175" s="225"/>
      <c r="Q175" s="225"/>
      <c r="R175" s="225"/>
      <c r="S175" s="225"/>
      <c r="T175" s="226"/>
      <c r="AT175" s="227" t="s">
        <v>140</v>
      </c>
      <c r="AU175" s="227" t="s">
        <v>87</v>
      </c>
      <c r="AV175" s="13" t="s">
        <v>85</v>
      </c>
      <c r="AW175" s="13" t="s">
        <v>34</v>
      </c>
      <c r="AX175" s="13" t="s">
        <v>77</v>
      </c>
      <c r="AY175" s="227" t="s">
        <v>130</v>
      </c>
    </row>
    <row r="176" spans="1:65" s="13" customFormat="1" ht="11.25">
      <c r="B176" s="218"/>
      <c r="C176" s="219"/>
      <c r="D176" s="214" t="s">
        <v>140</v>
      </c>
      <c r="E176" s="220" t="s">
        <v>1</v>
      </c>
      <c r="F176" s="221" t="s">
        <v>206</v>
      </c>
      <c r="G176" s="219"/>
      <c r="H176" s="220" t="s">
        <v>1</v>
      </c>
      <c r="I176" s="222"/>
      <c r="J176" s="219"/>
      <c r="K176" s="219"/>
      <c r="L176" s="223"/>
      <c r="M176" s="224"/>
      <c r="N176" s="225"/>
      <c r="O176" s="225"/>
      <c r="P176" s="225"/>
      <c r="Q176" s="225"/>
      <c r="R176" s="225"/>
      <c r="S176" s="225"/>
      <c r="T176" s="226"/>
      <c r="AT176" s="227" t="s">
        <v>140</v>
      </c>
      <c r="AU176" s="227" t="s">
        <v>87</v>
      </c>
      <c r="AV176" s="13" t="s">
        <v>85</v>
      </c>
      <c r="AW176" s="13" t="s">
        <v>34</v>
      </c>
      <c r="AX176" s="13" t="s">
        <v>77</v>
      </c>
      <c r="AY176" s="227" t="s">
        <v>130</v>
      </c>
    </row>
    <row r="177" spans="1:65" s="13" customFormat="1" ht="11.25">
      <c r="B177" s="218"/>
      <c r="C177" s="219"/>
      <c r="D177" s="214" t="s">
        <v>140</v>
      </c>
      <c r="E177" s="220" t="s">
        <v>1</v>
      </c>
      <c r="F177" s="221" t="s">
        <v>207</v>
      </c>
      <c r="G177" s="219"/>
      <c r="H177" s="220" t="s">
        <v>1</v>
      </c>
      <c r="I177" s="222"/>
      <c r="J177" s="219"/>
      <c r="K177" s="219"/>
      <c r="L177" s="223"/>
      <c r="M177" s="224"/>
      <c r="N177" s="225"/>
      <c r="O177" s="225"/>
      <c r="P177" s="225"/>
      <c r="Q177" s="225"/>
      <c r="R177" s="225"/>
      <c r="S177" s="225"/>
      <c r="T177" s="226"/>
      <c r="AT177" s="227" t="s">
        <v>140</v>
      </c>
      <c r="AU177" s="227" t="s">
        <v>87</v>
      </c>
      <c r="AV177" s="13" t="s">
        <v>85</v>
      </c>
      <c r="AW177" s="13" t="s">
        <v>34</v>
      </c>
      <c r="AX177" s="13" t="s">
        <v>77</v>
      </c>
      <c r="AY177" s="227" t="s">
        <v>130</v>
      </c>
    </row>
    <row r="178" spans="1:65" s="13" customFormat="1" ht="22.5">
      <c r="B178" s="218"/>
      <c r="C178" s="219"/>
      <c r="D178" s="214" t="s">
        <v>140</v>
      </c>
      <c r="E178" s="220" t="s">
        <v>1</v>
      </c>
      <c r="F178" s="221" t="s">
        <v>208</v>
      </c>
      <c r="G178" s="219"/>
      <c r="H178" s="220" t="s">
        <v>1</v>
      </c>
      <c r="I178" s="222"/>
      <c r="J178" s="219"/>
      <c r="K178" s="219"/>
      <c r="L178" s="223"/>
      <c r="M178" s="224"/>
      <c r="N178" s="225"/>
      <c r="O178" s="225"/>
      <c r="P178" s="225"/>
      <c r="Q178" s="225"/>
      <c r="R178" s="225"/>
      <c r="S178" s="225"/>
      <c r="T178" s="226"/>
      <c r="AT178" s="227" t="s">
        <v>140</v>
      </c>
      <c r="AU178" s="227" t="s">
        <v>87</v>
      </c>
      <c r="AV178" s="13" t="s">
        <v>85</v>
      </c>
      <c r="AW178" s="13" t="s">
        <v>34</v>
      </c>
      <c r="AX178" s="13" t="s">
        <v>77</v>
      </c>
      <c r="AY178" s="227" t="s">
        <v>130</v>
      </c>
    </row>
    <row r="179" spans="1:65" s="13" customFormat="1" ht="11.25">
      <c r="B179" s="218"/>
      <c r="C179" s="219"/>
      <c r="D179" s="214" t="s">
        <v>140</v>
      </c>
      <c r="E179" s="220" t="s">
        <v>1</v>
      </c>
      <c r="F179" s="221" t="s">
        <v>209</v>
      </c>
      <c r="G179" s="219"/>
      <c r="H179" s="220" t="s">
        <v>1</v>
      </c>
      <c r="I179" s="222"/>
      <c r="J179" s="219"/>
      <c r="K179" s="219"/>
      <c r="L179" s="223"/>
      <c r="M179" s="224"/>
      <c r="N179" s="225"/>
      <c r="O179" s="225"/>
      <c r="P179" s="225"/>
      <c r="Q179" s="225"/>
      <c r="R179" s="225"/>
      <c r="S179" s="225"/>
      <c r="T179" s="226"/>
      <c r="AT179" s="227" t="s">
        <v>140</v>
      </c>
      <c r="AU179" s="227" t="s">
        <v>87</v>
      </c>
      <c r="AV179" s="13" t="s">
        <v>85</v>
      </c>
      <c r="AW179" s="13" t="s">
        <v>34</v>
      </c>
      <c r="AX179" s="13" t="s">
        <v>77</v>
      </c>
      <c r="AY179" s="227" t="s">
        <v>130</v>
      </c>
    </row>
    <row r="180" spans="1:65" s="13" customFormat="1" ht="11.25">
      <c r="B180" s="218"/>
      <c r="C180" s="219"/>
      <c r="D180" s="214" t="s">
        <v>140</v>
      </c>
      <c r="E180" s="220" t="s">
        <v>1</v>
      </c>
      <c r="F180" s="221" t="s">
        <v>210</v>
      </c>
      <c r="G180" s="219"/>
      <c r="H180" s="220" t="s">
        <v>1</v>
      </c>
      <c r="I180" s="222"/>
      <c r="J180" s="219"/>
      <c r="K180" s="219"/>
      <c r="L180" s="223"/>
      <c r="M180" s="224"/>
      <c r="N180" s="225"/>
      <c r="O180" s="225"/>
      <c r="P180" s="225"/>
      <c r="Q180" s="225"/>
      <c r="R180" s="225"/>
      <c r="S180" s="225"/>
      <c r="T180" s="226"/>
      <c r="AT180" s="227" t="s">
        <v>140</v>
      </c>
      <c r="AU180" s="227" t="s">
        <v>87</v>
      </c>
      <c r="AV180" s="13" t="s">
        <v>85</v>
      </c>
      <c r="AW180" s="13" t="s">
        <v>34</v>
      </c>
      <c r="AX180" s="13" t="s">
        <v>77</v>
      </c>
      <c r="AY180" s="227" t="s">
        <v>130</v>
      </c>
    </row>
    <row r="181" spans="1:65" s="13" customFormat="1" ht="11.25">
      <c r="B181" s="218"/>
      <c r="C181" s="219"/>
      <c r="D181" s="214" t="s">
        <v>140</v>
      </c>
      <c r="E181" s="220" t="s">
        <v>1</v>
      </c>
      <c r="F181" s="221" t="s">
        <v>211</v>
      </c>
      <c r="G181" s="219"/>
      <c r="H181" s="220" t="s">
        <v>1</v>
      </c>
      <c r="I181" s="222"/>
      <c r="J181" s="219"/>
      <c r="K181" s="219"/>
      <c r="L181" s="223"/>
      <c r="M181" s="224"/>
      <c r="N181" s="225"/>
      <c r="O181" s="225"/>
      <c r="P181" s="225"/>
      <c r="Q181" s="225"/>
      <c r="R181" s="225"/>
      <c r="S181" s="225"/>
      <c r="T181" s="226"/>
      <c r="AT181" s="227" t="s">
        <v>140</v>
      </c>
      <c r="AU181" s="227" t="s">
        <v>87</v>
      </c>
      <c r="AV181" s="13" t="s">
        <v>85</v>
      </c>
      <c r="AW181" s="13" t="s">
        <v>34</v>
      </c>
      <c r="AX181" s="13" t="s">
        <v>77</v>
      </c>
      <c r="AY181" s="227" t="s">
        <v>130</v>
      </c>
    </row>
    <row r="182" spans="1:65" s="13" customFormat="1" ht="22.5">
      <c r="B182" s="218"/>
      <c r="C182" s="219"/>
      <c r="D182" s="214" t="s">
        <v>140</v>
      </c>
      <c r="E182" s="220" t="s">
        <v>1</v>
      </c>
      <c r="F182" s="221" t="s">
        <v>212</v>
      </c>
      <c r="G182" s="219"/>
      <c r="H182" s="220" t="s">
        <v>1</v>
      </c>
      <c r="I182" s="222"/>
      <c r="J182" s="219"/>
      <c r="K182" s="219"/>
      <c r="L182" s="223"/>
      <c r="M182" s="224"/>
      <c r="N182" s="225"/>
      <c r="O182" s="225"/>
      <c r="P182" s="225"/>
      <c r="Q182" s="225"/>
      <c r="R182" s="225"/>
      <c r="S182" s="225"/>
      <c r="T182" s="226"/>
      <c r="AT182" s="227" t="s">
        <v>140</v>
      </c>
      <c r="AU182" s="227" t="s">
        <v>87</v>
      </c>
      <c r="AV182" s="13" t="s">
        <v>85</v>
      </c>
      <c r="AW182" s="13" t="s">
        <v>34</v>
      </c>
      <c r="AX182" s="13" t="s">
        <v>77</v>
      </c>
      <c r="AY182" s="227" t="s">
        <v>130</v>
      </c>
    </row>
    <row r="183" spans="1:65" s="13" customFormat="1" ht="33.75">
      <c r="B183" s="218"/>
      <c r="C183" s="219"/>
      <c r="D183" s="214" t="s">
        <v>140</v>
      </c>
      <c r="E183" s="220" t="s">
        <v>1</v>
      </c>
      <c r="F183" s="221" t="s">
        <v>213</v>
      </c>
      <c r="G183" s="219"/>
      <c r="H183" s="220" t="s">
        <v>1</v>
      </c>
      <c r="I183" s="222"/>
      <c r="J183" s="219"/>
      <c r="K183" s="219"/>
      <c r="L183" s="223"/>
      <c r="M183" s="224"/>
      <c r="N183" s="225"/>
      <c r="O183" s="225"/>
      <c r="P183" s="225"/>
      <c r="Q183" s="225"/>
      <c r="R183" s="225"/>
      <c r="S183" s="225"/>
      <c r="T183" s="226"/>
      <c r="AT183" s="227" t="s">
        <v>140</v>
      </c>
      <c r="AU183" s="227" t="s">
        <v>87</v>
      </c>
      <c r="AV183" s="13" t="s">
        <v>85</v>
      </c>
      <c r="AW183" s="13" t="s">
        <v>34</v>
      </c>
      <c r="AX183" s="13" t="s">
        <v>77</v>
      </c>
      <c r="AY183" s="227" t="s">
        <v>130</v>
      </c>
    </row>
    <row r="184" spans="1:65" s="14" customFormat="1" ht="11.25">
      <c r="B184" s="228"/>
      <c r="C184" s="229"/>
      <c r="D184" s="214" t="s">
        <v>140</v>
      </c>
      <c r="E184" s="230" t="s">
        <v>1</v>
      </c>
      <c r="F184" s="231" t="s">
        <v>214</v>
      </c>
      <c r="G184" s="229"/>
      <c r="H184" s="232">
        <v>60</v>
      </c>
      <c r="I184" s="233"/>
      <c r="J184" s="229"/>
      <c r="K184" s="229"/>
      <c r="L184" s="234"/>
      <c r="M184" s="235"/>
      <c r="N184" s="236"/>
      <c r="O184" s="236"/>
      <c r="P184" s="236"/>
      <c r="Q184" s="236"/>
      <c r="R184" s="236"/>
      <c r="S184" s="236"/>
      <c r="T184" s="237"/>
      <c r="AT184" s="238" t="s">
        <v>140</v>
      </c>
      <c r="AU184" s="238" t="s">
        <v>87</v>
      </c>
      <c r="AV184" s="14" t="s">
        <v>87</v>
      </c>
      <c r="AW184" s="14" t="s">
        <v>34</v>
      </c>
      <c r="AX184" s="14" t="s">
        <v>85</v>
      </c>
      <c r="AY184" s="238" t="s">
        <v>130</v>
      </c>
    </row>
    <row r="185" spans="1:65" s="2" customFormat="1" ht="24" customHeight="1">
      <c r="A185" s="34"/>
      <c r="B185" s="35"/>
      <c r="C185" s="201" t="s">
        <v>215</v>
      </c>
      <c r="D185" s="201" t="s">
        <v>131</v>
      </c>
      <c r="E185" s="202" t="s">
        <v>216</v>
      </c>
      <c r="F185" s="203" t="s">
        <v>217</v>
      </c>
      <c r="G185" s="204" t="s">
        <v>203</v>
      </c>
      <c r="H185" s="205">
        <v>60</v>
      </c>
      <c r="I185" s="206"/>
      <c r="J185" s="207">
        <f>ROUND(I185*H185,2)</f>
        <v>0</v>
      </c>
      <c r="K185" s="203" t="s">
        <v>135</v>
      </c>
      <c r="L185" s="39"/>
      <c r="M185" s="208" t="s">
        <v>1</v>
      </c>
      <c r="N185" s="209" t="s">
        <v>42</v>
      </c>
      <c r="O185" s="71"/>
      <c r="P185" s="210">
        <f>O185*H185</f>
        <v>0</v>
      </c>
      <c r="Q185" s="210">
        <v>0</v>
      </c>
      <c r="R185" s="210">
        <f>Q185*H185</f>
        <v>0</v>
      </c>
      <c r="S185" s="210">
        <v>0</v>
      </c>
      <c r="T185" s="211">
        <f>S185*H185</f>
        <v>0</v>
      </c>
      <c r="U185" s="34"/>
      <c r="V185" s="34"/>
      <c r="W185" s="34"/>
      <c r="X185" s="34"/>
      <c r="Y185" s="34"/>
      <c r="Z185" s="34"/>
      <c r="AA185" s="34"/>
      <c r="AB185" s="34"/>
      <c r="AC185" s="34"/>
      <c r="AD185" s="34"/>
      <c r="AE185" s="34"/>
      <c r="AR185" s="212" t="s">
        <v>136</v>
      </c>
      <c r="AT185" s="212" t="s">
        <v>131</v>
      </c>
      <c r="AU185" s="212" t="s">
        <v>87</v>
      </c>
      <c r="AY185" s="17" t="s">
        <v>130</v>
      </c>
      <c r="BE185" s="213">
        <f>IF(N185="základní",J185,0)</f>
        <v>0</v>
      </c>
      <c r="BF185" s="213">
        <f>IF(N185="snížená",J185,0)</f>
        <v>0</v>
      </c>
      <c r="BG185" s="213">
        <f>IF(N185="zákl. přenesená",J185,0)</f>
        <v>0</v>
      </c>
      <c r="BH185" s="213">
        <f>IF(N185="sníž. přenesená",J185,0)</f>
        <v>0</v>
      </c>
      <c r="BI185" s="213">
        <f>IF(N185="nulová",J185,0)</f>
        <v>0</v>
      </c>
      <c r="BJ185" s="17" t="s">
        <v>85</v>
      </c>
      <c r="BK185" s="213">
        <f>ROUND(I185*H185,2)</f>
        <v>0</v>
      </c>
      <c r="BL185" s="17" t="s">
        <v>136</v>
      </c>
      <c r="BM185" s="212" t="s">
        <v>218</v>
      </c>
    </row>
    <row r="186" spans="1:65" s="2" customFormat="1" ht="48" customHeight="1">
      <c r="A186" s="34"/>
      <c r="B186" s="35"/>
      <c r="C186" s="201" t="s">
        <v>219</v>
      </c>
      <c r="D186" s="201" t="s">
        <v>131</v>
      </c>
      <c r="E186" s="202" t="s">
        <v>220</v>
      </c>
      <c r="F186" s="203" t="s">
        <v>221</v>
      </c>
      <c r="G186" s="204" t="s">
        <v>203</v>
      </c>
      <c r="H186" s="205">
        <v>114.54</v>
      </c>
      <c r="I186" s="206"/>
      <c r="J186" s="207">
        <f>ROUND(I186*H186,2)</f>
        <v>0</v>
      </c>
      <c r="K186" s="203" t="s">
        <v>135</v>
      </c>
      <c r="L186" s="39"/>
      <c r="M186" s="208" t="s">
        <v>1</v>
      </c>
      <c r="N186" s="209" t="s">
        <v>42</v>
      </c>
      <c r="O186" s="71"/>
      <c r="P186" s="210">
        <f>O186*H186</f>
        <v>0</v>
      </c>
      <c r="Q186" s="210">
        <v>0</v>
      </c>
      <c r="R186" s="210">
        <f>Q186*H186</f>
        <v>0</v>
      </c>
      <c r="S186" s="210">
        <v>0.311</v>
      </c>
      <c r="T186" s="211">
        <f>S186*H186</f>
        <v>35.621940000000002</v>
      </c>
      <c r="U186" s="34"/>
      <c r="V186" s="34"/>
      <c r="W186" s="34"/>
      <c r="X186" s="34"/>
      <c r="Y186" s="34"/>
      <c r="Z186" s="34"/>
      <c r="AA186" s="34"/>
      <c r="AB186" s="34"/>
      <c r="AC186" s="34"/>
      <c r="AD186" s="34"/>
      <c r="AE186" s="34"/>
      <c r="AR186" s="212" t="s">
        <v>136</v>
      </c>
      <c r="AT186" s="212" t="s">
        <v>131</v>
      </c>
      <c r="AU186" s="212" t="s">
        <v>87</v>
      </c>
      <c r="AY186" s="17" t="s">
        <v>130</v>
      </c>
      <c r="BE186" s="213">
        <f>IF(N186="základní",J186,0)</f>
        <v>0</v>
      </c>
      <c r="BF186" s="213">
        <f>IF(N186="snížená",J186,0)</f>
        <v>0</v>
      </c>
      <c r="BG186" s="213">
        <f>IF(N186="zákl. přenesená",J186,0)</f>
        <v>0</v>
      </c>
      <c r="BH186" s="213">
        <f>IF(N186="sníž. přenesená",J186,0)</f>
        <v>0</v>
      </c>
      <c r="BI186" s="213">
        <f>IF(N186="nulová",J186,0)</f>
        <v>0</v>
      </c>
      <c r="BJ186" s="17" t="s">
        <v>85</v>
      </c>
      <c r="BK186" s="213">
        <f>ROUND(I186*H186,2)</f>
        <v>0</v>
      </c>
      <c r="BL186" s="17" t="s">
        <v>136</v>
      </c>
      <c r="BM186" s="212" t="s">
        <v>222</v>
      </c>
    </row>
    <row r="187" spans="1:65" s="2" customFormat="1" ht="48.75">
      <c r="A187" s="34"/>
      <c r="B187" s="35"/>
      <c r="C187" s="36"/>
      <c r="D187" s="214" t="s">
        <v>138</v>
      </c>
      <c r="E187" s="36"/>
      <c r="F187" s="215" t="s">
        <v>223</v>
      </c>
      <c r="G187" s="36"/>
      <c r="H187" s="36"/>
      <c r="I187" s="115"/>
      <c r="J187" s="36"/>
      <c r="K187" s="36"/>
      <c r="L187" s="39"/>
      <c r="M187" s="216"/>
      <c r="N187" s="217"/>
      <c r="O187" s="71"/>
      <c r="P187" s="71"/>
      <c r="Q187" s="71"/>
      <c r="R187" s="71"/>
      <c r="S187" s="71"/>
      <c r="T187" s="72"/>
      <c r="U187" s="34"/>
      <c r="V187" s="34"/>
      <c r="W187" s="34"/>
      <c r="X187" s="34"/>
      <c r="Y187" s="34"/>
      <c r="Z187" s="34"/>
      <c r="AA187" s="34"/>
      <c r="AB187" s="34"/>
      <c r="AC187" s="34"/>
      <c r="AD187" s="34"/>
      <c r="AE187" s="34"/>
      <c r="AT187" s="17" t="s">
        <v>138</v>
      </c>
      <c r="AU187" s="17" t="s">
        <v>87</v>
      </c>
    </row>
    <row r="188" spans="1:65" s="13" customFormat="1" ht="11.25">
      <c r="B188" s="218"/>
      <c r="C188" s="219"/>
      <c r="D188" s="214" t="s">
        <v>140</v>
      </c>
      <c r="E188" s="220" t="s">
        <v>1</v>
      </c>
      <c r="F188" s="221" t="s">
        <v>224</v>
      </c>
      <c r="G188" s="219"/>
      <c r="H188" s="220" t="s">
        <v>1</v>
      </c>
      <c r="I188" s="222"/>
      <c r="J188" s="219"/>
      <c r="K188" s="219"/>
      <c r="L188" s="223"/>
      <c r="M188" s="224"/>
      <c r="N188" s="225"/>
      <c r="O188" s="225"/>
      <c r="P188" s="225"/>
      <c r="Q188" s="225"/>
      <c r="R188" s="225"/>
      <c r="S188" s="225"/>
      <c r="T188" s="226"/>
      <c r="AT188" s="227" t="s">
        <v>140</v>
      </c>
      <c r="AU188" s="227" t="s">
        <v>87</v>
      </c>
      <c r="AV188" s="13" t="s">
        <v>85</v>
      </c>
      <c r="AW188" s="13" t="s">
        <v>34</v>
      </c>
      <c r="AX188" s="13" t="s">
        <v>77</v>
      </c>
      <c r="AY188" s="227" t="s">
        <v>130</v>
      </c>
    </row>
    <row r="189" spans="1:65" s="14" customFormat="1" ht="11.25">
      <c r="B189" s="228"/>
      <c r="C189" s="229"/>
      <c r="D189" s="214" t="s">
        <v>140</v>
      </c>
      <c r="E189" s="230" t="s">
        <v>1</v>
      </c>
      <c r="F189" s="231" t="s">
        <v>214</v>
      </c>
      <c r="G189" s="229"/>
      <c r="H189" s="232">
        <v>60</v>
      </c>
      <c r="I189" s="233"/>
      <c r="J189" s="229"/>
      <c r="K189" s="229"/>
      <c r="L189" s="234"/>
      <c r="M189" s="235"/>
      <c r="N189" s="236"/>
      <c r="O189" s="236"/>
      <c r="P189" s="236"/>
      <c r="Q189" s="236"/>
      <c r="R189" s="236"/>
      <c r="S189" s="236"/>
      <c r="T189" s="237"/>
      <c r="AT189" s="238" t="s">
        <v>140</v>
      </c>
      <c r="AU189" s="238" t="s">
        <v>87</v>
      </c>
      <c r="AV189" s="14" t="s">
        <v>87</v>
      </c>
      <c r="AW189" s="14" t="s">
        <v>34</v>
      </c>
      <c r="AX189" s="14" t="s">
        <v>77</v>
      </c>
      <c r="AY189" s="238" t="s">
        <v>130</v>
      </c>
    </row>
    <row r="190" spans="1:65" s="13" customFormat="1" ht="11.25">
      <c r="B190" s="218"/>
      <c r="C190" s="219"/>
      <c r="D190" s="214" t="s">
        <v>140</v>
      </c>
      <c r="E190" s="220" t="s">
        <v>1</v>
      </c>
      <c r="F190" s="221" t="s">
        <v>225</v>
      </c>
      <c r="G190" s="219"/>
      <c r="H190" s="220" t="s">
        <v>1</v>
      </c>
      <c r="I190" s="222"/>
      <c r="J190" s="219"/>
      <c r="K190" s="219"/>
      <c r="L190" s="223"/>
      <c r="M190" s="224"/>
      <c r="N190" s="225"/>
      <c r="O190" s="225"/>
      <c r="P190" s="225"/>
      <c r="Q190" s="225"/>
      <c r="R190" s="225"/>
      <c r="S190" s="225"/>
      <c r="T190" s="226"/>
      <c r="AT190" s="227" t="s">
        <v>140</v>
      </c>
      <c r="AU190" s="227" t="s">
        <v>87</v>
      </c>
      <c r="AV190" s="13" t="s">
        <v>85</v>
      </c>
      <c r="AW190" s="13" t="s">
        <v>34</v>
      </c>
      <c r="AX190" s="13" t="s">
        <v>77</v>
      </c>
      <c r="AY190" s="227" t="s">
        <v>130</v>
      </c>
    </row>
    <row r="191" spans="1:65" s="13" customFormat="1" ht="11.25">
      <c r="B191" s="218"/>
      <c r="C191" s="219"/>
      <c r="D191" s="214" t="s">
        <v>140</v>
      </c>
      <c r="E191" s="220" t="s">
        <v>1</v>
      </c>
      <c r="F191" s="221" t="s">
        <v>226</v>
      </c>
      <c r="G191" s="219"/>
      <c r="H191" s="220" t="s">
        <v>1</v>
      </c>
      <c r="I191" s="222"/>
      <c r="J191" s="219"/>
      <c r="K191" s="219"/>
      <c r="L191" s="223"/>
      <c r="M191" s="224"/>
      <c r="N191" s="225"/>
      <c r="O191" s="225"/>
      <c r="P191" s="225"/>
      <c r="Q191" s="225"/>
      <c r="R191" s="225"/>
      <c r="S191" s="225"/>
      <c r="T191" s="226"/>
      <c r="AT191" s="227" t="s">
        <v>140</v>
      </c>
      <c r="AU191" s="227" t="s">
        <v>87</v>
      </c>
      <c r="AV191" s="13" t="s">
        <v>85</v>
      </c>
      <c r="AW191" s="13" t="s">
        <v>34</v>
      </c>
      <c r="AX191" s="13" t="s">
        <v>77</v>
      </c>
      <c r="AY191" s="227" t="s">
        <v>130</v>
      </c>
    </row>
    <row r="192" spans="1:65" s="14" customFormat="1" ht="11.25">
      <c r="B192" s="228"/>
      <c r="C192" s="229"/>
      <c r="D192" s="214" t="s">
        <v>140</v>
      </c>
      <c r="E192" s="230" t="s">
        <v>1</v>
      </c>
      <c r="F192" s="231" t="s">
        <v>227</v>
      </c>
      <c r="G192" s="229"/>
      <c r="H192" s="232">
        <v>54.54</v>
      </c>
      <c r="I192" s="233"/>
      <c r="J192" s="229"/>
      <c r="K192" s="229"/>
      <c r="L192" s="234"/>
      <c r="M192" s="235"/>
      <c r="N192" s="236"/>
      <c r="O192" s="236"/>
      <c r="P192" s="236"/>
      <c r="Q192" s="236"/>
      <c r="R192" s="236"/>
      <c r="S192" s="236"/>
      <c r="T192" s="237"/>
      <c r="AT192" s="238" t="s">
        <v>140</v>
      </c>
      <c r="AU192" s="238" t="s">
        <v>87</v>
      </c>
      <c r="AV192" s="14" t="s">
        <v>87</v>
      </c>
      <c r="AW192" s="14" t="s">
        <v>34</v>
      </c>
      <c r="AX192" s="14" t="s">
        <v>77</v>
      </c>
      <c r="AY192" s="238" t="s">
        <v>130</v>
      </c>
    </row>
    <row r="193" spans="1:65" s="15" customFormat="1" ht="11.25">
      <c r="B193" s="239"/>
      <c r="C193" s="240"/>
      <c r="D193" s="214" t="s">
        <v>140</v>
      </c>
      <c r="E193" s="241" t="s">
        <v>1</v>
      </c>
      <c r="F193" s="242" t="s">
        <v>152</v>
      </c>
      <c r="G193" s="240"/>
      <c r="H193" s="243">
        <v>114.54</v>
      </c>
      <c r="I193" s="244"/>
      <c r="J193" s="240"/>
      <c r="K193" s="240"/>
      <c r="L193" s="245"/>
      <c r="M193" s="246"/>
      <c r="N193" s="247"/>
      <c r="O193" s="247"/>
      <c r="P193" s="247"/>
      <c r="Q193" s="247"/>
      <c r="R193" s="247"/>
      <c r="S193" s="247"/>
      <c r="T193" s="248"/>
      <c r="AT193" s="249" t="s">
        <v>140</v>
      </c>
      <c r="AU193" s="249" t="s">
        <v>87</v>
      </c>
      <c r="AV193" s="15" t="s">
        <v>136</v>
      </c>
      <c r="AW193" s="15" t="s">
        <v>34</v>
      </c>
      <c r="AX193" s="15" t="s">
        <v>85</v>
      </c>
      <c r="AY193" s="249" t="s">
        <v>130</v>
      </c>
    </row>
    <row r="194" spans="1:65" s="2" customFormat="1" ht="24" customHeight="1">
      <c r="A194" s="34"/>
      <c r="B194" s="35"/>
      <c r="C194" s="201" t="s">
        <v>228</v>
      </c>
      <c r="D194" s="201" t="s">
        <v>131</v>
      </c>
      <c r="E194" s="202" t="s">
        <v>229</v>
      </c>
      <c r="F194" s="203" t="s">
        <v>230</v>
      </c>
      <c r="G194" s="204" t="s">
        <v>203</v>
      </c>
      <c r="H194" s="205">
        <v>114.54</v>
      </c>
      <c r="I194" s="206"/>
      <c r="J194" s="207">
        <f>ROUND(I194*H194,2)</f>
        <v>0</v>
      </c>
      <c r="K194" s="203" t="s">
        <v>135</v>
      </c>
      <c r="L194" s="39"/>
      <c r="M194" s="208" t="s">
        <v>1</v>
      </c>
      <c r="N194" s="209" t="s">
        <v>42</v>
      </c>
      <c r="O194" s="71"/>
      <c r="P194" s="210">
        <f>O194*H194</f>
        <v>0</v>
      </c>
      <c r="Q194" s="210">
        <v>0</v>
      </c>
      <c r="R194" s="210">
        <f>Q194*H194</f>
        <v>0</v>
      </c>
      <c r="S194" s="210">
        <v>0</v>
      </c>
      <c r="T194" s="211">
        <f>S194*H194</f>
        <v>0</v>
      </c>
      <c r="U194" s="34"/>
      <c r="V194" s="34"/>
      <c r="W194" s="34"/>
      <c r="X194" s="34"/>
      <c r="Y194" s="34"/>
      <c r="Z194" s="34"/>
      <c r="AA194" s="34"/>
      <c r="AB194" s="34"/>
      <c r="AC194" s="34"/>
      <c r="AD194" s="34"/>
      <c r="AE194" s="34"/>
      <c r="AR194" s="212" t="s">
        <v>136</v>
      </c>
      <c r="AT194" s="212" t="s">
        <v>131</v>
      </c>
      <c r="AU194" s="212" t="s">
        <v>87</v>
      </c>
      <c r="AY194" s="17" t="s">
        <v>130</v>
      </c>
      <c r="BE194" s="213">
        <f>IF(N194="základní",J194,0)</f>
        <v>0</v>
      </c>
      <c r="BF194" s="213">
        <f>IF(N194="snížená",J194,0)</f>
        <v>0</v>
      </c>
      <c r="BG194" s="213">
        <f>IF(N194="zákl. přenesená",J194,0)</f>
        <v>0</v>
      </c>
      <c r="BH194" s="213">
        <f>IF(N194="sníž. přenesená",J194,0)</f>
        <v>0</v>
      </c>
      <c r="BI194" s="213">
        <f>IF(N194="nulová",J194,0)</f>
        <v>0</v>
      </c>
      <c r="BJ194" s="17" t="s">
        <v>85</v>
      </c>
      <c r="BK194" s="213">
        <f>ROUND(I194*H194,2)</f>
        <v>0</v>
      </c>
      <c r="BL194" s="17" t="s">
        <v>136</v>
      </c>
      <c r="BM194" s="212" t="s">
        <v>231</v>
      </c>
    </row>
    <row r="195" spans="1:65" s="2" customFormat="1" ht="48.75">
      <c r="A195" s="34"/>
      <c r="B195" s="35"/>
      <c r="C195" s="36"/>
      <c r="D195" s="214" t="s">
        <v>138</v>
      </c>
      <c r="E195" s="36"/>
      <c r="F195" s="215" t="s">
        <v>223</v>
      </c>
      <c r="G195" s="36"/>
      <c r="H195" s="36"/>
      <c r="I195" s="115"/>
      <c r="J195" s="36"/>
      <c r="K195" s="36"/>
      <c r="L195" s="39"/>
      <c r="M195" s="216"/>
      <c r="N195" s="217"/>
      <c r="O195" s="71"/>
      <c r="P195" s="71"/>
      <c r="Q195" s="71"/>
      <c r="R195" s="71"/>
      <c r="S195" s="71"/>
      <c r="T195" s="72"/>
      <c r="U195" s="34"/>
      <c r="V195" s="34"/>
      <c r="W195" s="34"/>
      <c r="X195" s="34"/>
      <c r="Y195" s="34"/>
      <c r="Z195" s="34"/>
      <c r="AA195" s="34"/>
      <c r="AB195" s="34"/>
      <c r="AC195" s="34"/>
      <c r="AD195" s="34"/>
      <c r="AE195" s="34"/>
      <c r="AT195" s="17" t="s">
        <v>138</v>
      </c>
      <c r="AU195" s="17" t="s">
        <v>87</v>
      </c>
    </row>
    <row r="196" spans="1:65" s="2" customFormat="1" ht="48" customHeight="1">
      <c r="A196" s="34"/>
      <c r="B196" s="35"/>
      <c r="C196" s="201" t="s">
        <v>232</v>
      </c>
      <c r="D196" s="201" t="s">
        <v>131</v>
      </c>
      <c r="E196" s="202" t="s">
        <v>233</v>
      </c>
      <c r="F196" s="203" t="s">
        <v>234</v>
      </c>
      <c r="G196" s="204" t="s">
        <v>203</v>
      </c>
      <c r="H196" s="205">
        <v>2038.9570000000001</v>
      </c>
      <c r="I196" s="206"/>
      <c r="J196" s="207">
        <f>ROUND(I196*H196,2)</f>
        <v>0</v>
      </c>
      <c r="K196" s="203" t="s">
        <v>135</v>
      </c>
      <c r="L196" s="39"/>
      <c r="M196" s="208" t="s">
        <v>1</v>
      </c>
      <c r="N196" s="209" t="s">
        <v>42</v>
      </c>
      <c r="O196" s="71"/>
      <c r="P196" s="210">
        <f>O196*H196</f>
        <v>0</v>
      </c>
      <c r="Q196" s="210">
        <v>0</v>
      </c>
      <c r="R196" s="210">
        <f>Q196*H196</f>
        <v>0</v>
      </c>
      <c r="S196" s="210">
        <v>0</v>
      </c>
      <c r="T196" s="211">
        <f>S196*H196</f>
        <v>0</v>
      </c>
      <c r="U196" s="34"/>
      <c r="V196" s="34"/>
      <c r="W196" s="34"/>
      <c r="X196" s="34"/>
      <c r="Y196" s="34"/>
      <c r="Z196" s="34"/>
      <c r="AA196" s="34"/>
      <c r="AB196" s="34"/>
      <c r="AC196" s="34"/>
      <c r="AD196" s="34"/>
      <c r="AE196" s="34"/>
      <c r="AR196" s="212" t="s">
        <v>136</v>
      </c>
      <c r="AT196" s="212" t="s">
        <v>131</v>
      </c>
      <c r="AU196" s="212" t="s">
        <v>87</v>
      </c>
      <c r="AY196" s="17" t="s">
        <v>130</v>
      </c>
      <c r="BE196" s="213">
        <f>IF(N196="základní",J196,0)</f>
        <v>0</v>
      </c>
      <c r="BF196" s="213">
        <f>IF(N196="snížená",J196,0)</f>
        <v>0</v>
      </c>
      <c r="BG196" s="213">
        <f>IF(N196="zákl. přenesená",J196,0)</f>
        <v>0</v>
      </c>
      <c r="BH196" s="213">
        <f>IF(N196="sníž. přenesená",J196,0)</f>
        <v>0</v>
      </c>
      <c r="BI196" s="213">
        <f>IF(N196="nulová",J196,0)</f>
        <v>0</v>
      </c>
      <c r="BJ196" s="17" t="s">
        <v>85</v>
      </c>
      <c r="BK196" s="213">
        <f>ROUND(I196*H196,2)</f>
        <v>0</v>
      </c>
      <c r="BL196" s="17" t="s">
        <v>136</v>
      </c>
      <c r="BM196" s="212" t="s">
        <v>235</v>
      </c>
    </row>
    <row r="197" spans="1:65" s="14" customFormat="1" ht="11.25">
      <c r="B197" s="228"/>
      <c r="C197" s="229"/>
      <c r="D197" s="214" t="s">
        <v>140</v>
      </c>
      <c r="E197" s="230" t="s">
        <v>1</v>
      </c>
      <c r="F197" s="231" t="s">
        <v>236</v>
      </c>
      <c r="G197" s="229"/>
      <c r="H197" s="232">
        <v>1020.466</v>
      </c>
      <c r="I197" s="233"/>
      <c r="J197" s="229"/>
      <c r="K197" s="229"/>
      <c r="L197" s="234"/>
      <c r="M197" s="235"/>
      <c r="N197" s="236"/>
      <c r="O197" s="236"/>
      <c r="P197" s="236"/>
      <c r="Q197" s="236"/>
      <c r="R197" s="236"/>
      <c r="S197" s="236"/>
      <c r="T197" s="237"/>
      <c r="AT197" s="238" t="s">
        <v>140</v>
      </c>
      <c r="AU197" s="238" t="s">
        <v>87</v>
      </c>
      <c r="AV197" s="14" t="s">
        <v>87</v>
      </c>
      <c r="AW197" s="14" t="s">
        <v>34</v>
      </c>
      <c r="AX197" s="14" t="s">
        <v>77</v>
      </c>
      <c r="AY197" s="238" t="s">
        <v>130</v>
      </c>
    </row>
    <row r="198" spans="1:65" s="14" customFormat="1" ht="11.25">
      <c r="B198" s="228"/>
      <c r="C198" s="229"/>
      <c r="D198" s="214" t="s">
        <v>140</v>
      </c>
      <c r="E198" s="230" t="s">
        <v>1</v>
      </c>
      <c r="F198" s="231" t="s">
        <v>237</v>
      </c>
      <c r="G198" s="229"/>
      <c r="H198" s="232">
        <v>1018.491</v>
      </c>
      <c r="I198" s="233"/>
      <c r="J198" s="229"/>
      <c r="K198" s="229"/>
      <c r="L198" s="234"/>
      <c r="M198" s="235"/>
      <c r="N198" s="236"/>
      <c r="O198" s="236"/>
      <c r="P198" s="236"/>
      <c r="Q198" s="236"/>
      <c r="R198" s="236"/>
      <c r="S198" s="236"/>
      <c r="T198" s="237"/>
      <c r="AT198" s="238" t="s">
        <v>140</v>
      </c>
      <c r="AU198" s="238" t="s">
        <v>87</v>
      </c>
      <c r="AV198" s="14" t="s">
        <v>87</v>
      </c>
      <c r="AW198" s="14" t="s">
        <v>34</v>
      </c>
      <c r="AX198" s="14" t="s">
        <v>77</v>
      </c>
      <c r="AY198" s="238" t="s">
        <v>130</v>
      </c>
    </row>
    <row r="199" spans="1:65" s="15" customFormat="1" ht="11.25">
      <c r="B199" s="239"/>
      <c r="C199" s="240"/>
      <c r="D199" s="214" t="s">
        <v>140</v>
      </c>
      <c r="E199" s="241" t="s">
        <v>1</v>
      </c>
      <c r="F199" s="242" t="s">
        <v>152</v>
      </c>
      <c r="G199" s="240"/>
      <c r="H199" s="243">
        <v>2038.9569999999999</v>
      </c>
      <c r="I199" s="244"/>
      <c r="J199" s="240"/>
      <c r="K199" s="240"/>
      <c r="L199" s="245"/>
      <c r="M199" s="246"/>
      <c r="N199" s="247"/>
      <c r="O199" s="247"/>
      <c r="P199" s="247"/>
      <c r="Q199" s="247"/>
      <c r="R199" s="247"/>
      <c r="S199" s="247"/>
      <c r="T199" s="248"/>
      <c r="AT199" s="249" t="s">
        <v>140</v>
      </c>
      <c r="AU199" s="249" t="s">
        <v>87</v>
      </c>
      <c r="AV199" s="15" t="s">
        <v>136</v>
      </c>
      <c r="AW199" s="15" t="s">
        <v>34</v>
      </c>
      <c r="AX199" s="15" t="s">
        <v>85</v>
      </c>
      <c r="AY199" s="249" t="s">
        <v>130</v>
      </c>
    </row>
    <row r="200" spans="1:65" s="2" customFormat="1" ht="36" customHeight="1">
      <c r="A200" s="34"/>
      <c r="B200" s="35"/>
      <c r="C200" s="201" t="s">
        <v>8</v>
      </c>
      <c r="D200" s="201" t="s">
        <v>131</v>
      </c>
      <c r="E200" s="202" t="s">
        <v>238</v>
      </c>
      <c r="F200" s="203" t="s">
        <v>239</v>
      </c>
      <c r="G200" s="204" t="s">
        <v>203</v>
      </c>
      <c r="H200" s="205">
        <v>2038.9570000000001</v>
      </c>
      <c r="I200" s="206"/>
      <c r="J200" s="207">
        <f>ROUND(I200*H200,2)</f>
        <v>0</v>
      </c>
      <c r="K200" s="203" t="s">
        <v>135</v>
      </c>
      <c r="L200" s="39"/>
      <c r="M200" s="208" t="s">
        <v>1</v>
      </c>
      <c r="N200" s="209" t="s">
        <v>42</v>
      </c>
      <c r="O200" s="71"/>
      <c r="P200" s="210">
        <f>O200*H200</f>
        <v>0</v>
      </c>
      <c r="Q200" s="210">
        <v>0</v>
      </c>
      <c r="R200" s="210">
        <f>Q200*H200</f>
        <v>0</v>
      </c>
      <c r="S200" s="210">
        <v>0</v>
      </c>
      <c r="T200" s="211">
        <f>S200*H200</f>
        <v>0</v>
      </c>
      <c r="U200" s="34"/>
      <c r="V200" s="34"/>
      <c r="W200" s="34"/>
      <c r="X200" s="34"/>
      <c r="Y200" s="34"/>
      <c r="Z200" s="34"/>
      <c r="AA200" s="34"/>
      <c r="AB200" s="34"/>
      <c r="AC200" s="34"/>
      <c r="AD200" s="34"/>
      <c r="AE200" s="34"/>
      <c r="AR200" s="212" t="s">
        <v>136</v>
      </c>
      <c r="AT200" s="212" t="s">
        <v>131</v>
      </c>
      <c r="AU200" s="212" t="s">
        <v>87</v>
      </c>
      <c r="AY200" s="17" t="s">
        <v>130</v>
      </c>
      <c r="BE200" s="213">
        <f>IF(N200="základní",J200,0)</f>
        <v>0</v>
      </c>
      <c r="BF200" s="213">
        <f>IF(N200="snížená",J200,0)</f>
        <v>0</v>
      </c>
      <c r="BG200" s="213">
        <f>IF(N200="zákl. přenesená",J200,0)</f>
        <v>0</v>
      </c>
      <c r="BH200" s="213">
        <f>IF(N200="sníž. přenesená",J200,0)</f>
        <v>0</v>
      </c>
      <c r="BI200" s="213">
        <f>IF(N200="nulová",J200,0)</f>
        <v>0</v>
      </c>
      <c r="BJ200" s="17" t="s">
        <v>85</v>
      </c>
      <c r="BK200" s="213">
        <f>ROUND(I200*H200,2)</f>
        <v>0</v>
      </c>
      <c r="BL200" s="17" t="s">
        <v>136</v>
      </c>
      <c r="BM200" s="212" t="s">
        <v>240</v>
      </c>
    </row>
    <row r="201" spans="1:65" s="2" customFormat="1" ht="36" customHeight="1">
      <c r="A201" s="34"/>
      <c r="B201" s="35"/>
      <c r="C201" s="201" t="s">
        <v>241</v>
      </c>
      <c r="D201" s="201" t="s">
        <v>131</v>
      </c>
      <c r="E201" s="202" t="s">
        <v>242</v>
      </c>
      <c r="F201" s="203" t="s">
        <v>243</v>
      </c>
      <c r="G201" s="204" t="s">
        <v>203</v>
      </c>
      <c r="H201" s="205">
        <v>4077.9140000000002</v>
      </c>
      <c r="I201" s="206"/>
      <c r="J201" s="207">
        <f>ROUND(I201*H201,2)</f>
        <v>0</v>
      </c>
      <c r="K201" s="203" t="s">
        <v>135</v>
      </c>
      <c r="L201" s="39"/>
      <c r="M201" s="208" t="s">
        <v>1</v>
      </c>
      <c r="N201" s="209" t="s">
        <v>42</v>
      </c>
      <c r="O201" s="71"/>
      <c r="P201" s="210">
        <f>O201*H201</f>
        <v>0</v>
      </c>
      <c r="Q201" s="210">
        <v>0</v>
      </c>
      <c r="R201" s="210">
        <f>Q201*H201</f>
        <v>0</v>
      </c>
      <c r="S201" s="210">
        <v>0</v>
      </c>
      <c r="T201" s="211">
        <f>S201*H201</f>
        <v>0</v>
      </c>
      <c r="U201" s="34"/>
      <c r="V201" s="34"/>
      <c r="W201" s="34"/>
      <c r="X201" s="34"/>
      <c r="Y201" s="34"/>
      <c r="Z201" s="34"/>
      <c r="AA201" s="34"/>
      <c r="AB201" s="34"/>
      <c r="AC201" s="34"/>
      <c r="AD201" s="34"/>
      <c r="AE201" s="34"/>
      <c r="AR201" s="212" t="s">
        <v>136</v>
      </c>
      <c r="AT201" s="212" t="s">
        <v>131</v>
      </c>
      <c r="AU201" s="212" t="s">
        <v>87</v>
      </c>
      <c r="AY201" s="17" t="s">
        <v>130</v>
      </c>
      <c r="BE201" s="213">
        <f>IF(N201="základní",J201,0)</f>
        <v>0</v>
      </c>
      <c r="BF201" s="213">
        <f>IF(N201="snížená",J201,0)</f>
        <v>0</v>
      </c>
      <c r="BG201" s="213">
        <f>IF(N201="zákl. přenesená",J201,0)</f>
        <v>0</v>
      </c>
      <c r="BH201" s="213">
        <f>IF(N201="sníž. přenesená",J201,0)</f>
        <v>0</v>
      </c>
      <c r="BI201" s="213">
        <f>IF(N201="nulová",J201,0)</f>
        <v>0</v>
      </c>
      <c r="BJ201" s="17" t="s">
        <v>85</v>
      </c>
      <c r="BK201" s="213">
        <f>ROUND(I201*H201,2)</f>
        <v>0</v>
      </c>
      <c r="BL201" s="17" t="s">
        <v>136</v>
      </c>
      <c r="BM201" s="212" t="s">
        <v>244</v>
      </c>
    </row>
    <row r="202" spans="1:65" s="13" customFormat="1" ht="11.25">
      <c r="B202" s="218"/>
      <c r="C202" s="219"/>
      <c r="D202" s="214" t="s">
        <v>140</v>
      </c>
      <c r="E202" s="220" t="s">
        <v>1</v>
      </c>
      <c r="F202" s="221" t="s">
        <v>245</v>
      </c>
      <c r="G202" s="219"/>
      <c r="H202" s="220" t="s">
        <v>1</v>
      </c>
      <c r="I202" s="222"/>
      <c r="J202" s="219"/>
      <c r="K202" s="219"/>
      <c r="L202" s="223"/>
      <c r="M202" s="224"/>
      <c r="N202" s="225"/>
      <c r="O202" s="225"/>
      <c r="P202" s="225"/>
      <c r="Q202" s="225"/>
      <c r="R202" s="225"/>
      <c r="S202" s="225"/>
      <c r="T202" s="226"/>
      <c r="AT202" s="227" t="s">
        <v>140</v>
      </c>
      <c r="AU202" s="227" t="s">
        <v>87</v>
      </c>
      <c r="AV202" s="13" t="s">
        <v>85</v>
      </c>
      <c r="AW202" s="13" t="s">
        <v>34</v>
      </c>
      <c r="AX202" s="13" t="s">
        <v>77</v>
      </c>
      <c r="AY202" s="227" t="s">
        <v>130</v>
      </c>
    </row>
    <row r="203" spans="1:65" s="14" customFormat="1" ht="11.25">
      <c r="B203" s="228"/>
      <c r="C203" s="229"/>
      <c r="D203" s="214" t="s">
        <v>140</v>
      </c>
      <c r="E203" s="230" t="s">
        <v>1</v>
      </c>
      <c r="F203" s="231" t="s">
        <v>246</v>
      </c>
      <c r="G203" s="229"/>
      <c r="H203" s="232">
        <v>2040.932</v>
      </c>
      <c r="I203" s="233"/>
      <c r="J203" s="229"/>
      <c r="K203" s="229"/>
      <c r="L203" s="234"/>
      <c r="M203" s="235"/>
      <c r="N203" s="236"/>
      <c r="O203" s="236"/>
      <c r="P203" s="236"/>
      <c r="Q203" s="236"/>
      <c r="R203" s="236"/>
      <c r="S203" s="236"/>
      <c r="T203" s="237"/>
      <c r="AT203" s="238" t="s">
        <v>140</v>
      </c>
      <c r="AU203" s="238" t="s">
        <v>87</v>
      </c>
      <c r="AV203" s="14" t="s">
        <v>87</v>
      </c>
      <c r="AW203" s="14" t="s">
        <v>34</v>
      </c>
      <c r="AX203" s="14" t="s">
        <v>77</v>
      </c>
      <c r="AY203" s="238" t="s">
        <v>130</v>
      </c>
    </row>
    <row r="204" spans="1:65" s="14" customFormat="1" ht="11.25">
      <c r="B204" s="228"/>
      <c r="C204" s="229"/>
      <c r="D204" s="214" t="s">
        <v>140</v>
      </c>
      <c r="E204" s="230" t="s">
        <v>1</v>
      </c>
      <c r="F204" s="231" t="s">
        <v>247</v>
      </c>
      <c r="G204" s="229"/>
      <c r="H204" s="232">
        <v>2036.982</v>
      </c>
      <c r="I204" s="233"/>
      <c r="J204" s="229"/>
      <c r="K204" s="229"/>
      <c r="L204" s="234"/>
      <c r="M204" s="235"/>
      <c r="N204" s="236"/>
      <c r="O204" s="236"/>
      <c r="P204" s="236"/>
      <c r="Q204" s="236"/>
      <c r="R204" s="236"/>
      <c r="S204" s="236"/>
      <c r="T204" s="237"/>
      <c r="AT204" s="238" t="s">
        <v>140</v>
      </c>
      <c r="AU204" s="238" t="s">
        <v>87</v>
      </c>
      <c r="AV204" s="14" t="s">
        <v>87</v>
      </c>
      <c r="AW204" s="14" t="s">
        <v>34</v>
      </c>
      <c r="AX204" s="14" t="s">
        <v>77</v>
      </c>
      <c r="AY204" s="238" t="s">
        <v>130</v>
      </c>
    </row>
    <row r="205" spans="1:65" s="15" customFormat="1" ht="11.25">
      <c r="B205" s="239"/>
      <c r="C205" s="240"/>
      <c r="D205" s="214" t="s">
        <v>140</v>
      </c>
      <c r="E205" s="241" t="s">
        <v>1</v>
      </c>
      <c r="F205" s="242" t="s">
        <v>152</v>
      </c>
      <c r="G205" s="240"/>
      <c r="H205" s="243">
        <v>4077.9140000000002</v>
      </c>
      <c r="I205" s="244"/>
      <c r="J205" s="240"/>
      <c r="K205" s="240"/>
      <c r="L205" s="245"/>
      <c r="M205" s="246"/>
      <c r="N205" s="247"/>
      <c r="O205" s="247"/>
      <c r="P205" s="247"/>
      <c r="Q205" s="247"/>
      <c r="R205" s="247"/>
      <c r="S205" s="247"/>
      <c r="T205" s="248"/>
      <c r="AT205" s="249" t="s">
        <v>140</v>
      </c>
      <c r="AU205" s="249" t="s">
        <v>87</v>
      </c>
      <c r="AV205" s="15" t="s">
        <v>136</v>
      </c>
      <c r="AW205" s="15" t="s">
        <v>34</v>
      </c>
      <c r="AX205" s="15" t="s">
        <v>85</v>
      </c>
      <c r="AY205" s="249" t="s">
        <v>130</v>
      </c>
    </row>
    <row r="206" spans="1:65" s="2" customFormat="1" ht="24" customHeight="1">
      <c r="A206" s="34"/>
      <c r="B206" s="35"/>
      <c r="C206" s="201" t="s">
        <v>248</v>
      </c>
      <c r="D206" s="201" t="s">
        <v>131</v>
      </c>
      <c r="E206" s="202" t="s">
        <v>249</v>
      </c>
      <c r="F206" s="203" t="s">
        <v>250</v>
      </c>
      <c r="G206" s="204" t="s">
        <v>203</v>
      </c>
      <c r="H206" s="205">
        <v>4077.9140000000002</v>
      </c>
      <c r="I206" s="206"/>
      <c r="J206" s="207">
        <f>ROUND(I206*H206,2)</f>
        <v>0</v>
      </c>
      <c r="K206" s="203" t="s">
        <v>135</v>
      </c>
      <c r="L206" s="39"/>
      <c r="M206" s="208" t="s">
        <v>1</v>
      </c>
      <c r="N206" s="209" t="s">
        <v>42</v>
      </c>
      <c r="O206" s="71"/>
      <c r="P206" s="210">
        <f>O206*H206</f>
        <v>0</v>
      </c>
      <c r="Q206" s="210">
        <v>0</v>
      </c>
      <c r="R206" s="210">
        <f>Q206*H206</f>
        <v>0</v>
      </c>
      <c r="S206" s="210">
        <v>0</v>
      </c>
      <c r="T206" s="211">
        <f>S206*H206</f>
        <v>0</v>
      </c>
      <c r="U206" s="34"/>
      <c r="V206" s="34"/>
      <c r="W206" s="34"/>
      <c r="X206" s="34"/>
      <c r="Y206" s="34"/>
      <c r="Z206" s="34"/>
      <c r="AA206" s="34"/>
      <c r="AB206" s="34"/>
      <c r="AC206" s="34"/>
      <c r="AD206" s="34"/>
      <c r="AE206" s="34"/>
      <c r="AR206" s="212" t="s">
        <v>136</v>
      </c>
      <c r="AT206" s="212" t="s">
        <v>131</v>
      </c>
      <c r="AU206" s="212" t="s">
        <v>87</v>
      </c>
      <c r="AY206" s="17" t="s">
        <v>130</v>
      </c>
      <c r="BE206" s="213">
        <f>IF(N206="základní",J206,0)</f>
        <v>0</v>
      </c>
      <c r="BF206" s="213">
        <f>IF(N206="snížená",J206,0)</f>
        <v>0</v>
      </c>
      <c r="BG206" s="213">
        <f>IF(N206="zákl. přenesená",J206,0)</f>
        <v>0</v>
      </c>
      <c r="BH206" s="213">
        <f>IF(N206="sníž. přenesená",J206,0)</f>
        <v>0</v>
      </c>
      <c r="BI206" s="213">
        <f>IF(N206="nulová",J206,0)</f>
        <v>0</v>
      </c>
      <c r="BJ206" s="17" t="s">
        <v>85</v>
      </c>
      <c r="BK206" s="213">
        <f>ROUND(I206*H206,2)</f>
        <v>0</v>
      </c>
      <c r="BL206" s="17" t="s">
        <v>136</v>
      </c>
      <c r="BM206" s="212" t="s">
        <v>251</v>
      </c>
    </row>
    <row r="207" spans="1:65" s="2" customFormat="1" ht="72" customHeight="1">
      <c r="A207" s="34"/>
      <c r="B207" s="35"/>
      <c r="C207" s="201" t="s">
        <v>252</v>
      </c>
      <c r="D207" s="201" t="s">
        <v>131</v>
      </c>
      <c r="E207" s="202" t="s">
        <v>253</v>
      </c>
      <c r="F207" s="203" t="s">
        <v>254</v>
      </c>
      <c r="G207" s="204" t="s">
        <v>203</v>
      </c>
      <c r="H207" s="205">
        <v>1202.576</v>
      </c>
      <c r="I207" s="206"/>
      <c r="J207" s="207">
        <f>ROUND(I207*H207,2)</f>
        <v>0</v>
      </c>
      <c r="K207" s="203" t="s">
        <v>135</v>
      </c>
      <c r="L207" s="39"/>
      <c r="M207" s="208" t="s">
        <v>1</v>
      </c>
      <c r="N207" s="209" t="s">
        <v>42</v>
      </c>
      <c r="O207" s="71"/>
      <c r="P207" s="210">
        <f>O207*H207</f>
        <v>0</v>
      </c>
      <c r="Q207" s="210">
        <v>6.4000000000000005E-4</v>
      </c>
      <c r="R207" s="210">
        <f>Q207*H207</f>
        <v>0.76964864000000011</v>
      </c>
      <c r="S207" s="210">
        <v>0</v>
      </c>
      <c r="T207" s="211">
        <f>S207*H207</f>
        <v>0</v>
      </c>
      <c r="U207" s="34"/>
      <c r="V207" s="34"/>
      <c r="W207" s="34"/>
      <c r="X207" s="34"/>
      <c r="Y207" s="34"/>
      <c r="Z207" s="34"/>
      <c r="AA207" s="34"/>
      <c r="AB207" s="34"/>
      <c r="AC207" s="34"/>
      <c r="AD207" s="34"/>
      <c r="AE207" s="34"/>
      <c r="AR207" s="212" t="s">
        <v>136</v>
      </c>
      <c r="AT207" s="212" t="s">
        <v>131</v>
      </c>
      <c r="AU207" s="212" t="s">
        <v>87</v>
      </c>
      <c r="AY207" s="17" t="s">
        <v>130</v>
      </c>
      <c r="BE207" s="213">
        <f>IF(N207="základní",J207,0)</f>
        <v>0</v>
      </c>
      <c r="BF207" s="213">
        <f>IF(N207="snížená",J207,0)</f>
        <v>0</v>
      </c>
      <c r="BG207" s="213">
        <f>IF(N207="zákl. přenesená",J207,0)</f>
        <v>0</v>
      </c>
      <c r="BH207" s="213">
        <f>IF(N207="sníž. přenesená",J207,0)</f>
        <v>0</v>
      </c>
      <c r="BI207" s="213">
        <f>IF(N207="nulová",J207,0)</f>
        <v>0</v>
      </c>
      <c r="BJ207" s="17" t="s">
        <v>85</v>
      </c>
      <c r="BK207" s="213">
        <f>ROUND(I207*H207,2)</f>
        <v>0</v>
      </c>
      <c r="BL207" s="17" t="s">
        <v>136</v>
      </c>
      <c r="BM207" s="212" t="s">
        <v>255</v>
      </c>
    </row>
    <row r="208" spans="1:65" s="2" customFormat="1" ht="292.5">
      <c r="A208" s="34"/>
      <c r="B208" s="35"/>
      <c r="C208" s="36"/>
      <c r="D208" s="214" t="s">
        <v>138</v>
      </c>
      <c r="E208" s="36"/>
      <c r="F208" s="215" t="s">
        <v>256</v>
      </c>
      <c r="G208" s="36"/>
      <c r="H208" s="36"/>
      <c r="I208" s="115"/>
      <c r="J208" s="36"/>
      <c r="K208" s="36"/>
      <c r="L208" s="39"/>
      <c r="M208" s="216"/>
      <c r="N208" s="217"/>
      <c r="O208" s="71"/>
      <c r="P208" s="71"/>
      <c r="Q208" s="71"/>
      <c r="R208" s="71"/>
      <c r="S208" s="71"/>
      <c r="T208" s="72"/>
      <c r="U208" s="34"/>
      <c r="V208" s="34"/>
      <c r="W208" s="34"/>
      <c r="X208" s="34"/>
      <c r="Y208" s="34"/>
      <c r="Z208" s="34"/>
      <c r="AA208" s="34"/>
      <c r="AB208" s="34"/>
      <c r="AC208" s="34"/>
      <c r="AD208" s="34"/>
      <c r="AE208" s="34"/>
      <c r="AT208" s="17" t="s">
        <v>138</v>
      </c>
      <c r="AU208" s="17" t="s">
        <v>87</v>
      </c>
    </row>
    <row r="209" spans="1:65" s="13" customFormat="1" ht="11.25">
      <c r="B209" s="218"/>
      <c r="C209" s="219"/>
      <c r="D209" s="214" t="s">
        <v>140</v>
      </c>
      <c r="E209" s="220" t="s">
        <v>1</v>
      </c>
      <c r="F209" s="221" t="s">
        <v>257</v>
      </c>
      <c r="G209" s="219"/>
      <c r="H209" s="220" t="s">
        <v>1</v>
      </c>
      <c r="I209" s="222"/>
      <c r="J209" s="219"/>
      <c r="K209" s="219"/>
      <c r="L209" s="223"/>
      <c r="M209" s="224"/>
      <c r="N209" s="225"/>
      <c r="O209" s="225"/>
      <c r="P209" s="225"/>
      <c r="Q209" s="225"/>
      <c r="R209" s="225"/>
      <c r="S209" s="225"/>
      <c r="T209" s="226"/>
      <c r="AT209" s="227" t="s">
        <v>140</v>
      </c>
      <c r="AU209" s="227" t="s">
        <v>87</v>
      </c>
      <c r="AV209" s="13" t="s">
        <v>85</v>
      </c>
      <c r="AW209" s="13" t="s">
        <v>34</v>
      </c>
      <c r="AX209" s="13" t="s">
        <v>77</v>
      </c>
      <c r="AY209" s="227" t="s">
        <v>130</v>
      </c>
    </row>
    <row r="210" spans="1:65" s="14" customFormat="1" ht="11.25">
      <c r="B210" s="228"/>
      <c r="C210" s="229"/>
      <c r="D210" s="214" t="s">
        <v>140</v>
      </c>
      <c r="E210" s="230" t="s">
        <v>1</v>
      </c>
      <c r="F210" s="231" t="s">
        <v>258</v>
      </c>
      <c r="G210" s="229"/>
      <c r="H210" s="232">
        <v>602.81200000000001</v>
      </c>
      <c r="I210" s="233"/>
      <c r="J210" s="229"/>
      <c r="K210" s="229"/>
      <c r="L210" s="234"/>
      <c r="M210" s="235"/>
      <c r="N210" s="236"/>
      <c r="O210" s="236"/>
      <c r="P210" s="236"/>
      <c r="Q210" s="236"/>
      <c r="R210" s="236"/>
      <c r="S210" s="236"/>
      <c r="T210" s="237"/>
      <c r="AT210" s="238" t="s">
        <v>140</v>
      </c>
      <c r="AU210" s="238" t="s">
        <v>87</v>
      </c>
      <c r="AV210" s="14" t="s">
        <v>87</v>
      </c>
      <c r="AW210" s="14" t="s">
        <v>34</v>
      </c>
      <c r="AX210" s="14" t="s">
        <v>77</v>
      </c>
      <c r="AY210" s="238" t="s">
        <v>130</v>
      </c>
    </row>
    <row r="211" spans="1:65" s="14" customFormat="1" ht="11.25">
      <c r="B211" s="228"/>
      <c r="C211" s="229"/>
      <c r="D211" s="214" t="s">
        <v>140</v>
      </c>
      <c r="E211" s="230" t="s">
        <v>1</v>
      </c>
      <c r="F211" s="231" t="s">
        <v>259</v>
      </c>
      <c r="G211" s="229"/>
      <c r="H211" s="232">
        <v>599.76400000000001</v>
      </c>
      <c r="I211" s="233"/>
      <c r="J211" s="229"/>
      <c r="K211" s="229"/>
      <c r="L211" s="234"/>
      <c r="M211" s="235"/>
      <c r="N211" s="236"/>
      <c r="O211" s="236"/>
      <c r="P211" s="236"/>
      <c r="Q211" s="236"/>
      <c r="R211" s="236"/>
      <c r="S211" s="236"/>
      <c r="T211" s="237"/>
      <c r="AT211" s="238" t="s">
        <v>140</v>
      </c>
      <c r="AU211" s="238" t="s">
        <v>87</v>
      </c>
      <c r="AV211" s="14" t="s">
        <v>87</v>
      </c>
      <c r="AW211" s="14" t="s">
        <v>34</v>
      </c>
      <c r="AX211" s="14" t="s">
        <v>77</v>
      </c>
      <c r="AY211" s="238" t="s">
        <v>130</v>
      </c>
    </row>
    <row r="212" spans="1:65" s="15" customFormat="1" ht="11.25">
      <c r="B212" s="239"/>
      <c r="C212" s="240"/>
      <c r="D212" s="214" t="s">
        <v>140</v>
      </c>
      <c r="E212" s="241" t="s">
        <v>1</v>
      </c>
      <c r="F212" s="242" t="s">
        <v>152</v>
      </c>
      <c r="G212" s="240"/>
      <c r="H212" s="243">
        <v>1202.576</v>
      </c>
      <c r="I212" s="244"/>
      <c r="J212" s="240"/>
      <c r="K212" s="240"/>
      <c r="L212" s="245"/>
      <c r="M212" s="246"/>
      <c r="N212" s="247"/>
      <c r="O212" s="247"/>
      <c r="P212" s="247"/>
      <c r="Q212" s="247"/>
      <c r="R212" s="247"/>
      <c r="S212" s="247"/>
      <c r="T212" s="248"/>
      <c r="AT212" s="249" t="s">
        <v>140</v>
      </c>
      <c r="AU212" s="249" t="s">
        <v>87</v>
      </c>
      <c r="AV212" s="15" t="s">
        <v>136</v>
      </c>
      <c r="AW212" s="15" t="s">
        <v>34</v>
      </c>
      <c r="AX212" s="15" t="s">
        <v>85</v>
      </c>
      <c r="AY212" s="249" t="s">
        <v>130</v>
      </c>
    </row>
    <row r="213" spans="1:65" s="2" customFormat="1" ht="24" customHeight="1">
      <c r="A213" s="34"/>
      <c r="B213" s="35"/>
      <c r="C213" s="201" t="s">
        <v>260</v>
      </c>
      <c r="D213" s="201" t="s">
        <v>131</v>
      </c>
      <c r="E213" s="202" t="s">
        <v>261</v>
      </c>
      <c r="F213" s="203" t="s">
        <v>262</v>
      </c>
      <c r="G213" s="204" t="s">
        <v>203</v>
      </c>
      <c r="H213" s="205">
        <v>1202.576</v>
      </c>
      <c r="I213" s="206"/>
      <c r="J213" s="207">
        <f>ROUND(I213*H213,2)</f>
        <v>0</v>
      </c>
      <c r="K213" s="203" t="s">
        <v>135</v>
      </c>
      <c r="L213" s="39"/>
      <c r="M213" s="208" t="s">
        <v>1</v>
      </c>
      <c r="N213" s="209" t="s">
        <v>42</v>
      </c>
      <c r="O213" s="71"/>
      <c r="P213" s="210">
        <f>O213*H213</f>
        <v>0</v>
      </c>
      <c r="Q213" s="210">
        <v>0</v>
      </c>
      <c r="R213" s="210">
        <f>Q213*H213</f>
        <v>0</v>
      </c>
      <c r="S213" s="210">
        <v>0</v>
      </c>
      <c r="T213" s="211">
        <f>S213*H213</f>
        <v>0</v>
      </c>
      <c r="U213" s="34"/>
      <c r="V213" s="34"/>
      <c r="W213" s="34"/>
      <c r="X213" s="34"/>
      <c r="Y213" s="34"/>
      <c r="Z213" s="34"/>
      <c r="AA213" s="34"/>
      <c r="AB213" s="34"/>
      <c r="AC213" s="34"/>
      <c r="AD213" s="34"/>
      <c r="AE213" s="34"/>
      <c r="AR213" s="212" t="s">
        <v>136</v>
      </c>
      <c r="AT213" s="212" t="s">
        <v>131</v>
      </c>
      <c r="AU213" s="212" t="s">
        <v>87</v>
      </c>
      <c r="AY213" s="17" t="s">
        <v>130</v>
      </c>
      <c r="BE213" s="213">
        <f>IF(N213="základní",J213,0)</f>
        <v>0</v>
      </c>
      <c r="BF213" s="213">
        <f>IF(N213="snížená",J213,0)</f>
        <v>0</v>
      </c>
      <c r="BG213" s="213">
        <f>IF(N213="zákl. přenesená",J213,0)</f>
        <v>0</v>
      </c>
      <c r="BH213" s="213">
        <f>IF(N213="sníž. přenesená",J213,0)</f>
        <v>0</v>
      </c>
      <c r="BI213" s="213">
        <f>IF(N213="nulová",J213,0)</f>
        <v>0</v>
      </c>
      <c r="BJ213" s="17" t="s">
        <v>85</v>
      </c>
      <c r="BK213" s="213">
        <f>ROUND(I213*H213,2)</f>
        <v>0</v>
      </c>
      <c r="BL213" s="17" t="s">
        <v>136</v>
      </c>
      <c r="BM213" s="212" t="s">
        <v>263</v>
      </c>
    </row>
    <row r="214" spans="1:65" s="2" customFormat="1" ht="292.5">
      <c r="A214" s="34"/>
      <c r="B214" s="35"/>
      <c r="C214" s="36"/>
      <c r="D214" s="214" t="s">
        <v>138</v>
      </c>
      <c r="E214" s="36"/>
      <c r="F214" s="215" t="s">
        <v>256</v>
      </c>
      <c r="G214" s="36"/>
      <c r="H214" s="36"/>
      <c r="I214" s="115"/>
      <c r="J214" s="36"/>
      <c r="K214" s="36"/>
      <c r="L214" s="39"/>
      <c r="M214" s="216"/>
      <c r="N214" s="217"/>
      <c r="O214" s="71"/>
      <c r="P214" s="71"/>
      <c r="Q214" s="71"/>
      <c r="R214" s="71"/>
      <c r="S214" s="71"/>
      <c r="T214" s="72"/>
      <c r="U214" s="34"/>
      <c r="V214" s="34"/>
      <c r="W214" s="34"/>
      <c r="X214" s="34"/>
      <c r="Y214" s="34"/>
      <c r="Z214" s="34"/>
      <c r="AA214" s="34"/>
      <c r="AB214" s="34"/>
      <c r="AC214" s="34"/>
      <c r="AD214" s="34"/>
      <c r="AE214" s="34"/>
      <c r="AT214" s="17" t="s">
        <v>138</v>
      </c>
      <c r="AU214" s="17" t="s">
        <v>87</v>
      </c>
    </row>
    <row r="215" spans="1:65" s="2" customFormat="1" ht="24" customHeight="1">
      <c r="A215" s="34"/>
      <c r="B215" s="35"/>
      <c r="C215" s="252" t="s">
        <v>264</v>
      </c>
      <c r="D215" s="252" t="s">
        <v>265</v>
      </c>
      <c r="E215" s="253" t="s">
        <v>266</v>
      </c>
      <c r="F215" s="254" t="s">
        <v>267</v>
      </c>
      <c r="G215" s="255" t="s">
        <v>156</v>
      </c>
      <c r="H215" s="256">
        <v>59.692</v>
      </c>
      <c r="I215" s="257"/>
      <c r="J215" s="258">
        <f>ROUND(I215*H215,2)</f>
        <v>0</v>
      </c>
      <c r="K215" s="254" t="s">
        <v>135</v>
      </c>
      <c r="L215" s="259"/>
      <c r="M215" s="260" t="s">
        <v>1</v>
      </c>
      <c r="N215" s="261" t="s">
        <v>42</v>
      </c>
      <c r="O215" s="71"/>
      <c r="P215" s="210">
        <f>O215*H215</f>
        <v>0</v>
      </c>
      <c r="Q215" s="210">
        <v>1</v>
      </c>
      <c r="R215" s="210">
        <f>Q215*H215</f>
        <v>59.692</v>
      </c>
      <c r="S215" s="210">
        <v>0</v>
      </c>
      <c r="T215" s="211">
        <f>S215*H215</f>
        <v>0</v>
      </c>
      <c r="U215" s="34"/>
      <c r="V215" s="34"/>
      <c r="W215" s="34"/>
      <c r="X215" s="34"/>
      <c r="Y215" s="34"/>
      <c r="Z215" s="34"/>
      <c r="AA215" s="34"/>
      <c r="AB215" s="34"/>
      <c r="AC215" s="34"/>
      <c r="AD215" s="34"/>
      <c r="AE215" s="34"/>
      <c r="AR215" s="212" t="s">
        <v>188</v>
      </c>
      <c r="AT215" s="212" t="s">
        <v>265</v>
      </c>
      <c r="AU215" s="212" t="s">
        <v>87</v>
      </c>
      <c r="AY215" s="17" t="s">
        <v>130</v>
      </c>
      <c r="BE215" s="213">
        <f>IF(N215="základní",J215,0)</f>
        <v>0</v>
      </c>
      <c r="BF215" s="213">
        <f>IF(N215="snížená",J215,0)</f>
        <v>0</v>
      </c>
      <c r="BG215" s="213">
        <f>IF(N215="zákl. přenesená",J215,0)</f>
        <v>0</v>
      </c>
      <c r="BH215" s="213">
        <f>IF(N215="sníž. přenesená",J215,0)</f>
        <v>0</v>
      </c>
      <c r="BI215" s="213">
        <f>IF(N215="nulová",J215,0)</f>
        <v>0</v>
      </c>
      <c r="BJ215" s="17" t="s">
        <v>85</v>
      </c>
      <c r="BK215" s="213">
        <f>ROUND(I215*H215,2)</f>
        <v>0</v>
      </c>
      <c r="BL215" s="17" t="s">
        <v>136</v>
      </c>
      <c r="BM215" s="212" t="s">
        <v>268</v>
      </c>
    </row>
    <row r="216" spans="1:65" s="14" customFormat="1" ht="11.25">
      <c r="B216" s="228"/>
      <c r="C216" s="229"/>
      <c r="D216" s="214" t="s">
        <v>140</v>
      </c>
      <c r="E216" s="229"/>
      <c r="F216" s="231" t="s">
        <v>269</v>
      </c>
      <c r="G216" s="229"/>
      <c r="H216" s="232">
        <v>59.692</v>
      </c>
      <c r="I216" s="233"/>
      <c r="J216" s="229"/>
      <c r="K216" s="229"/>
      <c r="L216" s="234"/>
      <c r="M216" s="235"/>
      <c r="N216" s="236"/>
      <c r="O216" s="236"/>
      <c r="P216" s="236"/>
      <c r="Q216" s="236"/>
      <c r="R216" s="236"/>
      <c r="S216" s="236"/>
      <c r="T216" s="237"/>
      <c r="AT216" s="238" t="s">
        <v>140</v>
      </c>
      <c r="AU216" s="238" t="s">
        <v>87</v>
      </c>
      <c r="AV216" s="14" t="s">
        <v>87</v>
      </c>
      <c r="AW216" s="14" t="s">
        <v>4</v>
      </c>
      <c r="AX216" s="14" t="s">
        <v>85</v>
      </c>
      <c r="AY216" s="238" t="s">
        <v>130</v>
      </c>
    </row>
    <row r="217" spans="1:65" s="2" customFormat="1" ht="16.5" customHeight="1">
      <c r="A217" s="34"/>
      <c r="B217" s="35"/>
      <c r="C217" s="201" t="s">
        <v>7</v>
      </c>
      <c r="D217" s="201" t="s">
        <v>131</v>
      </c>
      <c r="E217" s="202" t="s">
        <v>270</v>
      </c>
      <c r="F217" s="203" t="s">
        <v>271</v>
      </c>
      <c r="G217" s="204" t="s">
        <v>203</v>
      </c>
      <c r="H217" s="205">
        <v>1055.8309999999999</v>
      </c>
      <c r="I217" s="206"/>
      <c r="J217" s="207">
        <f>ROUND(I217*H217,2)</f>
        <v>0</v>
      </c>
      <c r="K217" s="203" t="s">
        <v>1</v>
      </c>
      <c r="L217" s="39"/>
      <c r="M217" s="208" t="s">
        <v>1</v>
      </c>
      <c r="N217" s="209" t="s">
        <v>42</v>
      </c>
      <c r="O217" s="71"/>
      <c r="P217" s="210">
        <f>O217*H217</f>
        <v>0</v>
      </c>
      <c r="Q217" s="210">
        <v>0</v>
      </c>
      <c r="R217" s="210">
        <f>Q217*H217</f>
        <v>0</v>
      </c>
      <c r="S217" s="210">
        <v>0</v>
      </c>
      <c r="T217" s="211">
        <f>S217*H217</f>
        <v>0</v>
      </c>
      <c r="U217" s="34"/>
      <c r="V217" s="34"/>
      <c r="W217" s="34"/>
      <c r="X217" s="34"/>
      <c r="Y217" s="34"/>
      <c r="Z217" s="34"/>
      <c r="AA217" s="34"/>
      <c r="AB217" s="34"/>
      <c r="AC217" s="34"/>
      <c r="AD217" s="34"/>
      <c r="AE217" s="34"/>
      <c r="AR217" s="212" t="s">
        <v>136</v>
      </c>
      <c r="AT217" s="212" t="s">
        <v>131</v>
      </c>
      <c r="AU217" s="212" t="s">
        <v>87</v>
      </c>
      <c r="AY217" s="17" t="s">
        <v>130</v>
      </c>
      <c r="BE217" s="213">
        <f>IF(N217="základní",J217,0)</f>
        <v>0</v>
      </c>
      <c r="BF217" s="213">
        <f>IF(N217="snížená",J217,0)</f>
        <v>0</v>
      </c>
      <c r="BG217" s="213">
        <f>IF(N217="zákl. přenesená",J217,0)</f>
        <v>0</v>
      </c>
      <c r="BH217" s="213">
        <f>IF(N217="sníž. přenesená",J217,0)</f>
        <v>0</v>
      </c>
      <c r="BI217" s="213">
        <f>IF(N217="nulová",J217,0)</f>
        <v>0</v>
      </c>
      <c r="BJ217" s="17" t="s">
        <v>85</v>
      </c>
      <c r="BK217" s="213">
        <f>ROUND(I217*H217,2)</f>
        <v>0</v>
      </c>
      <c r="BL217" s="17" t="s">
        <v>136</v>
      </c>
      <c r="BM217" s="212" t="s">
        <v>272</v>
      </c>
    </row>
    <row r="218" spans="1:65" s="13" customFormat="1" ht="11.25">
      <c r="B218" s="218"/>
      <c r="C218" s="219"/>
      <c r="D218" s="214" t="s">
        <v>140</v>
      </c>
      <c r="E218" s="220" t="s">
        <v>1</v>
      </c>
      <c r="F218" s="221" t="s">
        <v>273</v>
      </c>
      <c r="G218" s="219"/>
      <c r="H218" s="220" t="s">
        <v>1</v>
      </c>
      <c r="I218" s="222"/>
      <c r="J218" s="219"/>
      <c r="K218" s="219"/>
      <c r="L218" s="223"/>
      <c r="M218" s="224"/>
      <c r="N218" s="225"/>
      <c r="O218" s="225"/>
      <c r="P218" s="225"/>
      <c r="Q218" s="225"/>
      <c r="R218" s="225"/>
      <c r="S218" s="225"/>
      <c r="T218" s="226"/>
      <c r="AT218" s="227" t="s">
        <v>140</v>
      </c>
      <c r="AU218" s="227" t="s">
        <v>87</v>
      </c>
      <c r="AV218" s="13" t="s">
        <v>85</v>
      </c>
      <c r="AW218" s="13" t="s">
        <v>34</v>
      </c>
      <c r="AX218" s="13" t="s">
        <v>77</v>
      </c>
      <c r="AY218" s="227" t="s">
        <v>130</v>
      </c>
    </row>
    <row r="219" spans="1:65" s="14" customFormat="1" ht="11.25">
      <c r="B219" s="228"/>
      <c r="C219" s="229"/>
      <c r="D219" s="214" t="s">
        <v>140</v>
      </c>
      <c r="E219" s="230" t="s">
        <v>1</v>
      </c>
      <c r="F219" s="231" t="s">
        <v>274</v>
      </c>
      <c r="G219" s="229"/>
      <c r="H219" s="232">
        <v>481.94299999999998</v>
      </c>
      <c r="I219" s="233"/>
      <c r="J219" s="229"/>
      <c r="K219" s="229"/>
      <c r="L219" s="234"/>
      <c r="M219" s="235"/>
      <c r="N219" s="236"/>
      <c r="O219" s="236"/>
      <c r="P219" s="236"/>
      <c r="Q219" s="236"/>
      <c r="R219" s="236"/>
      <c r="S219" s="236"/>
      <c r="T219" s="237"/>
      <c r="AT219" s="238" t="s">
        <v>140</v>
      </c>
      <c r="AU219" s="238" t="s">
        <v>87</v>
      </c>
      <c r="AV219" s="14" t="s">
        <v>87</v>
      </c>
      <c r="AW219" s="14" t="s">
        <v>34</v>
      </c>
      <c r="AX219" s="14" t="s">
        <v>77</v>
      </c>
      <c r="AY219" s="238" t="s">
        <v>130</v>
      </c>
    </row>
    <row r="220" spans="1:65" s="14" customFormat="1" ht="11.25">
      <c r="B220" s="228"/>
      <c r="C220" s="229"/>
      <c r="D220" s="214" t="s">
        <v>140</v>
      </c>
      <c r="E220" s="230" t="s">
        <v>1</v>
      </c>
      <c r="F220" s="231" t="s">
        <v>275</v>
      </c>
      <c r="G220" s="229"/>
      <c r="H220" s="232">
        <v>573.88800000000003</v>
      </c>
      <c r="I220" s="233"/>
      <c r="J220" s="229"/>
      <c r="K220" s="229"/>
      <c r="L220" s="234"/>
      <c r="M220" s="235"/>
      <c r="N220" s="236"/>
      <c r="O220" s="236"/>
      <c r="P220" s="236"/>
      <c r="Q220" s="236"/>
      <c r="R220" s="236"/>
      <c r="S220" s="236"/>
      <c r="T220" s="237"/>
      <c r="AT220" s="238" t="s">
        <v>140</v>
      </c>
      <c r="AU220" s="238" t="s">
        <v>87</v>
      </c>
      <c r="AV220" s="14" t="s">
        <v>87</v>
      </c>
      <c r="AW220" s="14" t="s">
        <v>34</v>
      </c>
      <c r="AX220" s="14" t="s">
        <v>77</v>
      </c>
      <c r="AY220" s="238" t="s">
        <v>130</v>
      </c>
    </row>
    <row r="221" spans="1:65" s="15" customFormat="1" ht="11.25">
      <c r="B221" s="239"/>
      <c r="C221" s="240"/>
      <c r="D221" s="214" t="s">
        <v>140</v>
      </c>
      <c r="E221" s="241" t="s">
        <v>1</v>
      </c>
      <c r="F221" s="242" t="s">
        <v>152</v>
      </c>
      <c r="G221" s="240"/>
      <c r="H221" s="243">
        <v>1055.8309999999999</v>
      </c>
      <c r="I221" s="244"/>
      <c r="J221" s="240"/>
      <c r="K221" s="240"/>
      <c r="L221" s="245"/>
      <c r="M221" s="246"/>
      <c r="N221" s="247"/>
      <c r="O221" s="247"/>
      <c r="P221" s="247"/>
      <c r="Q221" s="247"/>
      <c r="R221" s="247"/>
      <c r="S221" s="247"/>
      <c r="T221" s="248"/>
      <c r="AT221" s="249" t="s">
        <v>140</v>
      </c>
      <c r="AU221" s="249" t="s">
        <v>87</v>
      </c>
      <c r="AV221" s="15" t="s">
        <v>136</v>
      </c>
      <c r="AW221" s="15" t="s">
        <v>34</v>
      </c>
      <c r="AX221" s="15" t="s">
        <v>85</v>
      </c>
      <c r="AY221" s="249" t="s">
        <v>130</v>
      </c>
    </row>
    <row r="222" spans="1:65" s="2" customFormat="1" ht="24" customHeight="1">
      <c r="A222" s="34"/>
      <c r="B222" s="35"/>
      <c r="C222" s="201" t="s">
        <v>276</v>
      </c>
      <c r="D222" s="201" t="s">
        <v>131</v>
      </c>
      <c r="E222" s="202" t="s">
        <v>277</v>
      </c>
      <c r="F222" s="203" t="s">
        <v>262</v>
      </c>
      <c r="G222" s="204" t="s">
        <v>203</v>
      </c>
      <c r="H222" s="205">
        <v>1055.8309999999999</v>
      </c>
      <c r="I222" s="206"/>
      <c r="J222" s="207">
        <f>ROUND(I222*H222,2)</f>
        <v>0</v>
      </c>
      <c r="K222" s="203" t="s">
        <v>1</v>
      </c>
      <c r="L222" s="39"/>
      <c r="M222" s="208" t="s">
        <v>1</v>
      </c>
      <c r="N222" s="209" t="s">
        <v>42</v>
      </c>
      <c r="O222" s="71"/>
      <c r="P222" s="210">
        <f>O222*H222</f>
        <v>0</v>
      </c>
      <c r="Q222" s="210">
        <v>0</v>
      </c>
      <c r="R222" s="210">
        <f>Q222*H222</f>
        <v>0</v>
      </c>
      <c r="S222" s="210">
        <v>0</v>
      </c>
      <c r="T222" s="211">
        <f>S222*H222</f>
        <v>0</v>
      </c>
      <c r="U222" s="34"/>
      <c r="V222" s="34"/>
      <c r="W222" s="34"/>
      <c r="X222" s="34"/>
      <c r="Y222" s="34"/>
      <c r="Z222" s="34"/>
      <c r="AA222" s="34"/>
      <c r="AB222" s="34"/>
      <c r="AC222" s="34"/>
      <c r="AD222" s="34"/>
      <c r="AE222" s="34"/>
      <c r="AR222" s="212" t="s">
        <v>136</v>
      </c>
      <c r="AT222" s="212" t="s">
        <v>131</v>
      </c>
      <c r="AU222" s="212" t="s">
        <v>87</v>
      </c>
      <c r="AY222" s="17" t="s">
        <v>130</v>
      </c>
      <c r="BE222" s="213">
        <f>IF(N222="základní",J222,0)</f>
        <v>0</v>
      </c>
      <c r="BF222" s="213">
        <f>IF(N222="snížená",J222,0)</f>
        <v>0</v>
      </c>
      <c r="BG222" s="213">
        <f>IF(N222="zákl. přenesená",J222,0)</f>
        <v>0</v>
      </c>
      <c r="BH222" s="213">
        <f>IF(N222="sníž. přenesená",J222,0)</f>
        <v>0</v>
      </c>
      <c r="BI222" s="213">
        <f>IF(N222="nulová",J222,0)</f>
        <v>0</v>
      </c>
      <c r="BJ222" s="17" t="s">
        <v>85</v>
      </c>
      <c r="BK222" s="213">
        <f>ROUND(I222*H222,2)</f>
        <v>0</v>
      </c>
      <c r="BL222" s="17" t="s">
        <v>136</v>
      </c>
      <c r="BM222" s="212" t="s">
        <v>278</v>
      </c>
    </row>
    <row r="223" spans="1:65" s="2" customFormat="1" ht="292.5">
      <c r="A223" s="34"/>
      <c r="B223" s="35"/>
      <c r="C223" s="36"/>
      <c r="D223" s="214" t="s">
        <v>138</v>
      </c>
      <c r="E223" s="36"/>
      <c r="F223" s="215" t="s">
        <v>256</v>
      </c>
      <c r="G223" s="36"/>
      <c r="H223" s="36"/>
      <c r="I223" s="115"/>
      <c r="J223" s="36"/>
      <c r="K223" s="36"/>
      <c r="L223" s="39"/>
      <c r="M223" s="216"/>
      <c r="N223" s="217"/>
      <c r="O223" s="71"/>
      <c r="P223" s="71"/>
      <c r="Q223" s="71"/>
      <c r="R223" s="71"/>
      <c r="S223" s="71"/>
      <c r="T223" s="72"/>
      <c r="U223" s="34"/>
      <c r="V223" s="34"/>
      <c r="W223" s="34"/>
      <c r="X223" s="34"/>
      <c r="Y223" s="34"/>
      <c r="Z223" s="34"/>
      <c r="AA223" s="34"/>
      <c r="AB223" s="34"/>
      <c r="AC223" s="34"/>
      <c r="AD223" s="34"/>
      <c r="AE223" s="34"/>
      <c r="AT223" s="17" t="s">
        <v>138</v>
      </c>
      <c r="AU223" s="17" t="s">
        <v>87</v>
      </c>
    </row>
    <row r="224" spans="1:65" s="2" customFormat="1" ht="24" customHeight="1">
      <c r="A224" s="34"/>
      <c r="B224" s="35"/>
      <c r="C224" s="201" t="s">
        <v>279</v>
      </c>
      <c r="D224" s="201" t="s">
        <v>131</v>
      </c>
      <c r="E224" s="202" t="s">
        <v>280</v>
      </c>
      <c r="F224" s="203" t="s">
        <v>281</v>
      </c>
      <c r="G224" s="204" t="s">
        <v>282</v>
      </c>
      <c r="H224" s="205">
        <v>687</v>
      </c>
      <c r="I224" s="206"/>
      <c r="J224" s="207">
        <f>ROUND(I224*H224,2)</f>
        <v>0</v>
      </c>
      <c r="K224" s="203" t="s">
        <v>135</v>
      </c>
      <c r="L224" s="39"/>
      <c r="M224" s="208" t="s">
        <v>1</v>
      </c>
      <c r="N224" s="209" t="s">
        <v>42</v>
      </c>
      <c r="O224" s="71"/>
      <c r="P224" s="210">
        <f>O224*H224</f>
        <v>0</v>
      </c>
      <c r="Q224" s="210">
        <v>1.08E-3</v>
      </c>
      <c r="R224" s="210">
        <f>Q224*H224</f>
        <v>0.74196000000000006</v>
      </c>
      <c r="S224" s="210">
        <v>1E-3</v>
      </c>
      <c r="T224" s="211">
        <f>S224*H224</f>
        <v>0.68700000000000006</v>
      </c>
      <c r="U224" s="34"/>
      <c r="V224" s="34"/>
      <c r="W224" s="34"/>
      <c r="X224" s="34"/>
      <c r="Y224" s="34"/>
      <c r="Z224" s="34"/>
      <c r="AA224" s="34"/>
      <c r="AB224" s="34"/>
      <c r="AC224" s="34"/>
      <c r="AD224" s="34"/>
      <c r="AE224" s="34"/>
      <c r="AR224" s="212" t="s">
        <v>136</v>
      </c>
      <c r="AT224" s="212" t="s">
        <v>131</v>
      </c>
      <c r="AU224" s="212" t="s">
        <v>87</v>
      </c>
      <c r="AY224" s="17" t="s">
        <v>130</v>
      </c>
      <c r="BE224" s="213">
        <f>IF(N224="základní",J224,0)</f>
        <v>0</v>
      </c>
      <c r="BF224" s="213">
        <f>IF(N224="snížená",J224,0)</f>
        <v>0</v>
      </c>
      <c r="BG224" s="213">
        <f>IF(N224="zákl. přenesená",J224,0)</f>
        <v>0</v>
      </c>
      <c r="BH224" s="213">
        <f>IF(N224="sníž. přenesená",J224,0)</f>
        <v>0</v>
      </c>
      <c r="BI224" s="213">
        <f>IF(N224="nulová",J224,0)</f>
        <v>0</v>
      </c>
      <c r="BJ224" s="17" t="s">
        <v>85</v>
      </c>
      <c r="BK224" s="213">
        <f>ROUND(I224*H224,2)</f>
        <v>0</v>
      </c>
      <c r="BL224" s="17" t="s">
        <v>136</v>
      </c>
      <c r="BM224" s="212" t="s">
        <v>283</v>
      </c>
    </row>
    <row r="225" spans="1:65" s="2" customFormat="1" ht="87.75">
      <c r="A225" s="34"/>
      <c r="B225" s="35"/>
      <c r="C225" s="36"/>
      <c r="D225" s="214" t="s">
        <v>138</v>
      </c>
      <c r="E225" s="36"/>
      <c r="F225" s="215" t="s">
        <v>284</v>
      </c>
      <c r="G225" s="36"/>
      <c r="H225" s="36"/>
      <c r="I225" s="115"/>
      <c r="J225" s="36"/>
      <c r="K225" s="36"/>
      <c r="L225" s="39"/>
      <c r="M225" s="216"/>
      <c r="N225" s="217"/>
      <c r="O225" s="71"/>
      <c r="P225" s="71"/>
      <c r="Q225" s="71"/>
      <c r="R225" s="71"/>
      <c r="S225" s="71"/>
      <c r="T225" s="72"/>
      <c r="U225" s="34"/>
      <c r="V225" s="34"/>
      <c r="W225" s="34"/>
      <c r="X225" s="34"/>
      <c r="Y225" s="34"/>
      <c r="Z225" s="34"/>
      <c r="AA225" s="34"/>
      <c r="AB225" s="34"/>
      <c r="AC225" s="34"/>
      <c r="AD225" s="34"/>
      <c r="AE225" s="34"/>
      <c r="AT225" s="17" t="s">
        <v>138</v>
      </c>
      <c r="AU225" s="17" t="s">
        <v>87</v>
      </c>
    </row>
    <row r="226" spans="1:65" s="2" customFormat="1" ht="24" customHeight="1">
      <c r="A226" s="34"/>
      <c r="B226" s="35"/>
      <c r="C226" s="201" t="s">
        <v>285</v>
      </c>
      <c r="D226" s="201" t="s">
        <v>131</v>
      </c>
      <c r="E226" s="202" t="s">
        <v>286</v>
      </c>
      <c r="F226" s="203" t="s">
        <v>287</v>
      </c>
      <c r="G226" s="204" t="s">
        <v>282</v>
      </c>
      <c r="H226" s="205">
        <v>687</v>
      </c>
      <c r="I226" s="206"/>
      <c r="J226" s="207">
        <f>ROUND(I226*H226,2)</f>
        <v>0</v>
      </c>
      <c r="K226" s="203" t="s">
        <v>135</v>
      </c>
      <c r="L226" s="39"/>
      <c r="M226" s="208" t="s">
        <v>1</v>
      </c>
      <c r="N226" s="209" t="s">
        <v>42</v>
      </c>
      <c r="O226" s="71"/>
      <c r="P226" s="210">
        <f>O226*H226</f>
        <v>0</v>
      </c>
      <c r="Q226" s="210">
        <v>3.0000000000000001E-5</v>
      </c>
      <c r="R226" s="210">
        <f>Q226*H226</f>
        <v>2.061E-2</v>
      </c>
      <c r="S226" s="210">
        <v>0</v>
      </c>
      <c r="T226" s="211">
        <f>S226*H226</f>
        <v>0</v>
      </c>
      <c r="U226" s="34"/>
      <c r="V226" s="34"/>
      <c r="W226" s="34"/>
      <c r="X226" s="34"/>
      <c r="Y226" s="34"/>
      <c r="Z226" s="34"/>
      <c r="AA226" s="34"/>
      <c r="AB226" s="34"/>
      <c r="AC226" s="34"/>
      <c r="AD226" s="34"/>
      <c r="AE226" s="34"/>
      <c r="AR226" s="212" t="s">
        <v>136</v>
      </c>
      <c r="AT226" s="212" t="s">
        <v>131</v>
      </c>
      <c r="AU226" s="212" t="s">
        <v>87</v>
      </c>
      <c r="AY226" s="17" t="s">
        <v>130</v>
      </c>
      <c r="BE226" s="213">
        <f>IF(N226="základní",J226,0)</f>
        <v>0</v>
      </c>
      <c r="BF226" s="213">
        <f>IF(N226="snížená",J226,0)</f>
        <v>0</v>
      </c>
      <c r="BG226" s="213">
        <f>IF(N226="zákl. přenesená",J226,0)</f>
        <v>0</v>
      </c>
      <c r="BH226" s="213">
        <f>IF(N226="sníž. přenesená",J226,0)</f>
        <v>0</v>
      </c>
      <c r="BI226" s="213">
        <f>IF(N226="nulová",J226,0)</f>
        <v>0</v>
      </c>
      <c r="BJ226" s="17" t="s">
        <v>85</v>
      </c>
      <c r="BK226" s="213">
        <f>ROUND(I226*H226,2)</f>
        <v>0</v>
      </c>
      <c r="BL226" s="17" t="s">
        <v>136</v>
      </c>
      <c r="BM226" s="212" t="s">
        <v>288</v>
      </c>
    </row>
    <row r="227" spans="1:65" s="2" customFormat="1" ht="48.75">
      <c r="A227" s="34"/>
      <c r="B227" s="35"/>
      <c r="C227" s="36"/>
      <c r="D227" s="214" t="s">
        <v>138</v>
      </c>
      <c r="E227" s="36"/>
      <c r="F227" s="215" t="s">
        <v>289</v>
      </c>
      <c r="G227" s="36"/>
      <c r="H227" s="36"/>
      <c r="I227" s="115"/>
      <c r="J227" s="36"/>
      <c r="K227" s="36"/>
      <c r="L227" s="39"/>
      <c r="M227" s="216"/>
      <c r="N227" s="217"/>
      <c r="O227" s="71"/>
      <c r="P227" s="71"/>
      <c r="Q227" s="71"/>
      <c r="R227" s="71"/>
      <c r="S227" s="71"/>
      <c r="T227" s="72"/>
      <c r="U227" s="34"/>
      <c r="V227" s="34"/>
      <c r="W227" s="34"/>
      <c r="X227" s="34"/>
      <c r="Y227" s="34"/>
      <c r="Z227" s="34"/>
      <c r="AA227" s="34"/>
      <c r="AB227" s="34"/>
      <c r="AC227" s="34"/>
      <c r="AD227" s="34"/>
      <c r="AE227" s="34"/>
      <c r="AT227" s="17" t="s">
        <v>138</v>
      </c>
      <c r="AU227" s="17" t="s">
        <v>87</v>
      </c>
    </row>
    <row r="228" spans="1:65" s="2" customFormat="1" ht="16.5" customHeight="1">
      <c r="A228" s="34"/>
      <c r="B228" s="35"/>
      <c r="C228" s="252" t="s">
        <v>290</v>
      </c>
      <c r="D228" s="252" t="s">
        <v>265</v>
      </c>
      <c r="E228" s="253" t="s">
        <v>291</v>
      </c>
      <c r="F228" s="254" t="s">
        <v>292</v>
      </c>
      <c r="G228" s="255" t="s">
        <v>282</v>
      </c>
      <c r="H228" s="256">
        <v>687</v>
      </c>
      <c r="I228" s="257"/>
      <c r="J228" s="258">
        <f>ROUND(I228*H228,2)</f>
        <v>0</v>
      </c>
      <c r="K228" s="254" t="s">
        <v>135</v>
      </c>
      <c r="L228" s="259"/>
      <c r="M228" s="260" t="s">
        <v>1</v>
      </c>
      <c r="N228" s="261" t="s">
        <v>42</v>
      </c>
      <c r="O228" s="71"/>
      <c r="P228" s="210">
        <f>O228*H228</f>
        <v>0</v>
      </c>
      <c r="Q228" s="210">
        <v>2.1000000000000001E-4</v>
      </c>
      <c r="R228" s="210">
        <f>Q228*H228</f>
        <v>0.14427000000000001</v>
      </c>
      <c r="S228" s="210">
        <v>0</v>
      </c>
      <c r="T228" s="211">
        <f>S228*H228</f>
        <v>0</v>
      </c>
      <c r="U228" s="34"/>
      <c r="V228" s="34"/>
      <c r="W228" s="34"/>
      <c r="X228" s="34"/>
      <c r="Y228" s="34"/>
      <c r="Z228" s="34"/>
      <c r="AA228" s="34"/>
      <c r="AB228" s="34"/>
      <c r="AC228" s="34"/>
      <c r="AD228" s="34"/>
      <c r="AE228" s="34"/>
      <c r="AR228" s="212" t="s">
        <v>188</v>
      </c>
      <c r="AT228" s="212" t="s">
        <v>265</v>
      </c>
      <c r="AU228" s="212" t="s">
        <v>87</v>
      </c>
      <c r="AY228" s="17" t="s">
        <v>130</v>
      </c>
      <c r="BE228" s="213">
        <f>IF(N228="základní",J228,0)</f>
        <v>0</v>
      </c>
      <c r="BF228" s="213">
        <f>IF(N228="snížená",J228,0)</f>
        <v>0</v>
      </c>
      <c r="BG228" s="213">
        <f>IF(N228="zákl. přenesená",J228,0)</f>
        <v>0</v>
      </c>
      <c r="BH228" s="213">
        <f>IF(N228="sníž. přenesená",J228,0)</f>
        <v>0</v>
      </c>
      <c r="BI228" s="213">
        <f>IF(N228="nulová",J228,0)</f>
        <v>0</v>
      </c>
      <c r="BJ228" s="17" t="s">
        <v>85</v>
      </c>
      <c r="BK228" s="213">
        <f>ROUND(I228*H228,2)</f>
        <v>0</v>
      </c>
      <c r="BL228" s="17" t="s">
        <v>136</v>
      </c>
      <c r="BM228" s="212" t="s">
        <v>293</v>
      </c>
    </row>
    <row r="229" spans="1:65" s="2" customFormat="1" ht="16.5" customHeight="1">
      <c r="A229" s="34"/>
      <c r="B229" s="35"/>
      <c r="C229" s="201" t="s">
        <v>294</v>
      </c>
      <c r="D229" s="201" t="s">
        <v>131</v>
      </c>
      <c r="E229" s="202" t="s">
        <v>295</v>
      </c>
      <c r="F229" s="203" t="s">
        <v>296</v>
      </c>
      <c r="G229" s="204" t="s">
        <v>282</v>
      </c>
      <c r="H229" s="205">
        <v>95</v>
      </c>
      <c r="I229" s="206"/>
      <c r="J229" s="207">
        <f>ROUND(I229*H229,2)</f>
        <v>0</v>
      </c>
      <c r="K229" s="203" t="s">
        <v>135</v>
      </c>
      <c r="L229" s="39"/>
      <c r="M229" s="208" t="s">
        <v>1</v>
      </c>
      <c r="N229" s="209" t="s">
        <v>42</v>
      </c>
      <c r="O229" s="71"/>
      <c r="P229" s="210">
        <f>O229*H229</f>
        <v>0</v>
      </c>
      <c r="Q229" s="210">
        <v>5.1999999999999995E-4</v>
      </c>
      <c r="R229" s="210">
        <f>Q229*H229</f>
        <v>4.9399999999999993E-2</v>
      </c>
      <c r="S229" s="210">
        <v>0</v>
      </c>
      <c r="T229" s="211">
        <f>S229*H229</f>
        <v>0</v>
      </c>
      <c r="U229" s="34"/>
      <c r="V229" s="34"/>
      <c r="W229" s="34"/>
      <c r="X229" s="34"/>
      <c r="Y229" s="34"/>
      <c r="Z229" s="34"/>
      <c r="AA229" s="34"/>
      <c r="AB229" s="34"/>
      <c r="AC229" s="34"/>
      <c r="AD229" s="34"/>
      <c r="AE229" s="34"/>
      <c r="AR229" s="212" t="s">
        <v>136</v>
      </c>
      <c r="AT229" s="212" t="s">
        <v>131</v>
      </c>
      <c r="AU229" s="212" t="s">
        <v>87</v>
      </c>
      <c r="AY229" s="17" t="s">
        <v>130</v>
      </c>
      <c r="BE229" s="213">
        <f>IF(N229="základní",J229,0)</f>
        <v>0</v>
      </c>
      <c r="BF229" s="213">
        <f>IF(N229="snížená",J229,0)</f>
        <v>0</v>
      </c>
      <c r="BG229" s="213">
        <f>IF(N229="zákl. přenesená",J229,0)</f>
        <v>0</v>
      </c>
      <c r="BH229" s="213">
        <f>IF(N229="sníž. přenesená",J229,0)</f>
        <v>0</v>
      </c>
      <c r="BI229" s="213">
        <f>IF(N229="nulová",J229,0)</f>
        <v>0</v>
      </c>
      <c r="BJ229" s="17" t="s">
        <v>85</v>
      </c>
      <c r="BK229" s="213">
        <f>ROUND(I229*H229,2)</f>
        <v>0</v>
      </c>
      <c r="BL229" s="17" t="s">
        <v>136</v>
      </c>
      <c r="BM229" s="212" t="s">
        <v>297</v>
      </c>
    </row>
    <row r="230" spans="1:65" s="2" customFormat="1" ht="29.25">
      <c r="A230" s="34"/>
      <c r="B230" s="35"/>
      <c r="C230" s="36"/>
      <c r="D230" s="214" t="s">
        <v>138</v>
      </c>
      <c r="E230" s="36"/>
      <c r="F230" s="215" t="s">
        <v>298</v>
      </c>
      <c r="G230" s="36"/>
      <c r="H230" s="36"/>
      <c r="I230" s="115"/>
      <c r="J230" s="36"/>
      <c r="K230" s="36"/>
      <c r="L230" s="39"/>
      <c r="M230" s="216"/>
      <c r="N230" s="217"/>
      <c r="O230" s="71"/>
      <c r="P230" s="71"/>
      <c r="Q230" s="71"/>
      <c r="R230" s="71"/>
      <c r="S230" s="71"/>
      <c r="T230" s="72"/>
      <c r="U230" s="34"/>
      <c r="V230" s="34"/>
      <c r="W230" s="34"/>
      <c r="X230" s="34"/>
      <c r="Y230" s="34"/>
      <c r="Z230" s="34"/>
      <c r="AA230" s="34"/>
      <c r="AB230" s="34"/>
      <c r="AC230" s="34"/>
      <c r="AD230" s="34"/>
      <c r="AE230" s="34"/>
      <c r="AT230" s="17" t="s">
        <v>138</v>
      </c>
      <c r="AU230" s="17" t="s">
        <v>87</v>
      </c>
    </row>
    <row r="231" spans="1:65" s="2" customFormat="1" ht="24" customHeight="1">
      <c r="A231" s="34"/>
      <c r="B231" s="35"/>
      <c r="C231" s="201" t="s">
        <v>299</v>
      </c>
      <c r="D231" s="201" t="s">
        <v>131</v>
      </c>
      <c r="E231" s="202" t="s">
        <v>300</v>
      </c>
      <c r="F231" s="203" t="s">
        <v>301</v>
      </c>
      <c r="G231" s="204" t="s">
        <v>282</v>
      </c>
      <c r="H231" s="205">
        <v>95</v>
      </c>
      <c r="I231" s="206"/>
      <c r="J231" s="207">
        <f>ROUND(I231*H231,2)</f>
        <v>0</v>
      </c>
      <c r="K231" s="203" t="s">
        <v>135</v>
      </c>
      <c r="L231" s="39"/>
      <c r="M231" s="208" t="s">
        <v>1</v>
      </c>
      <c r="N231" s="209" t="s">
        <v>42</v>
      </c>
      <c r="O231" s="71"/>
      <c r="P231" s="210">
        <f>O231*H231</f>
        <v>0</v>
      </c>
      <c r="Q231" s="210">
        <v>1.3999999999999999E-4</v>
      </c>
      <c r="R231" s="210">
        <f>Q231*H231</f>
        <v>1.3299999999999999E-2</v>
      </c>
      <c r="S231" s="210">
        <v>0</v>
      </c>
      <c r="T231" s="211">
        <f>S231*H231</f>
        <v>0</v>
      </c>
      <c r="U231" s="34"/>
      <c r="V231" s="34"/>
      <c r="W231" s="34"/>
      <c r="X231" s="34"/>
      <c r="Y231" s="34"/>
      <c r="Z231" s="34"/>
      <c r="AA231" s="34"/>
      <c r="AB231" s="34"/>
      <c r="AC231" s="34"/>
      <c r="AD231" s="34"/>
      <c r="AE231" s="34"/>
      <c r="AR231" s="212" t="s">
        <v>136</v>
      </c>
      <c r="AT231" s="212" t="s">
        <v>131</v>
      </c>
      <c r="AU231" s="212" t="s">
        <v>87</v>
      </c>
      <c r="AY231" s="17" t="s">
        <v>130</v>
      </c>
      <c r="BE231" s="213">
        <f>IF(N231="základní",J231,0)</f>
        <v>0</v>
      </c>
      <c r="BF231" s="213">
        <f>IF(N231="snížená",J231,0)</f>
        <v>0</v>
      </c>
      <c r="BG231" s="213">
        <f>IF(N231="zákl. přenesená",J231,0)</f>
        <v>0</v>
      </c>
      <c r="BH231" s="213">
        <f>IF(N231="sníž. přenesená",J231,0)</f>
        <v>0</v>
      </c>
      <c r="BI231" s="213">
        <f>IF(N231="nulová",J231,0)</f>
        <v>0</v>
      </c>
      <c r="BJ231" s="17" t="s">
        <v>85</v>
      </c>
      <c r="BK231" s="213">
        <f>ROUND(I231*H231,2)</f>
        <v>0</v>
      </c>
      <c r="BL231" s="17" t="s">
        <v>136</v>
      </c>
      <c r="BM231" s="212" t="s">
        <v>302</v>
      </c>
    </row>
    <row r="232" spans="1:65" s="2" customFormat="1" ht="16.5" customHeight="1">
      <c r="A232" s="34"/>
      <c r="B232" s="35"/>
      <c r="C232" s="201" t="s">
        <v>303</v>
      </c>
      <c r="D232" s="201" t="s">
        <v>131</v>
      </c>
      <c r="E232" s="202" t="s">
        <v>304</v>
      </c>
      <c r="F232" s="203" t="s">
        <v>305</v>
      </c>
      <c r="G232" s="204" t="s">
        <v>282</v>
      </c>
      <c r="H232" s="205">
        <v>194</v>
      </c>
      <c r="I232" s="206"/>
      <c r="J232" s="207">
        <f>ROUND(I232*H232,2)</f>
        <v>0</v>
      </c>
      <c r="K232" s="203" t="s">
        <v>306</v>
      </c>
      <c r="L232" s="39"/>
      <c r="M232" s="208" t="s">
        <v>1</v>
      </c>
      <c r="N232" s="209" t="s">
        <v>42</v>
      </c>
      <c r="O232" s="71"/>
      <c r="P232" s="210">
        <f>O232*H232</f>
        <v>0</v>
      </c>
      <c r="Q232" s="210">
        <v>0</v>
      </c>
      <c r="R232" s="210">
        <f>Q232*H232</f>
        <v>0</v>
      </c>
      <c r="S232" s="210">
        <v>0</v>
      </c>
      <c r="T232" s="211">
        <f>S232*H232</f>
        <v>0</v>
      </c>
      <c r="U232" s="34"/>
      <c r="V232" s="34"/>
      <c r="W232" s="34"/>
      <c r="X232" s="34"/>
      <c r="Y232" s="34"/>
      <c r="Z232" s="34"/>
      <c r="AA232" s="34"/>
      <c r="AB232" s="34"/>
      <c r="AC232" s="34"/>
      <c r="AD232" s="34"/>
      <c r="AE232" s="34"/>
      <c r="AR232" s="212" t="s">
        <v>136</v>
      </c>
      <c r="AT232" s="212" t="s">
        <v>131</v>
      </c>
      <c r="AU232" s="212" t="s">
        <v>87</v>
      </c>
      <c r="AY232" s="17" t="s">
        <v>130</v>
      </c>
      <c r="BE232" s="213">
        <f>IF(N232="základní",J232,0)</f>
        <v>0</v>
      </c>
      <c r="BF232" s="213">
        <f>IF(N232="snížená",J232,0)</f>
        <v>0</v>
      </c>
      <c r="BG232" s="213">
        <f>IF(N232="zákl. přenesená",J232,0)</f>
        <v>0</v>
      </c>
      <c r="BH232" s="213">
        <f>IF(N232="sníž. přenesená",J232,0)</f>
        <v>0</v>
      </c>
      <c r="BI232" s="213">
        <f>IF(N232="nulová",J232,0)</f>
        <v>0</v>
      </c>
      <c r="BJ232" s="17" t="s">
        <v>85</v>
      </c>
      <c r="BK232" s="213">
        <f>ROUND(I232*H232,2)</f>
        <v>0</v>
      </c>
      <c r="BL232" s="17" t="s">
        <v>136</v>
      </c>
      <c r="BM232" s="212" t="s">
        <v>307</v>
      </c>
    </row>
    <row r="233" spans="1:65" s="2" customFormat="1" ht="78">
      <c r="A233" s="34"/>
      <c r="B233" s="35"/>
      <c r="C233" s="36"/>
      <c r="D233" s="214" t="s">
        <v>138</v>
      </c>
      <c r="E233" s="36"/>
      <c r="F233" s="215" t="s">
        <v>308</v>
      </c>
      <c r="G233" s="36"/>
      <c r="H233" s="36"/>
      <c r="I233" s="115"/>
      <c r="J233" s="36"/>
      <c r="K233" s="36"/>
      <c r="L233" s="39"/>
      <c r="M233" s="216"/>
      <c r="N233" s="217"/>
      <c r="O233" s="71"/>
      <c r="P233" s="71"/>
      <c r="Q233" s="71"/>
      <c r="R233" s="71"/>
      <c r="S233" s="71"/>
      <c r="T233" s="72"/>
      <c r="U233" s="34"/>
      <c r="V233" s="34"/>
      <c r="W233" s="34"/>
      <c r="X233" s="34"/>
      <c r="Y233" s="34"/>
      <c r="Z233" s="34"/>
      <c r="AA233" s="34"/>
      <c r="AB233" s="34"/>
      <c r="AC233" s="34"/>
      <c r="AD233" s="34"/>
      <c r="AE233" s="34"/>
      <c r="AT233" s="17" t="s">
        <v>138</v>
      </c>
      <c r="AU233" s="17" t="s">
        <v>87</v>
      </c>
    </row>
    <row r="234" spans="1:65" s="2" customFormat="1" ht="36" customHeight="1">
      <c r="A234" s="34"/>
      <c r="B234" s="35"/>
      <c r="C234" s="201" t="s">
        <v>309</v>
      </c>
      <c r="D234" s="201" t="s">
        <v>131</v>
      </c>
      <c r="E234" s="202" t="s">
        <v>310</v>
      </c>
      <c r="F234" s="203" t="s">
        <v>311</v>
      </c>
      <c r="G234" s="204" t="s">
        <v>163</v>
      </c>
      <c r="H234" s="205">
        <v>187.92</v>
      </c>
      <c r="I234" s="206"/>
      <c r="J234" s="207">
        <f>ROUND(I234*H234,2)</f>
        <v>0</v>
      </c>
      <c r="K234" s="203" t="s">
        <v>135</v>
      </c>
      <c r="L234" s="39"/>
      <c r="M234" s="208" t="s">
        <v>1</v>
      </c>
      <c r="N234" s="209" t="s">
        <v>42</v>
      </c>
      <c r="O234" s="71"/>
      <c r="P234" s="210">
        <f>O234*H234</f>
        <v>0</v>
      </c>
      <c r="Q234" s="210">
        <v>0</v>
      </c>
      <c r="R234" s="210">
        <f>Q234*H234</f>
        <v>0</v>
      </c>
      <c r="S234" s="210">
        <v>0</v>
      </c>
      <c r="T234" s="211">
        <f>S234*H234</f>
        <v>0</v>
      </c>
      <c r="U234" s="34"/>
      <c r="V234" s="34"/>
      <c r="W234" s="34"/>
      <c r="X234" s="34"/>
      <c r="Y234" s="34"/>
      <c r="Z234" s="34"/>
      <c r="AA234" s="34"/>
      <c r="AB234" s="34"/>
      <c r="AC234" s="34"/>
      <c r="AD234" s="34"/>
      <c r="AE234" s="34"/>
      <c r="AR234" s="212" t="s">
        <v>136</v>
      </c>
      <c r="AT234" s="212" t="s">
        <v>131</v>
      </c>
      <c r="AU234" s="212" t="s">
        <v>87</v>
      </c>
      <c r="AY234" s="17" t="s">
        <v>130</v>
      </c>
      <c r="BE234" s="213">
        <f>IF(N234="základní",J234,0)</f>
        <v>0</v>
      </c>
      <c r="BF234" s="213">
        <f>IF(N234="snížená",J234,0)</f>
        <v>0</v>
      </c>
      <c r="BG234" s="213">
        <f>IF(N234="zákl. přenesená",J234,0)</f>
        <v>0</v>
      </c>
      <c r="BH234" s="213">
        <f>IF(N234="sníž. přenesená",J234,0)</f>
        <v>0</v>
      </c>
      <c r="BI234" s="213">
        <f>IF(N234="nulová",J234,0)</f>
        <v>0</v>
      </c>
      <c r="BJ234" s="17" t="s">
        <v>85</v>
      </c>
      <c r="BK234" s="213">
        <f>ROUND(I234*H234,2)</f>
        <v>0</v>
      </c>
      <c r="BL234" s="17" t="s">
        <v>136</v>
      </c>
      <c r="BM234" s="212" t="s">
        <v>312</v>
      </c>
    </row>
    <row r="235" spans="1:65" s="13" customFormat="1" ht="11.25">
      <c r="B235" s="218"/>
      <c r="C235" s="219"/>
      <c r="D235" s="214" t="s">
        <v>140</v>
      </c>
      <c r="E235" s="220" t="s">
        <v>1</v>
      </c>
      <c r="F235" s="221" t="s">
        <v>313</v>
      </c>
      <c r="G235" s="219"/>
      <c r="H235" s="220" t="s">
        <v>1</v>
      </c>
      <c r="I235" s="222"/>
      <c r="J235" s="219"/>
      <c r="K235" s="219"/>
      <c r="L235" s="223"/>
      <c r="M235" s="224"/>
      <c r="N235" s="225"/>
      <c r="O235" s="225"/>
      <c r="P235" s="225"/>
      <c r="Q235" s="225"/>
      <c r="R235" s="225"/>
      <c r="S235" s="225"/>
      <c r="T235" s="226"/>
      <c r="AT235" s="227" t="s">
        <v>140</v>
      </c>
      <c r="AU235" s="227" t="s">
        <v>87</v>
      </c>
      <c r="AV235" s="13" t="s">
        <v>85</v>
      </c>
      <c r="AW235" s="13" t="s">
        <v>34</v>
      </c>
      <c r="AX235" s="13" t="s">
        <v>77</v>
      </c>
      <c r="AY235" s="227" t="s">
        <v>130</v>
      </c>
    </row>
    <row r="236" spans="1:65" s="13" customFormat="1" ht="11.25">
      <c r="B236" s="218"/>
      <c r="C236" s="219"/>
      <c r="D236" s="214" t="s">
        <v>140</v>
      </c>
      <c r="E236" s="220" t="s">
        <v>1</v>
      </c>
      <c r="F236" s="221" t="s">
        <v>314</v>
      </c>
      <c r="G236" s="219"/>
      <c r="H236" s="220" t="s">
        <v>1</v>
      </c>
      <c r="I236" s="222"/>
      <c r="J236" s="219"/>
      <c r="K236" s="219"/>
      <c r="L236" s="223"/>
      <c r="M236" s="224"/>
      <c r="N236" s="225"/>
      <c r="O236" s="225"/>
      <c r="P236" s="225"/>
      <c r="Q236" s="225"/>
      <c r="R236" s="225"/>
      <c r="S236" s="225"/>
      <c r="T236" s="226"/>
      <c r="AT236" s="227" t="s">
        <v>140</v>
      </c>
      <c r="AU236" s="227" t="s">
        <v>87</v>
      </c>
      <c r="AV236" s="13" t="s">
        <v>85</v>
      </c>
      <c r="AW236" s="13" t="s">
        <v>34</v>
      </c>
      <c r="AX236" s="13" t="s">
        <v>77</v>
      </c>
      <c r="AY236" s="227" t="s">
        <v>130</v>
      </c>
    </row>
    <row r="237" spans="1:65" s="14" customFormat="1" ht="11.25">
      <c r="B237" s="228"/>
      <c r="C237" s="229"/>
      <c r="D237" s="214" t="s">
        <v>140</v>
      </c>
      <c r="E237" s="230" t="s">
        <v>1</v>
      </c>
      <c r="F237" s="231" t="s">
        <v>315</v>
      </c>
      <c r="G237" s="229"/>
      <c r="H237" s="232">
        <v>187.92</v>
      </c>
      <c r="I237" s="233"/>
      <c r="J237" s="229"/>
      <c r="K237" s="229"/>
      <c r="L237" s="234"/>
      <c r="M237" s="235"/>
      <c r="N237" s="236"/>
      <c r="O237" s="236"/>
      <c r="P237" s="236"/>
      <c r="Q237" s="236"/>
      <c r="R237" s="236"/>
      <c r="S237" s="236"/>
      <c r="T237" s="237"/>
      <c r="AT237" s="238" t="s">
        <v>140</v>
      </c>
      <c r="AU237" s="238" t="s">
        <v>87</v>
      </c>
      <c r="AV237" s="14" t="s">
        <v>87</v>
      </c>
      <c r="AW237" s="14" t="s">
        <v>34</v>
      </c>
      <c r="AX237" s="14" t="s">
        <v>85</v>
      </c>
      <c r="AY237" s="238" t="s">
        <v>130</v>
      </c>
    </row>
    <row r="238" spans="1:65" s="2" customFormat="1" ht="24" customHeight="1">
      <c r="A238" s="34"/>
      <c r="B238" s="35"/>
      <c r="C238" s="201" t="s">
        <v>316</v>
      </c>
      <c r="D238" s="201" t="s">
        <v>131</v>
      </c>
      <c r="E238" s="202" t="s">
        <v>317</v>
      </c>
      <c r="F238" s="203" t="s">
        <v>318</v>
      </c>
      <c r="G238" s="204" t="s">
        <v>163</v>
      </c>
      <c r="H238" s="205">
        <v>370.08</v>
      </c>
      <c r="I238" s="206"/>
      <c r="J238" s="207">
        <f>ROUND(I238*H238,2)</f>
        <v>0</v>
      </c>
      <c r="K238" s="203" t="s">
        <v>135</v>
      </c>
      <c r="L238" s="39"/>
      <c r="M238" s="208" t="s">
        <v>1</v>
      </c>
      <c r="N238" s="209" t="s">
        <v>42</v>
      </c>
      <c r="O238" s="71"/>
      <c r="P238" s="210">
        <f>O238*H238</f>
        <v>0</v>
      </c>
      <c r="Q238" s="210">
        <v>0</v>
      </c>
      <c r="R238" s="210">
        <f>Q238*H238</f>
        <v>0</v>
      </c>
      <c r="S238" s="210">
        <v>0</v>
      </c>
      <c r="T238" s="211">
        <f>S238*H238</f>
        <v>0</v>
      </c>
      <c r="U238" s="34"/>
      <c r="V238" s="34"/>
      <c r="W238" s="34"/>
      <c r="X238" s="34"/>
      <c r="Y238" s="34"/>
      <c r="Z238" s="34"/>
      <c r="AA238" s="34"/>
      <c r="AB238" s="34"/>
      <c r="AC238" s="34"/>
      <c r="AD238" s="34"/>
      <c r="AE238" s="34"/>
      <c r="AR238" s="212" t="s">
        <v>136</v>
      </c>
      <c r="AT238" s="212" t="s">
        <v>131</v>
      </c>
      <c r="AU238" s="212" t="s">
        <v>87</v>
      </c>
      <c r="AY238" s="17" t="s">
        <v>130</v>
      </c>
      <c r="BE238" s="213">
        <f>IF(N238="základní",J238,0)</f>
        <v>0</v>
      </c>
      <c r="BF238" s="213">
        <f>IF(N238="snížená",J238,0)</f>
        <v>0</v>
      </c>
      <c r="BG238" s="213">
        <f>IF(N238="zákl. přenesená",J238,0)</f>
        <v>0</v>
      </c>
      <c r="BH238" s="213">
        <f>IF(N238="sníž. přenesená",J238,0)</f>
        <v>0</v>
      </c>
      <c r="BI238" s="213">
        <f>IF(N238="nulová",J238,0)</f>
        <v>0</v>
      </c>
      <c r="BJ238" s="17" t="s">
        <v>85</v>
      </c>
      <c r="BK238" s="213">
        <f>ROUND(I238*H238,2)</f>
        <v>0</v>
      </c>
      <c r="BL238" s="17" t="s">
        <v>136</v>
      </c>
      <c r="BM238" s="212" t="s">
        <v>319</v>
      </c>
    </row>
    <row r="239" spans="1:65" s="13" customFormat="1" ht="11.25">
      <c r="B239" s="218"/>
      <c r="C239" s="219"/>
      <c r="D239" s="214" t="s">
        <v>140</v>
      </c>
      <c r="E239" s="220" t="s">
        <v>1</v>
      </c>
      <c r="F239" s="221" t="s">
        <v>320</v>
      </c>
      <c r="G239" s="219"/>
      <c r="H239" s="220" t="s">
        <v>1</v>
      </c>
      <c r="I239" s="222"/>
      <c r="J239" s="219"/>
      <c r="K239" s="219"/>
      <c r="L239" s="223"/>
      <c r="M239" s="224"/>
      <c r="N239" s="225"/>
      <c r="O239" s="225"/>
      <c r="P239" s="225"/>
      <c r="Q239" s="225"/>
      <c r="R239" s="225"/>
      <c r="S239" s="225"/>
      <c r="T239" s="226"/>
      <c r="AT239" s="227" t="s">
        <v>140</v>
      </c>
      <c r="AU239" s="227" t="s">
        <v>87</v>
      </c>
      <c r="AV239" s="13" t="s">
        <v>85</v>
      </c>
      <c r="AW239" s="13" t="s">
        <v>34</v>
      </c>
      <c r="AX239" s="13" t="s">
        <v>77</v>
      </c>
      <c r="AY239" s="227" t="s">
        <v>130</v>
      </c>
    </row>
    <row r="240" spans="1:65" s="13" customFormat="1" ht="11.25">
      <c r="B240" s="218"/>
      <c r="C240" s="219"/>
      <c r="D240" s="214" t="s">
        <v>140</v>
      </c>
      <c r="E240" s="220" t="s">
        <v>1</v>
      </c>
      <c r="F240" s="221" t="s">
        <v>321</v>
      </c>
      <c r="G240" s="219"/>
      <c r="H240" s="220" t="s">
        <v>1</v>
      </c>
      <c r="I240" s="222"/>
      <c r="J240" s="219"/>
      <c r="K240" s="219"/>
      <c r="L240" s="223"/>
      <c r="M240" s="224"/>
      <c r="N240" s="225"/>
      <c r="O240" s="225"/>
      <c r="P240" s="225"/>
      <c r="Q240" s="225"/>
      <c r="R240" s="225"/>
      <c r="S240" s="225"/>
      <c r="T240" s="226"/>
      <c r="AT240" s="227" t="s">
        <v>140</v>
      </c>
      <c r="AU240" s="227" t="s">
        <v>87</v>
      </c>
      <c r="AV240" s="13" t="s">
        <v>85</v>
      </c>
      <c r="AW240" s="13" t="s">
        <v>34</v>
      </c>
      <c r="AX240" s="13" t="s">
        <v>77</v>
      </c>
      <c r="AY240" s="227" t="s">
        <v>130</v>
      </c>
    </row>
    <row r="241" spans="1:65" s="14" customFormat="1" ht="11.25">
      <c r="B241" s="228"/>
      <c r="C241" s="229"/>
      <c r="D241" s="214" t="s">
        <v>140</v>
      </c>
      <c r="E241" s="230" t="s">
        <v>1</v>
      </c>
      <c r="F241" s="231" t="s">
        <v>322</v>
      </c>
      <c r="G241" s="229"/>
      <c r="H241" s="232">
        <v>370.08</v>
      </c>
      <c r="I241" s="233"/>
      <c r="J241" s="229"/>
      <c r="K241" s="229"/>
      <c r="L241" s="234"/>
      <c r="M241" s="235"/>
      <c r="N241" s="236"/>
      <c r="O241" s="236"/>
      <c r="P241" s="236"/>
      <c r="Q241" s="236"/>
      <c r="R241" s="236"/>
      <c r="S241" s="236"/>
      <c r="T241" s="237"/>
      <c r="AT241" s="238" t="s">
        <v>140</v>
      </c>
      <c r="AU241" s="238" t="s">
        <v>87</v>
      </c>
      <c r="AV241" s="14" t="s">
        <v>87</v>
      </c>
      <c r="AW241" s="14" t="s">
        <v>34</v>
      </c>
      <c r="AX241" s="14" t="s">
        <v>85</v>
      </c>
      <c r="AY241" s="238" t="s">
        <v>130</v>
      </c>
    </row>
    <row r="242" spans="1:65" s="2" customFormat="1" ht="24" customHeight="1">
      <c r="A242" s="34"/>
      <c r="B242" s="35"/>
      <c r="C242" s="201" t="s">
        <v>323</v>
      </c>
      <c r="D242" s="201" t="s">
        <v>131</v>
      </c>
      <c r="E242" s="202" t="s">
        <v>324</v>
      </c>
      <c r="F242" s="203" t="s">
        <v>325</v>
      </c>
      <c r="G242" s="204" t="s">
        <v>326</v>
      </c>
      <c r="H242" s="205">
        <v>1</v>
      </c>
      <c r="I242" s="206"/>
      <c r="J242" s="207">
        <f>ROUND(I242*H242,2)</f>
        <v>0</v>
      </c>
      <c r="K242" s="203" t="s">
        <v>1</v>
      </c>
      <c r="L242" s="39"/>
      <c r="M242" s="208" t="s">
        <v>1</v>
      </c>
      <c r="N242" s="209" t="s">
        <v>42</v>
      </c>
      <c r="O242" s="71"/>
      <c r="P242" s="210">
        <f>O242*H242</f>
        <v>0</v>
      </c>
      <c r="Q242" s="210">
        <v>0</v>
      </c>
      <c r="R242" s="210">
        <f>Q242*H242</f>
        <v>0</v>
      </c>
      <c r="S242" s="210">
        <v>0</v>
      </c>
      <c r="T242" s="211">
        <f>S242*H242</f>
        <v>0</v>
      </c>
      <c r="U242" s="34"/>
      <c r="V242" s="34"/>
      <c r="W242" s="34"/>
      <c r="X242" s="34"/>
      <c r="Y242" s="34"/>
      <c r="Z242" s="34"/>
      <c r="AA242" s="34"/>
      <c r="AB242" s="34"/>
      <c r="AC242" s="34"/>
      <c r="AD242" s="34"/>
      <c r="AE242" s="34"/>
      <c r="AR242" s="212" t="s">
        <v>136</v>
      </c>
      <c r="AT242" s="212" t="s">
        <v>131</v>
      </c>
      <c r="AU242" s="212" t="s">
        <v>87</v>
      </c>
      <c r="AY242" s="17" t="s">
        <v>130</v>
      </c>
      <c r="BE242" s="213">
        <f>IF(N242="základní",J242,0)</f>
        <v>0</v>
      </c>
      <c r="BF242" s="213">
        <f>IF(N242="snížená",J242,0)</f>
        <v>0</v>
      </c>
      <c r="BG242" s="213">
        <f>IF(N242="zákl. přenesená",J242,0)</f>
        <v>0</v>
      </c>
      <c r="BH242" s="213">
        <f>IF(N242="sníž. přenesená",J242,0)</f>
        <v>0</v>
      </c>
      <c r="BI242" s="213">
        <f>IF(N242="nulová",J242,0)</f>
        <v>0</v>
      </c>
      <c r="BJ242" s="17" t="s">
        <v>85</v>
      </c>
      <c r="BK242" s="213">
        <f>ROUND(I242*H242,2)</f>
        <v>0</v>
      </c>
      <c r="BL242" s="17" t="s">
        <v>136</v>
      </c>
      <c r="BM242" s="212" t="s">
        <v>327</v>
      </c>
    </row>
    <row r="243" spans="1:65" s="12" customFormat="1" ht="25.9" customHeight="1">
      <c r="B243" s="187"/>
      <c r="C243" s="188"/>
      <c r="D243" s="189" t="s">
        <v>76</v>
      </c>
      <c r="E243" s="190" t="s">
        <v>192</v>
      </c>
      <c r="F243" s="190" t="s">
        <v>328</v>
      </c>
      <c r="G243" s="188"/>
      <c r="H243" s="188"/>
      <c r="I243" s="191"/>
      <c r="J243" s="192">
        <f>BK243</f>
        <v>0</v>
      </c>
      <c r="K243" s="188"/>
      <c r="L243" s="193"/>
      <c r="M243" s="194"/>
      <c r="N243" s="195"/>
      <c r="O243" s="195"/>
      <c r="P243" s="196">
        <f>SUM(P244:P322)</f>
        <v>0</v>
      </c>
      <c r="Q243" s="195"/>
      <c r="R243" s="196">
        <f>SUM(R244:R322)</f>
        <v>740.27890997999987</v>
      </c>
      <c r="S243" s="195"/>
      <c r="T243" s="197">
        <f>SUM(T244:T322)</f>
        <v>12.014999999999999</v>
      </c>
      <c r="AR243" s="198" t="s">
        <v>85</v>
      </c>
      <c r="AT243" s="199" t="s">
        <v>76</v>
      </c>
      <c r="AU243" s="199" t="s">
        <v>77</v>
      </c>
      <c r="AY243" s="198" t="s">
        <v>130</v>
      </c>
      <c r="BK243" s="200">
        <f>SUM(BK244:BK322)</f>
        <v>0</v>
      </c>
    </row>
    <row r="244" spans="1:65" s="2" customFormat="1" ht="24" customHeight="1">
      <c r="A244" s="34"/>
      <c r="B244" s="35"/>
      <c r="C244" s="201" t="s">
        <v>329</v>
      </c>
      <c r="D244" s="201" t="s">
        <v>131</v>
      </c>
      <c r="E244" s="202" t="s">
        <v>330</v>
      </c>
      <c r="F244" s="203" t="s">
        <v>331</v>
      </c>
      <c r="G244" s="204" t="s">
        <v>203</v>
      </c>
      <c r="H244" s="205">
        <v>20</v>
      </c>
      <c r="I244" s="206"/>
      <c r="J244" s="207">
        <f>ROUND(I244*H244,2)</f>
        <v>0</v>
      </c>
      <c r="K244" s="203" t="s">
        <v>135</v>
      </c>
      <c r="L244" s="39"/>
      <c r="M244" s="208" t="s">
        <v>1</v>
      </c>
      <c r="N244" s="209" t="s">
        <v>42</v>
      </c>
      <c r="O244" s="71"/>
      <c r="P244" s="210">
        <f>O244*H244</f>
        <v>0</v>
      </c>
      <c r="Q244" s="210">
        <v>0.26252999999999999</v>
      </c>
      <c r="R244" s="210">
        <f>Q244*H244</f>
        <v>5.2505999999999995</v>
      </c>
      <c r="S244" s="210">
        <v>0</v>
      </c>
      <c r="T244" s="211">
        <f>S244*H244</f>
        <v>0</v>
      </c>
      <c r="U244" s="34"/>
      <c r="V244" s="34"/>
      <c r="W244" s="34"/>
      <c r="X244" s="34"/>
      <c r="Y244" s="34"/>
      <c r="Z244" s="34"/>
      <c r="AA244" s="34"/>
      <c r="AB244" s="34"/>
      <c r="AC244" s="34"/>
      <c r="AD244" s="34"/>
      <c r="AE244" s="34"/>
      <c r="AR244" s="212" t="s">
        <v>136</v>
      </c>
      <c r="AT244" s="212" t="s">
        <v>131</v>
      </c>
      <c r="AU244" s="212" t="s">
        <v>85</v>
      </c>
      <c r="AY244" s="17" t="s">
        <v>130</v>
      </c>
      <c r="BE244" s="213">
        <f>IF(N244="základní",J244,0)</f>
        <v>0</v>
      </c>
      <c r="BF244" s="213">
        <f>IF(N244="snížená",J244,0)</f>
        <v>0</v>
      </c>
      <c r="BG244" s="213">
        <f>IF(N244="zákl. přenesená",J244,0)</f>
        <v>0</v>
      </c>
      <c r="BH244" s="213">
        <f>IF(N244="sníž. přenesená",J244,0)</f>
        <v>0</v>
      </c>
      <c r="BI244" s="213">
        <f>IF(N244="nulová",J244,0)</f>
        <v>0</v>
      </c>
      <c r="BJ244" s="17" t="s">
        <v>85</v>
      </c>
      <c r="BK244" s="213">
        <f>ROUND(I244*H244,2)</f>
        <v>0</v>
      </c>
      <c r="BL244" s="17" t="s">
        <v>136</v>
      </c>
      <c r="BM244" s="212" t="s">
        <v>332</v>
      </c>
    </row>
    <row r="245" spans="1:65" s="2" customFormat="1" ht="87.75">
      <c r="A245" s="34"/>
      <c r="B245" s="35"/>
      <c r="C245" s="36"/>
      <c r="D245" s="214" t="s">
        <v>138</v>
      </c>
      <c r="E245" s="36"/>
      <c r="F245" s="215" t="s">
        <v>333</v>
      </c>
      <c r="G245" s="36"/>
      <c r="H245" s="36"/>
      <c r="I245" s="115"/>
      <c r="J245" s="36"/>
      <c r="K245" s="36"/>
      <c r="L245" s="39"/>
      <c r="M245" s="216"/>
      <c r="N245" s="217"/>
      <c r="O245" s="71"/>
      <c r="P245" s="71"/>
      <c r="Q245" s="71"/>
      <c r="R245" s="71"/>
      <c r="S245" s="71"/>
      <c r="T245" s="72"/>
      <c r="U245" s="34"/>
      <c r="V245" s="34"/>
      <c r="W245" s="34"/>
      <c r="X245" s="34"/>
      <c r="Y245" s="34"/>
      <c r="Z245" s="34"/>
      <c r="AA245" s="34"/>
      <c r="AB245" s="34"/>
      <c r="AC245" s="34"/>
      <c r="AD245" s="34"/>
      <c r="AE245" s="34"/>
      <c r="AT245" s="17" t="s">
        <v>138</v>
      </c>
      <c r="AU245" s="17" t="s">
        <v>85</v>
      </c>
    </row>
    <row r="246" spans="1:65" s="13" customFormat="1" ht="11.25">
      <c r="B246" s="218"/>
      <c r="C246" s="219"/>
      <c r="D246" s="214" t="s">
        <v>140</v>
      </c>
      <c r="E246" s="220" t="s">
        <v>1</v>
      </c>
      <c r="F246" s="221" t="s">
        <v>334</v>
      </c>
      <c r="G246" s="219"/>
      <c r="H246" s="220" t="s">
        <v>1</v>
      </c>
      <c r="I246" s="222"/>
      <c r="J246" s="219"/>
      <c r="K246" s="219"/>
      <c r="L246" s="223"/>
      <c r="M246" s="224"/>
      <c r="N246" s="225"/>
      <c r="O246" s="225"/>
      <c r="P246" s="225"/>
      <c r="Q246" s="225"/>
      <c r="R246" s="225"/>
      <c r="S246" s="225"/>
      <c r="T246" s="226"/>
      <c r="AT246" s="227" t="s">
        <v>140</v>
      </c>
      <c r="AU246" s="227" t="s">
        <v>85</v>
      </c>
      <c r="AV246" s="13" t="s">
        <v>85</v>
      </c>
      <c r="AW246" s="13" t="s">
        <v>34</v>
      </c>
      <c r="AX246" s="13" t="s">
        <v>77</v>
      </c>
      <c r="AY246" s="227" t="s">
        <v>130</v>
      </c>
    </row>
    <row r="247" spans="1:65" s="13" customFormat="1" ht="11.25">
      <c r="B247" s="218"/>
      <c r="C247" s="219"/>
      <c r="D247" s="214" t="s">
        <v>140</v>
      </c>
      <c r="E247" s="220" t="s">
        <v>1</v>
      </c>
      <c r="F247" s="221" t="s">
        <v>335</v>
      </c>
      <c r="G247" s="219"/>
      <c r="H247" s="220" t="s">
        <v>1</v>
      </c>
      <c r="I247" s="222"/>
      <c r="J247" s="219"/>
      <c r="K247" s="219"/>
      <c r="L247" s="223"/>
      <c r="M247" s="224"/>
      <c r="N247" s="225"/>
      <c r="O247" s="225"/>
      <c r="P247" s="225"/>
      <c r="Q247" s="225"/>
      <c r="R247" s="225"/>
      <c r="S247" s="225"/>
      <c r="T247" s="226"/>
      <c r="AT247" s="227" t="s">
        <v>140</v>
      </c>
      <c r="AU247" s="227" t="s">
        <v>85</v>
      </c>
      <c r="AV247" s="13" t="s">
        <v>85</v>
      </c>
      <c r="AW247" s="13" t="s">
        <v>34</v>
      </c>
      <c r="AX247" s="13" t="s">
        <v>77</v>
      </c>
      <c r="AY247" s="227" t="s">
        <v>130</v>
      </c>
    </row>
    <row r="248" spans="1:65" s="13" customFormat="1" ht="11.25">
      <c r="B248" s="218"/>
      <c r="C248" s="219"/>
      <c r="D248" s="214" t="s">
        <v>140</v>
      </c>
      <c r="E248" s="220" t="s">
        <v>1</v>
      </c>
      <c r="F248" s="221" t="s">
        <v>336</v>
      </c>
      <c r="G248" s="219"/>
      <c r="H248" s="220" t="s">
        <v>1</v>
      </c>
      <c r="I248" s="222"/>
      <c r="J248" s="219"/>
      <c r="K248" s="219"/>
      <c r="L248" s="223"/>
      <c r="M248" s="224"/>
      <c r="N248" s="225"/>
      <c r="O248" s="225"/>
      <c r="P248" s="225"/>
      <c r="Q248" s="225"/>
      <c r="R248" s="225"/>
      <c r="S248" s="225"/>
      <c r="T248" s="226"/>
      <c r="AT248" s="227" t="s">
        <v>140</v>
      </c>
      <c r="AU248" s="227" t="s">
        <v>85</v>
      </c>
      <c r="AV248" s="13" t="s">
        <v>85</v>
      </c>
      <c r="AW248" s="13" t="s">
        <v>34</v>
      </c>
      <c r="AX248" s="13" t="s">
        <v>77</v>
      </c>
      <c r="AY248" s="227" t="s">
        <v>130</v>
      </c>
    </row>
    <row r="249" spans="1:65" s="13" customFormat="1" ht="11.25">
      <c r="B249" s="218"/>
      <c r="C249" s="219"/>
      <c r="D249" s="214" t="s">
        <v>140</v>
      </c>
      <c r="E249" s="220" t="s">
        <v>1</v>
      </c>
      <c r="F249" s="221" t="s">
        <v>337</v>
      </c>
      <c r="G249" s="219"/>
      <c r="H249" s="220" t="s">
        <v>1</v>
      </c>
      <c r="I249" s="222"/>
      <c r="J249" s="219"/>
      <c r="K249" s="219"/>
      <c r="L249" s="223"/>
      <c r="M249" s="224"/>
      <c r="N249" s="225"/>
      <c r="O249" s="225"/>
      <c r="P249" s="225"/>
      <c r="Q249" s="225"/>
      <c r="R249" s="225"/>
      <c r="S249" s="225"/>
      <c r="T249" s="226"/>
      <c r="AT249" s="227" t="s">
        <v>140</v>
      </c>
      <c r="AU249" s="227" t="s">
        <v>85</v>
      </c>
      <c r="AV249" s="13" t="s">
        <v>85</v>
      </c>
      <c r="AW249" s="13" t="s">
        <v>34</v>
      </c>
      <c r="AX249" s="13" t="s">
        <v>77</v>
      </c>
      <c r="AY249" s="227" t="s">
        <v>130</v>
      </c>
    </row>
    <row r="250" spans="1:65" s="13" customFormat="1" ht="11.25">
      <c r="B250" s="218"/>
      <c r="C250" s="219"/>
      <c r="D250" s="214" t="s">
        <v>140</v>
      </c>
      <c r="E250" s="220" t="s">
        <v>1</v>
      </c>
      <c r="F250" s="221" t="s">
        <v>338</v>
      </c>
      <c r="G250" s="219"/>
      <c r="H250" s="220" t="s">
        <v>1</v>
      </c>
      <c r="I250" s="222"/>
      <c r="J250" s="219"/>
      <c r="K250" s="219"/>
      <c r="L250" s="223"/>
      <c r="M250" s="224"/>
      <c r="N250" s="225"/>
      <c r="O250" s="225"/>
      <c r="P250" s="225"/>
      <c r="Q250" s="225"/>
      <c r="R250" s="225"/>
      <c r="S250" s="225"/>
      <c r="T250" s="226"/>
      <c r="AT250" s="227" t="s">
        <v>140</v>
      </c>
      <c r="AU250" s="227" t="s">
        <v>85</v>
      </c>
      <c r="AV250" s="13" t="s">
        <v>85</v>
      </c>
      <c r="AW250" s="13" t="s">
        <v>34</v>
      </c>
      <c r="AX250" s="13" t="s">
        <v>77</v>
      </c>
      <c r="AY250" s="227" t="s">
        <v>130</v>
      </c>
    </row>
    <row r="251" spans="1:65" s="13" customFormat="1" ht="22.5">
      <c r="B251" s="218"/>
      <c r="C251" s="219"/>
      <c r="D251" s="214" t="s">
        <v>140</v>
      </c>
      <c r="E251" s="220" t="s">
        <v>1</v>
      </c>
      <c r="F251" s="221" t="s">
        <v>339</v>
      </c>
      <c r="G251" s="219"/>
      <c r="H251" s="220" t="s">
        <v>1</v>
      </c>
      <c r="I251" s="222"/>
      <c r="J251" s="219"/>
      <c r="K251" s="219"/>
      <c r="L251" s="223"/>
      <c r="M251" s="224"/>
      <c r="N251" s="225"/>
      <c r="O251" s="225"/>
      <c r="P251" s="225"/>
      <c r="Q251" s="225"/>
      <c r="R251" s="225"/>
      <c r="S251" s="225"/>
      <c r="T251" s="226"/>
      <c r="AT251" s="227" t="s">
        <v>140</v>
      </c>
      <c r="AU251" s="227" t="s">
        <v>85</v>
      </c>
      <c r="AV251" s="13" t="s">
        <v>85</v>
      </c>
      <c r="AW251" s="13" t="s">
        <v>34</v>
      </c>
      <c r="AX251" s="13" t="s">
        <v>77</v>
      </c>
      <c r="AY251" s="227" t="s">
        <v>130</v>
      </c>
    </row>
    <row r="252" spans="1:65" s="13" customFormat="1" ht="22.5">
      <c r="B252" s="218"/>
      <c r="C252" s="219"/>
      <c r="D252" s="214" t="s">
        <v>140</v>
      </c>
      <c r="E252" s="220" t="s">
        <v>1</v>
      </c>
      <c r="F252" s="221" t="s">
        <v>340</v>
      </c>
      <c r="G252" s="219"/>
      <c r="H252" s="220" t="s">
        <v>1</v>
      </c>
      <c r="I252" s="222"/>
      <c r="J252" s="219"/>
      <c r="K252" s="219"/>
      <c r="L252" s="223"/>
      <c r="M252" s="224"/>
      <c r="N252" s="225"/>
      <c r="O252" s="225"/>
      <c r="P252" s="225"/>
      <c r="Q252" s="225"/>
      <c r="R252" s="225"/>
      <c r="S252" s="225"/>
      <c r="T252" s="226"/>
      <c r="AT252" s="227" t="s">
        <v>140</v>
      </c>
      <c r="AU252" s="227" t="s">
        <v>85</v>
      </c>
      <c r="AV252" s="13" t="s">
        <v>85</v>
      </c>
      <c r="AW252" s="13" t="s">
        <v>34</v>
      </c>
      <c r="AX252" s="13" t="s">
        <v>77</v>
      </c>
      <c r="AY252" s="227" t="s">
        <v>130</v>
      </c>
    </row>
    <row r="253" spans="1:65" s="13" customFormat="1" ht="22.5">
      <c r="B253" s="218"/>
      <c r="C253" s="219"/>
      <c r="D253" s="214" t="s">
        <v>140</v>
      </c>
      <c r="E253" s="220" t="s">
        <v>1</v>
      </c>
      <c r="F253" s="221" t="s">
        <v>341</v>
      </c>
      <c r="G253" s="219"/>
      <c r="H253" s="220" t="s">
        <v>1</v>
      </c>
      <c r="I253" s="222"/>
      <c r="J253" s="219"/>
      <c r="K253" s="219"/>
      <c r="L253" s="223"/>
      <c r="M253" s="224"/>
      <c r="N253" s="225"/>
      <c r="O253" s="225"/>
      <c r="P253" s="225"/>
      <c r="Q253" s="225"/>
      <c r="R253" s="225"/>
      <c r="S253" s="225"/>
      <c r="T253" s="226"/>
      <c r="AT253" s="227" t="s">
        <v>140</v>
      </c>
      <c r="AU253" s="227" t="s">
        <v>85</v>
      </c>
      <c r="AV253" s="13" t="s">
        <v>85</v>
      </c>
      <c r="AW253" s="13" t="s">
        <v>34</v>
      </c>
      <c r="AX253" s="13" t="s">
        <v>77</v>
      </c>
      <c r="AY253" s="227" t="s">
        <v>130</v>
      </c>
    </row>
    <row r="254" spans="1:65" s="13" customFormat="1" ht="11.25">
      <c r="B254" s="218"/>
      <c r="C254" s="219"/>
      <c r="D254" s="214" t="s">
        <v>140</v>
      </c>
      <c r="E254" s="220" t="s">
        <v>1</v>
      </c>
      <c r="F254" s="221" t="s">
        <v>342</v>
      </c>
      <c r="G254" s="219"/>
      <c r="H254" s="220" t="s">
        <v>1</v>
      </c>
      <c r="I254" s="222"/>
      <c r="J254" s="219"/>
      <c r="K254" s="219"/>
      <c r="L254" s="223"/>
      <c r="M254" s="224"/>
      <c r="N254" s="225"/>
      <c r="O254" s="225"/>
      <c r="P254" s="225"/>
      <c r="Q254" s="225"/>
      <c r="R254" s="225"/>
      <c r="S254" s="225"/>
      <c r="T254" s="226"/>
      <c r="AT254" s="227" t="s">
        <v>140</v>
      </c>
      <c r="AU254" s="227" t="s">
        <v>85</v>
      </c>
      <c r="AV254" s="13" t="s">
        <v>85</v>
      </c>
      <c r="AW254" s="13" t="s">
        <v>34</v>
      </c>
      <c r="AX254" s="13" t="s">
        <v>77</v>
      </c>
      <c r="AY254" s="227" t="s">
        <v>130</v>
      </c>
    </row>
    <row r="255" spans="1:65" s="14" customFormat="1" ht="11.25">
      <c r="B255" s="228"/>
      <c r="C255" s="229"/>
      <c r="D255" s="214" t="s">
        <v>140</v>
      </c>
      <c r="E255" s="230" t="s">
        <v>1</v>
      </c>
      <c r="F255" s="231" t="s">
        <v>343</v>
      </c>
      <c r="G255" s="229"/>
      <c r="H255" s="232">
        <v>20</v>
      </c>
      <c r="I255" s="233"/>
      <c r="J255" s="229"/>
      <c r="K255" s="229"/>
      <c r="L255" s="234"/>
      <c r="M255" s="235"/>
      <c r="N255" s="236"/>
      <c r="O255" s="236"/>
      <c r="P255" s="236"/>
      <c r="Q255" s="236"/>
      <c r="R255" s="236"/>
      <c r="S255" s="236"/>
      <c r="T255" s="237"/>
      <c r="AT255" s="238" t="s">
        <v>140</v>
      </c>
      <c r="AU255" s="238" t="s">
        <v>85</v>
      </c>
      <c r="AV255" s="14" t="s">
        <v>87</v>
      </c>
      <c r="AW255" s="14" t="s">
        <v>34</v>
      </c>
      <c r="AX255" s="14" t="s">
        <v>85</v>
      </c>
      <c r="AY255" s="238" t="s">
        <v>130</v>
      </c>
    </row>
    <row r="256" spans="1:65" s="2" customFormat="1" ht="24" customHeight="1">
      <c r="A256" s="34"/>
      <c r="B256" s="35"/>
      <c r="C256" s="201" t="s">
        <v>344</v>
      </c>
      <c r="D256" s="201" t="s">
        <v>131</v>
      </c>
      <c r="E256" s="202" t="s">
        <v>345</v>
      </c>
      <c r="F256" s="203" t="s">
        <v>346</v>
      </c>
      <c r="G256" s="204" t="s">
        <v>203</v>
      </c>
      <c r="H256" s="205">
        <v>20</v>
      </c>
      <c r="I256" s="206"/>
      <c r="J256" s="207">
        <f>ROUND(I256*H256,2)</f>
        <v>0</v>
      </c>
      <c r="K256" s="203" t="s">
        <v>1</v>
      </c>
      <c r="L256" s="39"/>
      <c r="M256" s="208" t="s">
        <v>1</v>
      </c>
      <c r="N256" s="209" t="s">
        <v>42</v>
      </c>
      <c r="O256" s="71"/>
      <c r="P256" s="210">
        <f>O256*H256</f>
        <v>0</v>
      </c>
      <c r="Q256" s="210">
        <v>8.4000000000000003E-4</v>
      </c>
      <c r="R256" s="210">
        <f>Q256*H256</f>
        <v>1.6800000000000002E-2</v>
      </c>
      <c r="S256" s="210">
        <v>0</v>
      </c>
      <c r="T256" s="211">
        <f>S256*H256</f>
        <v>0</v>
      </c>
      <c r="U256" s="34"/>
      <c r="V256" s="34"/>
      <c r="W256" s="34"/>
      <c r="X256" s="34"/>
      <c r="Y256" s="34"/>
      <c r="Z256" s="34"/>
      <c r="AA256" s="34"/>
      <c r="AB256" s="34"/>
      <c r="AC256" s="34"/>
      <c r="AD256" s="34"/>
      <c r="AE256" s="34"/>
      <c r="AR256" s="212" t="s">
        <v>136</v>
      </c>
      <c r="AT256" s="212" t="s">
        <v>131</v>
      </c>
      <c r="AU256" s="212" t="s">
        <v>85</v>
      </c>
      <c r="AY256" s="17" t="s">
        <v>130</v>
      </c>
      <c r="BE256" s="213">
        <f>IF(N256="základní",J256,0)</f>
        <v>0</v>
      </c>
      <c r="BF256" s="213">
        <f>IF(N256="snížená",J256,0)</f>
        <v>0</v>
      </c>
      <c r="BG256" s="213">
        <f>IF(N256="zákl. přenesená",J256,0)</f>
        <v>0</v>
      </c>
      <c r="BH256" s="213">
        <f>IF(N256="sníž. přenesená",J256,0)</f>
        <v>0</v>
      </c>
      <c r="BI256" s="213">
        <f>IF(N256="nulová",J256,0)</f>
        <v>0</v>
      </c>
      <c r="BJ256" s="17" t="s">
        <v>85</v>
      </c>
      <c r="BK256" s="213">
        <f>ROUND(I256*H256,2)</f>
        <v>0</v>
      </c>
      <c r="BL256" s="17" t="s">
        <v>136</v>
      </c>
      <c r="BM256" s="212" t="s">
        <v>347</v>
      </c>
    </row>
    <row r="257" spans="1:65" s="2" customFormat="1" ht="97.5">
      <c r="A257" s="34"/>
      <c r="B257" s="35"/>
      <c r="C257" s="36"/>
      <c r="D257" s="214" t="s">
        <v>138</v>
      </c>
      <c r="E257" s="36"/>
      <c r="F257" s="215" t="s">
        <v>348</v>
      </c>
      <c r="G257" s="36"/>
      <c r="H257" s="36"/>
      <c r="I257" s="115"/>
      <c r="J257" s="36"/>
      <c r="K257" s="36"/>
      <c r="L257" s="39"/>
      <c r="M257" s="216"/>
      <c r="N257" s="217"/>
      <c r="O257" s="71"/>
      <c r="P257" s="71"/>
      <c r="Q257" s="71"/>
      <c r="R257" s="71"/>
      <c r="S257" s="71"/>
      <c r="T257" s="72"/>
      <c r="U257" s="34"/>
      <c r="V257" s="34"/>
      <c r="W257" s="34"/>
      <c r="X257" s="34"/>
      <c r="Y257" s="34"/>
      <c r="Z257" s="34"/>
      <c r="AA257" s="34"/>
      <c r="AB257" s="34"/>
      <c r="AC257" s="34"/>
      <c r="AD257" s="34"/>
      <c r="AE257" s="34"/>
      <c r="AT257" s="17" t="s">
        <v>138</v>
      </c>
      <c r="AU257" s="17" t="s">
        <v>85</v>
      </c>
    </row>
    <row r="258" spans="1:65" s="13" customFormat="1" ht="11.25">
      <c r="B258" s="218"/>
      <c r="C258" s="219"/>
      <c r="D258" s="214" t="s">
        <v>140</v>
      </c>
      <c r="E258" s="220" t="s">
        <v>1</v>
      </c>
      <c r="F258" s="221" t="s">
        <v>349</v>
      </c>
      <c r="G258" s="219"/>
      <c r="H258" s="220" t="s">
        <v>1</v>
      </c>
      <c r="I258" s="222"/>
      <c r="J258" s="219"/>
      <c r="K258" s="219"/>
      <c r="L258" s="223"/>
      <c r="M258" s="224"/>
      <c r="N258" s="225"/>
      <c r="O258" s="225"/>
      <c r="P258" s="225"/>
      <c r="Q258" s="225"/>
      <c r="R258" s="225"/>
      <c r="S258" s="225"/>
      <c r="T258" s="226"/>
      <c r="AT258" s="227" t="s">
        <v>140</v>
      </c>
      <c r="AU258" s="227" t="s">
        <v>85</v>
      </c>
      <c r="AV258" s="13" t="s">
        <v>85</v>
      </c>
      <c r="AW258" s="13" t="s">
        <v>34</v>
      </c>
      <c r="AX258" s="13" t="s">
        <v>77</v>
      </c>
      <c r="AY258" s="227" t="s">
        <v>130</v>
      </c>
    </row>
    <row r="259" spans="1:65" s="13" customFormat="1" ht="11.25">
      <c r="B259" s="218"/>
      <c r="C259" s="219"/>
      <c r="D259" s="214" t="s">
        <v>140</v>
      </c>
      <c r="E259" s="220" t="s">
        <v>1</v>
      </c>
      <c r="F259" s="221" t="s">
        <v>350</v>
      </c>
      <c r="G259" s="219"/>
      <c r="H259" s="220" t="s">
        <v>1</v>
      </c>
      <c r="I259" s="222"/>
      <c r="J259" s="219"/>
      <c r="K259" s="219"/>
      <c r="L259" s="223"/>
      <c r="M259" s="224"/>
      <c r="N259" s="225"/>
      <c r="O259" s="225"/>
      <c r="P259" s="225"/>
      <c r="Q259" s="225"/>
      <c r="R259" s="225"/>
      <c r="S259" s="225"/>
      <c r="T259" s="226"/>
      <c r="AT259" s="227" t="s">
        <v>140</v>
      </c>
      <c r="AU259" s="227" t="s">
        <v>85</v>
      </c>
      <c r="AV259" s="13" t="s">
        <v>85</v>
      </c>
      <c r="AW259" s="13" t="s">
        <v>34</v>
      </c>
      <c r="AX259" s="13" t="s">
        <v>77</v>
      </c>
      <c r="AY259" s="227" t="s">
        <v>130</v>
      </c>
    </row>
    <row r="260" spans="1:65" s="13" customFormat="1" ht="11.25">
      <c r="B260" s="218"/>
      <c r="C260" s="219"/>
      <c r="D260" s="214" t="s">
        <v>140</v>
      </c>
      <c r="E260" s="220" t="s">
        <v>1</v>
      </c>
      <c r="F260" s="221" t="s">
        <v>351</v>
      </c>
      <c r="G260" s="219"/>
      <c r="H260" s="220" t="s">
        <v>1</v>
      </c>
      <c r="I260" s="222"/>
      <c r="J260" s="219"/>
      <c r="K260" s="219"/>
      <c r="L260" s="223"/>
      <c r="M260" s="224"/>
      <c r="N260" s="225"/>
      <c r="O260" s="225"/>
      <c r="P260" s="225"/>
      <c r="Q260" s="225"/>
      <c r="R260" s="225"/>
      <c r="S260" s="225"/>
      <c r="T260" s="226"/>
      <c r="AT260" s="227" t="s">
        <v>140</v>
      </c>
      <c r="AU260" s="227" t="s">
        <v>85</v>
      </c>
      <c r="AV260" s="13" t="s">
        <v>85</v>
      </c>
      <c r="AW260" s="13" t="s">
        <v>34</v>
      </c>
      <c r="AX260" s="13" t="s">
        <v>77</v>
      </c>
      <c r="AY260" s="227" t="s">
        <v>130</v>
      </c>
    </row>
    <row r="261" spans="1:65" s="14" customFormat="1" ht="11.25">
      <c r="B261" s="228"/>
      <c r="C261" s="229"/>
      <c r="D261" s="214" t="s">
        <v>140</v>
      </c>
      <c r="E261" s="230" t="s">
        <v>1</v>
      </c>
      <c r="F261" s="231" t="s">
        <v>343</v>
      </c>
      <c r="G261" s="229"/>
      <c r="H261" s="232">
        <v>20</v>
      </c>
      <c r="I261" s="233"/>
      <c r="J261" s="229"/>
      <c r="K261" s="229"/>
      <c r="L261" s="234"/>
      <c r="M261" s="235"/>
      <c r="N261" s="236"/>
      <c r="O261" s="236"/>
      <c r="P261" s="236"/>
      <c r="Q261" s="236"/>
      <c r="R261" s="236"/>
      <c r="S261" s="236"/>
      <c r="T261" s="237"/>
      <c r="AT261" s="238" t="s">
        <v>140</v>
      </c>
      <c r="AU261" s="238" t="s">
        <v>85</v>
      </c>
      <c r="AV261" s="14" t="s">
        <v>87</v>
      </c>
      <c r="AW261" s="14" t="s">
        <v>34</v>
      </c>
      <c r="AX261" s="14" t="s">
        <v>85</v>
      </c>
      <c r="AY261" s="238" t="s">
        <v>130</v>
      </c>
    </row>
    <row r="262" spans="1:65" s="2" customFormat="1" ht="48" customHeight="1">
      <c r="A262" s="34"/>
      <c r="B262" s="35"/>
      <c r="C262" s="201" t="s">
        <v>352</v>
      </c>
      <c r="D262" s="201" t="s">
        <v>131</v>
      </c>
      <c r="E262" s="202" t="s">
        <v>353</v>
      </c>
      <c r="F262" s="203" t="s">
        <v>354</v>
      </c>
      <c r="G262" s="204" t="s">
        <v>163</v>
      </c>
      <c r="H262" s="205">
        <v>7565.6369999999997</v>
      </c>
      <c r="I262" s="206"/>
      <c r="J262" s="207">
        <f>ROUND(I262*H262,2)</f>
        <v>0</v>
      </c>
      <c r="K262" s="203" t="s">
        <v>1</v>
      </c>
      <c r="L262" s="39"/>
      <c r="M262" s="208" t="s">
        <v>1</v>
      </c>
      <c r="N262" s="209" t="s">
        <v>42</v>
      </c>
      <c r="O262" s="71"/>
      <c r="P262" s="210">
        <f>O262*H262</f>
        <v>0</v>
      </c>
      <c r="Q262" s="210">
        <v>9.4539999999999999E-2</v>
      </c>
      <c r="R262" s="210">
        <f>Q262*H262</f>
        <v>715.25532197999996</v>
      </c>
      <c r="S262" s="210">
        <v>0</v>
      </c>
      <c r="T262" s="211">
        <f>S262*H262</f>
        <v>0</v>
      </c>
      <c r="U262" s="34"/>
      <c r="V262" s="34"/>
      <c r="W262" s="34"/>
      <c r="X262" s="34"/>
      <c r="Y262" s="34"/>
      <c r="Z262" s="34"/>
      <c r="AA262" s="34"/>
      <c r="AB262" s="34"/>
      <c r="AC262" s="34"/>
      <c r="AD262" s="34"/>
      <c r="AE262" s="34"/>
      <c r="AR262" s="212" t="s">
        <v>136</v>
      </c>
      <c r="AT262" s="212" t="s">
        <v>131</v>
      </c>
      <c r="AU262" s="212" t="s">
        <v>85</v>
      </c>
      <c r="AY262" s="17" t="s">
        <v>130</v>
      </c>
      <c r="BE262" s="213">
        <f>IF(N262="základní",J262,0)</f>
        <v>0</v>
      </c>
      <c r="BF262" s="213">
        <f>IF(N262="snížená",J262,0)</f>
        <v>0</v>
      </c>
      <c r="BG262" s="213">
        <f>IF(N262="zákl. přenesená",J262,0)</f>
        <v>0</v>
      </c>
      <c r="BH262" s="213">
        <f>IF(N262="sníž. přenesená",J262,0)</f>
        <v>0</v>
      </c>
      <c r="BI262" s="213">
        <f>IF(N262="nulová",J262,0)</f>
        <v>0</v>
      </c>
      <c r="BJ262" s="17" t="s">
        <v>85</v>
      </c>
      <c r="BK262" s="213">
        <f>ROUND(I262*H262,2)</f>
        <v>0</v>
      </c>
      <c r="BL262" s="17" t="s">
        <v>136</v>
      </c>
      <c r="BM262" s="212" t="s">
        <v>355</v>
      </c>
    </row>
    <row r="263" spans="1:65" s="2" customFormat="1" ht="126.75">
      <c r="A263" s="34"/>
      <c r="B263" s="35"/>
      <c r="C263" s="36"/>
      <c r="D263" s="214" t="s">
        <v>138</v>
      </c>
      <c r="E263" s="36"/>
      <c r="F263" s="215" t="s">
        <v>356</v>
      </c>
      <c r="G263" s="36"/>
      <c r="H263" s="36"/>
      <c r="I263" s="115"/>
      <c r="J263" s="36"/>
      <c r="K263" s="36"/>
      <c r="L263" s="39"/>
      <c r="M263" s="216"/>
      <c r="N263" s="217"/>
      <c r="O263" s="71"/>
      <c r="P263" s="71"/>
      <c r="Q263" s="71"/>
      <c r="R263" s="71"/>
      <c r="S263" s="71"/>
      <c r="T263" s="72"/>
      <c r="U263" s="34"/>
      <c r="V263" s="34"/>
      <c r="W263" s="34"/>
      <c r="X263" s="34"/>
      <c r="Y263" s="34"/>
      <c r="Z263" s="34"/>
      <c r="AA263" s="34"/>
      <c r="AB263" s="34"/>
      <c r="AC263" s="34"/>
      <c r="AD263" s="34"/>
      <c r="AE263" s="34"/>
      <c r="AT263" s="17" t="s">
        <v>138</v>
      </c>
      <c r="AU263" s="17" t="s">
        <v>85</v>
      </c>
    </row>
    <row r="264" spans="1:65" s="13" customFormat="1" ht="11.25">
      <c r="B264" s="218"/>
      <c r="C264" s="219"/>
      <c r="D264" s="214" t="s">
        <v>140</v>
      </c>
      <c r="E264" s="220" t="s">
        <v>1</v>
      </c>
      <c r="F264" s="221" t="s">
        <v>357</v>
      </c>
      <c r="G264" s="219"/>
      <c r="H264" s="220" t="s">
        <v>1</v>
      </c>
      <c r="I264" s="222"/>
      <c r="J264" s="219"/>
      <c r="K264" s="219"/>
      <c r="L264" s="223"/>
      <c r="M264" s="224"/>
      <c r="N264" s="225"/>
      <c r="O264" s="225"/>
      <c r="P264" s="225"/>
      <c r="Q264" s="225"/>
      <c r="R264" s="225"/>
      <c r="S264" s="225"/>
      <c r="T264" s="226"/>
      <c r="AT264" s="227" t="s">
        <v>140</v>
      </c>
      <c r="AU264" s="227" t="s">
        <v>85</v>
      </c>
      <c r="AV264" s="13" t="s">
        <v>85</v>
      </c>
      <c r="AW264" s="13" t="s">
        <v>34</v>
      </c>
      <c r="AX264" s="13" t="s">
        <v>77</v>
      </c>
      <c r="AY264" s="227" t="s">
        <v>130</v>
      </c>
    </row>
    <row r="265" spans="1:65" s="14" customFormat="1" ht="11.25">
      <c r="B265" s="228"/>
      <c r="C265" s="229"/>
      <c r="D265" s="214" t="s">
        <v>140</v>
      </c>
      <c r="E265" s="230" t="s">
        <v>1</v>
      </c>
      <c r="F265" s="231" t="s">
        <v>358</v>
      </c>
      <c r="G265" s="229"/>
      <c r="H265" s="232">
        <v>3786.5709999999999</v>
      </c>
      <c r="I265" s="233"/>
      <c r="J265" s="229"/>
      <c r="K265" s="229"/>
      <c r="L265" s="234"/>
      <c r="M265" s="235"/>
      <c r="N265" s="236"/>
      <c r="O265" s="236"/>
      <c r="P265" s="236"/>
      <c r="Q265" s="236"/>
      <c r="R265" s="236"/>
      <c r="S265" s="236"/>
      <c r="T265" s="237"/>
      <c r="AT265" s="238" t="s">
        <v>140</v>
      </c>
      <c r="AU265" s="238" t="s">
        <v>85</v>
      </c>
      <c r="AV265" s="14" t="s">
        <v>87</v>
      </c>
      <c r="AW265" s="14" t="s">
        <v>34</v>
      </c>
      <c r="AX265" s="14" t="s">
        <v>77</v>
      </c>
      <c r="AY265" s="238" t="s">
        <v>130</v>
      </c>
    </row>
    <row r="266" spans="1:65" s="14" customFormat="1" ht="11.25">
      <c r="B266" s="228"/>
      <c r="C266" s="229"/>
      <c r="D266" s="214" t="s">
        <v>140</v>
      </c>
      <c r="E266" s="230" t="s">
        <v>1</v>
      </c>
      <c r="F266" s="231" t="s">
        <v>359</v>
      </c>
      <c r="G266" s="229"/>
      <c r="H266" s="232">
        <v>3779.0659999999998</v>
      </c>
      <c r="I266" s="233"/>
      <c r="J266" s="229"/>
      <c r="K266" s="229"/>
      <c r="L266" s="234"/>
      <c r="M266" s="235"/>
      <c r="N266" s="236"/>
      <c r="O266" s="236"/>
      <c r="P266" s="236"/>
      <c r="Q266" s="236"/>
      <c r="R266" s="236"/>
      <c r="S266" s="236"/>
      <c r="T266" s="237"/>
      <c r="AT266" s="238" t="s">
        <v>140</v>
      </c>
      <c r="AU266" s="238" t="s">
        <v>85</v>
      </c>
      <c r="AV266" s="14" t="s">
        <v>87</v>
      </c>
      <c r="AW266" s="14" t="s">
        <v>34</v>
      </c>
      <c r="AX266" s="14" t="s">
        <v>77</v>
      </c>
      <c r="AY266" s="238" t="s">
        <v>130</v>
      </c>
    </row>
    <row r="267" spans="1:65" s="15" customFormat="1" ht="11.25">
      <c r="B267" s="239"/>
      <c r="C267" s="240"/>
      <c r="D267" s="214" t="s">
        <v>140</v>
      </c>
      <c r="E267" s="241" t="s">
        <v>1</v>
      </c>
      <c r="F267" s="242" t="s">
        <v>152</v>
      </c>
      <c r="G267" s="240"/>
      <c r="H267" s="243">
        <v>7565.6369999999997</v>
      </c>
      <c r="I267" s="244"/>
      <c r="J267" s="240"/>
      <c r="K267" s="240"/>
      <c r="L267" s="245"/>
      <c r="M267" s="246"/>
      <c r="N267" s="247"/>
      <c r="O267" s="247"/>
      <c r="P267" s="247"/>
      <c r="Q267" s="247"/>
      <c r="R267" s="247"/>
      <c r="S267" s="247"/>
      <c r="T267" s="248"/>
      <c r="AT267" s="249" t="s">
        <v>140</v>
      </c>
      <c r="AU267" s="249" t="s">
        <v>85</v>
      </c>
      <c r="AV267" s="15" t="s">
        <v>136</v>
      </c>
      <c r="AW267" s="15" t="s">
        <v>34</v>
      </c>
      <c r="AX267" s="15" t="s">
        <v>85</v>
      </c>
      <c r="AY267" s="249" t="s">
        <v>130</v>
      </c>
    </row>
    <row r="268" spans="1:65" s="2" customFormat="1" ht="48" customHeight="1">
      <c r="A268" s="34"/>
      <c r="B268" s="35"/>
      <c r="C268" s="201" t="s">
        <v>360</v>
      </c>
      <c r="D268" s="201" t="s">
        <v>131</v>
      </c>
      <c r="E268" s="202" t="s">
        <v>361</v>
      </c>
      <c r="F268" s="203" t="s">
        <v>362</v>
      </c>
      <c r="G268" s="204" t="s">
        <v>363</v>
      </c>
      <c r="H268" s="205">
        <v>2</v>
      </c>
      <c r="I268" s="206"/>
      <c r="J268" s="207">
        <f>ROUND(I268*H268,2)</f>
        <v>0</v>
      </c>
      <c r="K268" s="203" t="s">
        <v>135</v>
      </c>
      <c r="L268" s="39"/>
      <c r="M268" s="208" t="s">
        <v>1</v>
      </c>
      <c r="N268" s="209" t="s">
        <v>42</v>
      </c>
      <c r="O268" s="71"/>
      <c r="P268" s="210">
        <f>O268*H268</f>
        <v>0</v>
      </c>
      <c r="Q268" s="210">
        <v>4.2382200000000001</v>
      </c>
      <c r="R268" s="210">
        <f>Q268*H268</f>
        <v>8.4764400000000002</v>
      </c>
      <c r="S268" s="210">
        <v>0</v>
      </c>
      <c r="T268" s="211">
        <f>S268*H268</f>
        <v>0</v>
      </c>
      <c r="U268" s="34"/>
      <c r="V268" s="34"/>
      <c r="W268" s="34"/>
      <c r="X268" s="34"/>
      <c r="Y268" s="34"/>
      <c r="Z268" s="34"/>
      <c r="AA268" s="34"/>
      <c r="AB268" s="34"/>
      <c r="AC268" s="34"/>
      <c r="AD268" s="34"/>
      <c r="AE268" s="34"/>
      <c r="AR268" s="212" t="s">
        <v>136</v>
      </c>
      <c r="AT268" s="212" t="s">
        <v>131</v>
      </c>
      <c r="AU268" s="212" t="s">
        <v>85</v>
      </c>
      <c r="AY268" s="17" t="s">
        <v>130</v>
      </c>
      <c r="BE268" s="213">
        <f>IF(N268="základní",J268,0)</f>
        <v>0</v>
      </c>
      <c r="BF268" s="213">
        <f>IF(N268="snížená",J268,0)</f>
        <v>0</v>
      </c>
      <c r="BG268" s="213">
        <f>IF(N268="zákl. přenesená",J268,0)</f>
        <v>0</v>
      </c>
      <c r="BH268" s="213">
        <f>IF(N268="sníž. přenesená",J268,0)</f>
        <v>0</v>
      </c>
      <c r="BI268" s="213">
        <f>IF(N268="nulová",J268,0)</f>
        <v>0</v>
      </c>
      <c r="BJ268" s="17" t="s">
        <v>85</v>
      </c>
      <c r="BK268" s="213">
        <f>ROUND(I268*H268,2)</f>
        <v>0</v>
      </c>
      <c r="BL268" s="17" t="s">
        <v>136</v>
      </c>
      <c r="BM268" s="212" t="s">
        <v>364</v>
      </c>
    </row>
    <row r="269" spans="1:65" s="2" customFormat="1" ht="224.25">
      <c r="A269" s="34"/>
      <c r="B269" s="35"/>
      <c r="C269" s="36"/>
      <c r="D269" s="214" t="s">
        <v>138</v>
      </c>
      <c r="E269" s="36"/>
      <c r="F269" s="215" t="s">
        <v>365</v>
      </c>
      <c r="G269" s="36"/>
      <c r="H269" s="36"/>
      <c r="I269" s="115"/>
      <c r="J269" s="36"/>
      <c r="K269" s="36"/>
      <c r="L269" s="39"/>
      <c r="M269" s="216"/>
      <c r="N269" s="217"/>
      <c r="O269" s="71"/>
      <c r="P269" s="71"/>
      <c r="Q269" s="71"/>
      <c r="R269" s="71"/>
      <c r="S269" s="71"/>
      <c r="T269" s="72"/>
      <c r="U269" s="34"/>
      <c r="V269" s="34"/>
      <c r="W269" s="34"/>
      <c r="X269" s="34"/>
      <c r="Y269" s="34"/>
      <c r="Z269" s="34"/>
      <c r="AA269" s="34"/>
      <c r="AB269" s="34"/>
      <c r="AC269" s="34"/>
      <c r="AD269" s="34"/>
      <c r="AE269" s="34"/>
      <c r="AT269" s="17" t="s">
        <v>138</v>
      </c>
      <c r="AU269" s="17" t="s">
        <v>85</v>
      </c>
    </row>
    <row r="270" spans="1:65" s="13" customFormat="1" ht="22.5">
      <c r="B270" s="218"/>
      <c r="C270" s="219"/>
      <c r="D270" s="214" t="s">
        <v>140</v>
      </c>
      <c r="E270" s="220" t="s">
        <v>1</v>
      </c>
      <c r="F270" s="221" t="s">
        <v>366</v>
      </c>
      <c r="G270" s="219"/>
      <c r="H270" s="220" t="s">
        <v>1</v>
      </c>
      <c r="I270" s="222"/>
      <c r="J270" s="219"/>
      <c r="K270" s="219"/>
      <c r="L270" s="223"/>
      <c r="M270" s="224"/>
      <c r="N270" s="225"/>
      <c r="O270" s="225"/>
      <c r="P270" s="225"/>
      <c r="Q270" s="225"/>
      <c r="R270" s="225"/>
      <c r="S270" s="225"/>
      <c r="T270" s="226"/>
      <c r="AT270" s="227" t="s">
        <v>140</v>
      </c>
      <c r="AU270" s="227" t="s">
        <v>85</v>
      </c>
      <c r="AV270" s="13" t="s">
        <v>85</v>
      </c>
      <c r="AW270" s="13" t="s">
        <v>34</v>
      </c>
      <c r="AX270" s="13" t="s">
        <v>77</v>
      </c>
      <c r="AY270" s="227" t="s">
        <v>130</v>
      </c>
    </row>
    <row r="271" spans="1:65" s="13" customFormat="1" ht="11.25">
      <c r="B271" s="218"/>
      <c r="C271" s="219"/>
      <c r="D271" s="214" t="s">
        <v>140</v>
      </c>
      <c r="E271" s="220" t="s">
        <v>1</v>
      </c>
      <c r="F271" s="221" t="s">
        <v>367</v>
      </c>
      <c r="G271" s="219"/>
      <c r="H271" s="220" t="s">
        <v>1</v>
      </c>
      <c r="I271" s="222"/>
      <c r="J271" s="219"/>
      <c r="K271" s="219"/>
      <c r="L271" s="223"/>
      <c r="M271" s="224"/>
      <c r="N271" s="225"/>
      <c r="O271" s="225"/>
      <c r="P271" s="225"/>
      <c r="Q271" s="225"/>
      <c r="R271" s="225"/>
      <c r="S271" s="225"/>
      <c r="T271" s="226"/>
      <c r="AT271" s="227" t="s">
        <v>140</v>
      </c>
      <c r="AU271" s="227" t="s">
        <v>85</v>
      </c>
      <c r="AV271" s="13" t="s">
        <v>85</v>
      </c>
      <c r="AW271" s="13" t="s">
        <v>34</v>
      </c>
      <c r="AX271" s="13" t="s">
        <v>77</v>
      </c>
      <c r="AY271" s="227" t="s">
        <v>130</v>
      </c>
    </row>
    <row r="272" spans="1:65" s="13" customFormat="1" ht="11.25">
      <c r="B272" s="218"/>
      <c r="C272" s="219"/>
      <c r="D272" s="214" t="s">
        <v>140</v>
      </c>
      <c r="E272" s="220" t="s">
        <v>1</v>
      </c>
      <c r="F272" s="221" t="s">
        <v>368</v>
      </c>
      <c r="G272" s="219"/>
      <c r="H272" s="220" t="s">
        <v>1</v>
      </c>
      <c r="I272" s="222"/>
      <c r="J272" s="219"/>
      <c r="K272" s="219"/>
      <c r="L272" s="223"/>
      <c r="M272" s="224"/>
      <c r="N272" s="225"/>
      <c r="O272" s="225"/>
      <c r="P272" s="225"/>
      <c r="Q272" s="225"/>
      <c r="R272" s="225"/>
      <c r="S272" s="225"/>
      <c r="T272" s="226"/>
      <c r="AT272" s="227" t="s">
        <v>140</v>
      </c>
      <c r="AU272" s="227" t="s">
        <v>85</v>
      </c>
      <c r="AV272" s="13" t="s">
        <v>85</v>
      </c>
      <c r="AW272" s="13" t="s">
        <v>34</v>
      </c>
      <c r="AX272" s="13" t="s">
        <v>77</v>
      </c>
      <c r="AY272" s="227" t="s">
        <v>130</v>
      </c>
    </row>
    <row r="273" spans="1:65" s="13" customFormat="1" ht="11.25">
      <c r="B273" s="218"/>
      <c r="C273" s="219"/>
      <c r="D273" s="214" t="s">
        <v>140</v>
      </c>
      <c r="E273" s="220" t="s">
        <v>1</v>
      </c>
      <c r="F273" s="221" t="s">
        <v>369</v>
      </c>
      <c r="G273" s="219"/>
      <c r="H273" s="220" t="s">
        <v>1</v>
      </c>
      <c r="I273" s="222"/>
      <c r="J273" s="219"/>
      <c r="K273" s="219"/>
      <c r="L273" s="223"/>
      <c r="M273" s="224"/>
      <c r="N273" s="225"/>
      <c r="O273" s="225"/>
      <c r="P273" s="225"/>
      <c r="Q273" s="225"/>
      <c r="R273" s="225"/>
      <c r="S273" s="225"/>
      <c r="T273" s="226"/>
      <c r="AT273" s="227" t="s">
        <v>140</v>
      </c>
      <c r="AU273" s="227" t="s">
        <v>85</v>
      </c>
      <c r="AV273" s="13" t="s">
        <v>85</v>
      </c>
      <c r="AW273" s="13" t="s">
        <v>34</v>
      </c>
      <c r="AX273" s="13" t="s">
        <v>77</v>
      </c>
      <c r="AY273" s="227" t="s">
        <v>130</v>
      </c>
    </row>
    <row r="274" spans="1:65" s="13" customFormat="1" ht="11.25">
      <c r="B274" s="218"/>
      <c r="C274" s="219"/>
      <c r="D274" s="214" t="s">
        <v>140</v>
      </c>
      <c r="E274" s="220" t="s">
        <v>1</v>
      </c>
      <c r="F274" s="221" t="s">
        <v>370</v>
      </c>
      <c r="G274" s="219"/>
      <c r="H274" s="220" t="s">
        <v>1</v>
      </c>
      <c r="I274" s="222"/>
      <c r="J274" s="219"/>
      <c r="K274" s="219"/>
      <c r="L274" s="223"/>
      <c r="M274" s="224"/>
      <c r="N274" s="225"/>
      <c r="O274" s="225"/>
      <c r="P274" s="225"/>
      <c r="Q274" s="225"/>
      <c r="R274" s="225"/>
      <c r="S274" s="225"/>
      <c r="T274" s="226"/>
      <c r="AT274" s="227" t="s">
        <v>140</v>
      </c>
      <c r="AU274" s="227" t="s">
        <v>85</v>
      </c>
      <c r="AV274" s="13" t="s">
        <v>85</v>
      </c>
      <c r="AW274" s="13" t="s">
        <v>34</v>
      </c>
      <c r="AX274" s="13" t="s">
        <v>77</v>
      </c>
      <c r="AY274" s="227" t="s">
        <v>130</v>
      </c>
    </row>
    <row r="275" spans="1:65" s="13" customFormat="1" ht="11.25">
      <c r="B275" s="218"/>
      <c r="C275" s="219"/>
      <c r="D275" s="214" t="s">
        <v>140</v>
      </c>
      <c r="E275" s="220" t="s">
        <v>1</v>
      </c>
      <c r="F275" s="221" t="s">
        <v>371</v>
      </c>
      <c r="G275" s="219"/>
      <c r="H275" s="220" t="s">
        <v>1</v>
      </c>
      <c r="I275" s="222"/>
      <c r="J275" s="219"/>
      <c r="K275" s="219"/>
      <c r="L275" s="223"/>
      <c r="M275" s="224"/>
      <c r="N275" s="225"/>
      <c r="O275" s="225"/>
      <c r="P275" s="225"/>
      <c r="Q275" s="225"/>
      <c r="R275" s="225"/>
      <c r="S275" s="225"/>
      <c r="T275" s="226"/>
      <c r="AT275" s="227" t="s">
        <v>140</v>
      </c>
      <c r="AU275" s="227" t="s">
        <v>85</v>
      </c>
      <c r="AV275" s="13" t="s">
        <v>85</v>
      </c>
      <c r="AW275" s="13" t="s">
        <v>34</v>
      </c>
      <c r="AX275" s="13" t="s">
        <v>77</v>
      </c>
      <c r="AY275" s="227" t="s">
        <v>130</v>
      </c>
    </row>
    <row r="276" spans="1:65" s="13" customFormat="1" ht="11.25">
      <c r="B276" s="218"/>
      <c r="C276" s="219"/>
      <c r="D276" s="214" t="s">
        <v>140</v>
      </c>
      <c r="E276" s="220" t="s">
        <v>1</v>
      </c>
      <c r="F276" s="221" t="s">
        <v>372</v>
      </c>
      <c r="G276" s="219"/>
      <c r="H276" s="220" t="s">
        <v>1</v>
      </c>
      <c r="I276" s="222"/>
      <c r="J276" s="219"/>
      <c r="K276" s="219"/>
      <c r="L276" s="223"/>
      <c r="M276" s="224"/>
      <c r="N276" s="225"/>
      <c r="O276" s="225"/>
      <c r="P276" s="225"/>
      <c r="Q276" s="225"/>
      <c r="R276" s="225"/>
      <c r="S276" s="225"/>
      <c r="T276" s="226"/>
      <c r="AT276" s="227" t="s">
        <v>140</v>
      </c>
      <c r="AU276" s="227" t="s">
        <v>85</v>
      </c>
      <c r="AV276" s="13" t="s">
        <v>85</v>
      </c>
      <c r="AW276" s="13" t="s">
        <v>34</v>
      </c>
      <c r="AX276" s="13" t="s">
        <v>77</v>
      </c>
      <c r="AY276" s="227" t="s">
        <v>130</v>
      </c>
    </row>
    <row r="277" spans="1:65" s="13" customFormat="1" ht="22.5">
      <c r="B277" s="218"/>
      <c r="C277" s="219"/>
      <c r="D277" s="214" t="s">
        <v>140</v>
      </c>
      <c r="E277" s="220" t="s">
        <v>1</v>
      </c>
      <c r="F277" s="221" t="s">
        <v>373</v>
      </c>
      <c r="G277" s="219"/>
      <c r="H277" s="220" t="s">
        <v>1</v>
      </c>
      <c r="I277" s="222"/>
      <c r="J277" s="219"/>
      <c r="K277" s="219"/>
      <c r="L277" s="223"/>
      <c r="M277" s="224"/>
      <c r="N277" s="225"/>
      <c r="O277" s="225"/>
      <c r="P277" s="225"/>
      <c r="Q277" s="225"/>
      <c r="R277" s="225"/>
      <c r="S277" s="225"/>
      <c r="T277" s="226"/>
      <c r="AT277" s="227" t="s">
        <v>140</v>
      </c>
      <c r="AU277" s="227" t="s">
        <v>85</v>
      </c>
      <c r="AV277" s="13" t="s">
        <v>85</v>
      </c>
      <c r="AW277" s="13" t="s">
        <v>34</v>
      </c>
      <c r="AX277" s="13" t="s">
        <v>77</v>
      </c>
      <c r="AY277" s="227" t="s">
        <v>130</v>
      </c>
    </row>
    <row r="278" spans="1:65" s="13" customFormat="1" ht="11.25">
      <c r="B278" s="218"/>
      <c r="C278" s="219"/>
      <c r="D278" s="214" t="s">
        <v>140</v>
      </c>
      <c r="E278" s="220" t="s">
        <v>1</v>
      </c>
      <c r="F278" s="221" t="s">
        <v>374</v>
      </c>
      <c r="G278" s="219"/>
      <c r="H278" s="220" t="s">
        <v>1</v>
      </c>
      <c r="I278" s="222"/>
      <c r="J278" s="219"/>
      <c r="K278" s="219"/>
      <c r="L278" s="223"/>
      <c r="M278" s="224"/>
      <c r="N278" s="225"/>
      <c r="O278" s="225"/>
      <c r="P278" s="225"/>
      <c r="Q278" s="225"/>
      <c r="R278" s="225"/>
      <c r="S278" s="225"/>
      <c r="T278" s="226"/>
      <c r="AT278" s="227" t="s">
        <v>140</v>
      </c>
      <c r="AU278" s="227" t="s">
        <v>85</v>
      </c>
      <c r="AV278" s="13" t="s">
        <v>85</v>
      </c>
      <c r="AW278" s="13" t="s">
        <v>34</v>
      </c>
      <c r="AX278" s="13" t="s">
        <v>77</v>
      </c>
      <c r="AY278" s="227" t="s">
        <v>130</v>
      </c>
    </row>
    <row r="279" spans="1:65" s="13" customFormat="1" ht="11.25">
      <c r="B279" s="218"/>
      <c r="C279" s="219"/>
      <c r="D279" s="214" t="s">
        <v>140</v>
      </c>
      <c r="E279" s="220" t="s">
        <v>1</v>
      </c>
      <c r="F279" s="221" t="s">
        <v>375</v>
      </c>
      <c r="G279" s="219"/>
      <c r="H279" s="220" t="s">
        <v>1</v>
      </c>
      <c r="I279" s="222"/>
      <c r="J279" s="219"/>
      <c r="K279" s="219"/>
      <c r="L279" s="223"/>
      <c r="M279" s="224"/>
      <c r="N279" s="225"/>
      <c r="O279" s="225"/>
      <c r="P279" s="225"/>
      <c r="Q279" s="225"/>
      <c r="R279" s="225"/>
      <c r="S279" s="225"/>
      <c r="T279" s="226"/>
      <c r="AT279" s="227" t="s">
        <v>140</v>
      </c>
      <c r="AU279" s="227" t="s">
        <v>85</v>
      </c>
      <c r="AV279" s="13" t="s">
        <v>85</v>
      </c>
      <c r="AW279" s="13" t="s">
        <v>34</v>
      </c>
      <c r="AX279" s="13" t="s">
        <v>77</v>
      </c>
      <c r="AY279" s="227" t="s">
        <v>130</v>
      </c>
    </row>
    <row r="280" spans="1:65" s="13" customFormat="1" ht="22.5">
      <c r="B280" s="218"/>
      <c r="C280" s="219"/>
      <c r="D280" s="214" t="s">
        <v>140</v>
      </c>
      <c r="E280" s="220" t="s">
        <v>1</v>
      </c>
      <c r="F280" s="221" t="s">
        <v>376</v>
      </c>
      <c r="G280" s="219"/>
      <c r="H280" s="220" t="s">
        <v>1</v>
      </c>
      <c r="I280" s="222"/>
      <c r="J280" s="219"/>
      <c r="K280" s="219"/>
      <c r="L280" s="223"/>
      <c r="M280" s="224"/>
      <c r="N280" s="225"/>
      <c r="O280" s="225"/>
      <c r="P280" s="225"/>
      <c r="Q280" s="225"/>
      <c r="R280" s="225"/>
      <c r="S280" s="225"/>
      <c r="T280" s="226"/>
      <c r="AT280" s="227" t="s">
        <v>140</v>
      </c>
      <c r="AU280" s="227" t="s">
        <v>85</v>
      </c>
      <c r="AV280" s="13" t="s">
        <v>85</v>
      </c>
      <c r="AW280" s="13" t="s">
        <v>34</v>
      </c>
      <c r="AX280" s="13" t="s">
        <v>77</v>
      </c>
      <c r="AY280" s="227" t="s">
        <v>130</v>
      </c>
    </row>
    <row r="281" spans="1:65" s="13" customFormat="1" ht="11.25">
      <c r="B281" s="218"/>
      <c r="C281" s="219"/>
      <c r="D281" s="214" t="s">
        <v>140</v>
      </c>
      <c r="E281" s="220" t="s">
        <v>1</v>
      </c>
      <c r="F281" s="221" t="s">
        <v>377</v>
      </c>
      <c r="G281" s="219"/>
      <c r="H281" s="220" t="s">
        <v>1</v>
      </c>
      <c r="I281" s="222"/>
      <c r="J281" s="219"/>
      <c r="K281" s="219"/>
      <c r="L281" s="223"/>
      <c r="M281" s="224"/>
      <c r="N281" s="225"/>
      <c r="O281" s="225"/>
      <c r="P281" s="225"/>
      <c r="Q281" s="225"/>
      <c r="R281" s="225"/>
      <c r="S281" s="225"/>
      <c r="T281" s="226"/>
      <c r="AT281" s="227" t="s">
        <v>140</v>
      </c>
      <c r="AU281" s="227" t="s">
        <v>85</v>
      </c>
      <c r="AV281" s="13" t="s">
        <v>85</v>
      </c>
      <c r="AW281" s="13" t="s">
        <v>34</v>
      </c>
      <c r="AX281" s="13" t="s">
        <v>77</v>
      </c>
      <c r="AY281" s="227" t="s">
        <v>130</v>
      </c>
    </row>
    <row r="282" spans="1:65" s="13" customFormat="1" ht="11.25">
      <c r="B282" s="218"/>
      <c r="C282" s="219"/>
      <c r="D282" s="214" t="s">
        <v>140</v>
      </c>
      <c r="E282" s="220" t="s">
        <v>1</v>
      </c>
      <c r="F282" s="221" t="s">
        <v>378</v>
      </c>
      <c r="G282" s="219"/>
      <c r="H282" s="220" t="s">
        <v>1</v>
      </c>
      <c r="I282" s="222"/>
      <c r="J282" s="219"/>
      <c r="K282" s="219"/>
      <c r="L282" s="223"/>
      <c r="M282" s="224"/>
      <c r="N282" s="225"/>
      <c r="O282" s="225"/>
      <c r="P282" s="225"/>
      <c r="Q282" s="225"/>
      <c r="R282" s="225"/>
      <c r="S282" s="225"/>
      <c r="T282" s="226"/>
      <c r="AT282" s="227" t="s">
        <v>140</v>
      </c>
      <c r="AU282" s="227" t="s">
        <v>85</v>
      </c>
      <c r="AV282" s="13" t="s">
        <v>85</v>
      </c>
      <c r="AW282" s="13" t="s">
        <v>34</v>
      </c>
      <c r="AX282" s="13" t="s">
        <v>77</v>
      </c>
      <c r="AY282" s="227" t="s">
        <v>130</v>
      </c>
    </row>
    <row r="283" spans="1:65" s="13" customFormat="1" ht="11.25">
      <c r="B283" s="218"/>
      <c r="C283" s="219"/>
      <c r="D283" s="214" t="s">
        <v>140</v>
      </c>
      <c r="E283" s="220" t="s">
        <v>1</v>
      </c>
      <c r="F283" s="221" t="s">
        <v>379</v>
      </c>
      <c r="G283" s="219"/>
      <c r="H283" s="220" t="s">
        <v>1</v>
      </c>
      <c r="I283" s="222"/>
      <c r="J283" s="219"/>
      <c r="K283" s="219"/>
      <c r="L283" s="223"/>
      <c r="M283" s="224"/>
      <c r="N283" s="225"/>
      <c r="O283" s="225"/>
      <c r="P283" s="225"/>
      <c r="Q283" s="225"/>
      <c r="R283" s="225"/>
      <c r="S283" s="225"/>
      <c r="T283" s="226"/>
      <c r="AT283" s="227" t="s">
        <v>140</v>
      </c>
      <c r="AU283" s="227" t="s">
        <v>85</v>
      </c>
      <c r="AV283" s="13" t="s">
        <v>85</v>
      </c>
      <c r="AW283" s="13" t="s">
        <v>34</v>
      </c>
      <c r="AX283" s="13" t="s">
        <v>77</v>
      </c>
      <c r="AY283" s="227" t="s">
        <v>130</v>
      </c>
    </row>
    <row r="284" spans="1:65" s="13" customFormat="1" ht="11.25">
      <c r="B284" s="218"/>
      <c r="C284" s="219"/>
      <c r="D284" s="214" t="s">
        <v>140</v>
      </c>
      <c r="E284" s="220" t="s">
        <v>1</v>
      </c>
      <c r="F284" s="221" t="s">
        <v>380</v>
      </c>
      <c r="G284" s="219"/>
      <c r="H284" s="220" t="s">
        <v>1</v>
      </c>
      <c r="I284" s="222"/>
      <c r="J284" s="219"/>
      <c r="K284" s="219"/>
      <c r="L284" s="223"/>
      <c r="M284" s="224"/>
      <c r="N284" s="225"/>
      <c r="O284" s="225"/>
      <c r="P284" s="225"/>
      <c r="Q284" s="225"/>
      <c r="R284" s="225"/>
      <c r="S284" s="225"/>
      <c r="T284" s="226"/>
      <c r="AT284" s="227" t="s">
        <v>140</v>
      </c>
      <c r="AU284" s="227" t="s">
        <v>85</v>
      </c>
      <c r="AV284" s="13" t="s">
        <v>85</v>
      </c>
      <c r="AW284" s="13" t="s">
        <v>34</v>
      </c>
      <c r="AX284" s="13" t="s">
        <v>77</v>
      </c>
      <c r="AY284" s="227" t="s">
        <v>130</v>
      </c>
    </row>
    <row r="285" spans="1:65" s="13" customFormat="1" ht="11.25">
      <c r="B285" s="218"/>
      <c r="C285" s="219"/>
      <c r="D285" s="214" t="s">
        <v>140</v>
      </c>
      <c r="E285" s="220" t="s">
        <v>1</v>
      </c>
      <c r="F285" s="221" t="s">
        <v>381</v>
      </c>
      <c r="G285" s="219"/>
      <c r="H285" s="220" t="s">
        <v>1</v>
      </c>
      <c r="I285" s="222"/>
      <c r="J285" s="219"/>
      <c r="K285" s="219"/>
      <c r="L285" s="223"/>
      <c r="M285" s="224"/>
      <c r="N285" s="225"/>
      <c r="O285" s="225"/>
      <c r="P285" s="225"/>
      <c r="Q285" s="225"/>
      <c r="R285" s="225"/>
      <c r="S285" s="225"/>
      <c r="T285" s="226"/>
      <c r="AT285" s="227" t="s">
        <v>140</v>
      </c>
      <c r="AU285" s="227" t="s">
        <v>85</v>
      </c>
      <c r="AV285" s="13" t="s">
        <v>85</v>
      </c>
      <c r="AW285" s="13" t="s">
        <v>34</v>
      </c>
      <c r="AX285" s="13" t="s">
        <v>77</v>
      </c>
      <c r="AY285" s="227" t="s">
        <v>130</v>
      </c>
    </row>
    <row r="286" spans="1:65" s="13" customFormat="1" ht="11.25">
      <c r="B286" s="218"/>
      <c r="C286" s="219"/>
      <c r="D286" s="214" t="s">
        <v>140</v>
      </c>
      <c r="E286" s="220" t="s">
        <v>1</v>
      </c>
      <c r="F286" s="221" t="s">
        <v>382</v>
      </c>
      <c r="G286" s="219"/>
      <c r="H286" s="220" t="s">
        <v>1</v>
      </c>
      <c r="I286" s="222"/>
      <c r="J286" s="219"/>
      <c r="K286" s="219"/>
      <c r="L286" s="223"/>
      <c r="M286" s="224"/>
      <c r="N286" s="225"/>
      <c r="O286" s="225"/>
      <c r="P286" s="225"/>
      <c r="Q286" s="225"/>
      <c r="R286" s="225"/>
      <c r="S286" s="225"/>
      <c r="T286" s="226"/>
      <c r="AT286" s="227" t="s">
        <v>140</v>
      </c>
      <c r="AU286" s="227" t="s">
        <v>85</v>
      </c>
      <c r="AV286" s="13" t="s">
        <v>85</v>
      </c>
      <c r="AW286" s="13" t="s">
        <v>34</v>
      </c>
      <c r="AX286" s="13" t="s">
        <v>77</v>
      </c>
      <c r="AY286" s="227" t="s">
        <v>130</v>
      </c>
    </row>
    <row r="287" spans="1:65" s="14" customFormat="1" ht="11.25">
      <c r="B287" s="228"/>
      <c r="C287" s="229"/>
      <c r="D287" s="214" t="s">
        <v>140</v>
      </c>
      <c r="E287" s="230" t="s">
        <v>1</v>
      </c>
      <c r="F287" s="231" t="s">
        <v>383</v>
      </c>
      <c r="G287" s="229"/>
      <c r="H287" s="232">
        <v>2</v>
      </c>
      <c r="I287" s="233"/>
      <c r="J287" s="229"/>
      <c r="K287" s="229"/>
      <c r="L287" s="234"/>
      <c r="M287" s="235"/>
      <c r="N287" s="236"/>
      <c r="O287" s="236"/>
      <c r="P287" s="236"/>
      <c r="Q287" s="236"/>
      <c r="R287" s="236"/>
      <c r="S287" s="236"/>
      <c r="T287" s="237"/>
      <c r="AT287" s="238" t="s">
        <v>140</v>
      </c>
      <c r="AU287" s="238" t="s">
        <v>85</v>
      </c>
      <c r="AV287" s="14" t="s">
        <v>87</v>
      </c>
      <c r="AW287" s="14" t="s">
        <v>34</v>
      </c>
      <c r="AX287" s="14" t="s">
        <v>85</v>
      </c>
      <c r="AY287" s="238" t="s">
        <v>130</v>
      </c>
    </row>
    <row r="288" spans="1:65" s="2" customFormat="1" ht="24" customHeight="1">
      <c r="A288" s="34"/>
      <c r="B288" s="35"/>
      <c r="C288" s="252" t="s">
        <v>384</v>
      </c>
      <c r="D288" s="252" t="s">
        <v>265</v>
      </c>
      <c r="E288" s="253" t="s">
        <v>385</v>
      </c>
      <c r="F288" s="254" t="s">
        <v>386</v>
      </c>
      <c r="G288" s="255" t="s">
        <v>282</v>
      </c>
      <c r="H288" s="256">
        <v>44</v>
      </c>
      <c r="I288" s="257"/>
      <c r="J288" s="258">
        <f>ROUND(I288*H288,2)</f>
        <v>0</v>
      </c>
      <c r="K288" s="254" t="s">
        <v>135</v>
      </c>
      <c r="L288" s="259"/>
      <c r="M288" s="260" t="s">
        <v>1</v>
      </c>
      <c r="N288" s="261" t="s">
        <v>42</v>
      </c>
      <c r="O288" s="71"/>
      <c r="P288" s="210">
        <f>O288*H288</f>
        <v>0</v>
      </c>
      <c r="Q288" s="210">
        <v>8.2000000000000003E-2</v>
      </c>
      <c r="R288" s="210">
        <f>Q288*H288</f>
        <v>3.6080000000000001</v>
      </c>
      <c r="S288" s="210">
        <v>0</v>
      </c>
      <c r="T288" s="211">
        <f>S288*H288</f>
        <v>0</v>
      </c>
      <c r="U288" s="34"/>
      <c r="V288" s="34"/>
      <c r="W288" s="34"/>
      <c r="X288" s="34"/>
      <c r="Y288" s="34"/>
      <c r="Z288" s="34"/>
      <c r="AA288" s="34"/>
      <c r="AB288" s="34"/>
      <c r="AC288" s="34"/>
      <c r="AD288" s="34"/>
      <c r="AE288" s="34"/>
      <c r="AR288" s="212" t="s">
        <v>188</v>
      </c>
      <c r="AT288" s="212" t="s">
        <v>265</v>
      </c>
      <c r="AU288" s="212" t="s">
        <v>85</v>
      </c>
      <c r="AY288" s="17" t="s">
        <v>130</v>
      </c>
      <c r="BE288" s="213">
        <f>IF(N288="základní",J288,0)</f>
        <v>0</v>
      </c>
      <c r="BF288" s="213">
        <f>IF(N288="snížená",J288,0)</f>
        <v>0</v>
      </c>
      <c r="BG288" s="213">
        <f>IF(N288="zákl. přenesená",J288,0)</f>
        <v>0</v>
      </c>
      <c r="BH288" s="213">
        <f>IF(N288="sníž. přenesená",J288,0)</f>
        <v>0</v>
      </c>
      <c r="BI288" s="213">
        <f>IF(N288="nulová",J288,0)</f>
        <v>0</v>
      </c>
      <c r="BJ288" s="17" t="s">
        <v>85</v>
      </c>
      <c r="BK288" s="213">
        <f>ROUND(I288*H288,2)</f>
        <v>0</v>
      </c>
      <c r="BL288" s="17" t="s">
        <v>136</v>
      </c>
      <c r="BM288" s="212" t="s">
        <v>387</v>
      </c>
    </row>
    <row r="289" spans="1:65" s="2" customFormat="1" ht="16.5" customHeight="1">
      <c r="A289" s="34"/>
      <c r="B289" s="35"/>
      <c r="C289" s="252" t="s">
        <v>388</v>
      </c>
      <c r="D289" s="252" t="s">
        <v>265</v>
      </c>
      <c r="E289" s="253" t="s">
        <v>389</v>
      </c>
      <c r="F289" s="254" t="s">
        <v>390</v>
      </c>
      <c r="G289" s="255" t="s">
        <v>282</v>
      </c>
      <c r="H289" s="256">
        <v>88</v>
      </c>
      <c r="I289" s="257"/>
      <c r="J289" s="258">
        <f>ROUND(I289*H289,2)</f>
        <v>0</v>
      </c>
      <c r="K289" s="254" t="s">
        <v>1</v>
      </c>
      <c r="L289" s="259"/>
      <c r="M289" s="260" t="s">
        <v>1</v>
      </c>
      <c r="N289" s="261" t="s">
        <v>42</v>
      </c>
      <c r="O289" s="71"/>
      <c r="P289" s="210">
        <f>O289*H289</f>
        <v>0</v>
      </c>
      <c r="Q289" s="210">
        <v>0</v>
      </c>
      <c r="R289" s="210">
        <f>Q289*H289</f>
        <v>0</v>
      </c>
      <c r="S289" s="210">
        <v>0</v>
      </c>
      <c r="T289" s="211">
        <f>S289*H289</f>
        <v>0</v>
      </c>
      <c r="U289" s="34"/>
      <c r="V289" s="34"/>
      <c r="W289" s="34"/>
      <c r="X289" s="34"/>
      <c r="Y289" s="34"/>
      <c r="Z289" s="34"/>
      <c r="AA289" s="34"/>
      <c r="AB289" s="34"/>
      <c r="AC289" s="34"/>
      <c r="AD289" s="34"/>
      <c r="AE289" s="34"/>
      <c r="AR289" s="212" t="s">
        <v>188</v>
      </c>
      <c r="AT289" s="212" t="s">
        <v>265</v>
      </c>
      <c r="AU289" s="212" t="s">
        <v>85</v>
      </c>
      <c r="AY289" s="17" t="s">
        <v>130</v>
      </c>
      <c r="BE289" s="213">
        <f>IF(N289="základní",J289,0)</f>
        <v>0</v>
      </c>
      <c r="BF289" s="213">
        <f>IF(N289="snížená",J289,0)</f>
        <v>0</v>
      </c>
      <c r="BG289" s="213">
        <f>IF(N289="zákl. přenesená",J289,0)</f>
        <v>0</v>
      </c>
      <c r="BH289" s="213">
        <f>IF(N289="sníž. přenesená",J289,0)</f>
        <v>0</v>
      </c>
      <c r="BI289" s="213">
        <f>IF(N289="nulová",J289,0)</f>
        <v>0</v>
      </c>
      <c r="BJ289" s="17" t="s">
        <v>85</v>
      </c>
      <c r="BK289" s="213">
        <f>ROUND(I289*H289,2)</f>
        <v>0</v>
      </c>
      <c r="BL289" s="17" t="s">
        <v>136</v>
      </c>
      <c r="BM289" s="212" t="s">
        <v>391</v>
      </c>
    </row>
    <row r="290" spans="1:65" s="13" customFormat="1" ht="11.25">
      <c r="B290" s="218"/>
      <c r="C290" s="219"/>
      <c r="D290" s="214" t="s">
        <v>140</v>
      </c>
      <c r="E290" s="220" t="s">
        <v>1</v>
      </c>
      <c r="F290" s="221" t="s">
        <v>392</v>
      </c>
      <c r="G290" s="219"/>
      <c r="H290" s="220" t="s">
        <v>1</v>
      </c>
      <c r="I290" s="222"/>
      <c r="J290" s="219"/>
      <c r="K290" s="219"/>
      <c r="L290" s="223"/>
      <c r="M290" s="224"/>
      <c r="N290" s="225"/>
      <c r="O290" s="225"/>
      <c r="P290" s="225"/>
      <c r="Q290" s="225"/>
      <c r="R290" s="225"/>
      <c r="S290" s="225"/>
      <c r="T290" s="226"/>
      <c r="AT290" s="227" t="s">
        <v>140</v>
      </c>
      <c r="AU290" s="227" t="s">
        <v>85</v>
      </c>
      <c r="AV290" s="13" t="s">
        <v>85</v>
      </c>
      <c r="AW290" s="13" t="s">
        <v>34</v>
      </c>
      <c r="AX290" s="13" t="s">
        <v>77</v>
      </c>
      <c r="AY290" s="227" t="s">
        <v>130</v>
      </c>
    </row>
    <row r="291" spans="1:65" s="13" customFormat="1" ht="11.25">
      <c r="B291" s="218"/>
      <c r="C291" s="219"/>
      <c r="D291" s="214" t="s">
        <v>140</v>
      </c>
      <c r="E291" s="220" t="s">
        <v>1</v>
      </c>
      <c r="F291" s="221" t="s">
        <v>393</v>
      </c>
      <c r="G291" s="219"/>
      <c r="H291" s="220" t="s">
        <v>1</v>
      </c>
      <c r="I291" s="222"/>
      <c r="J291" s="219"/>
      <c r="K291" s="219"/>
      <c r="L291" s="223"/>
      <c r="M291" s="224"/>
      <c r="N291" s="225"/>
      <c r="O291" s="225"/>
      <c r="P291" s="225"/>
      <c r="Q291" s="225"/>
      <c r="R291" s="225"/>
      <c r="S291" s="225"/>
      <c r="T291" s="226"/>
      <c r="AT291" s="227" t="s">
        <v>140</v>
      </c>
      <c r="AU291" s="227" t="s">
        <v>85</v>
      </c>
      <c r="AV291" s="13" t="s">
        <v>85</v>
      </c>
      <c r="AW291" s="13" t="s">
        <v>34</v>
      </c>
      <c r="AX291" s="13" t="s">
        <v>77</v>
      </c>
      <c r="AY291" s="227" t="s">
        <v>130</v>
      </c>
    </row>
    <row r="292" spans="1:65" s="14" customFormat="1" ht="11.25">
      <c r="B292" s="228"/>
      <c r="C292" s="229"/>
      <c r="D292" s="214" t="s">
        <v>140</v>
      </c>
      <c r="E292" s="230" t="s">
        <v>1</v>
      </c>
      <c r="F292" s="231" t="s">
        <v>394</v>
      </c>
      <c r="G292" s="229"/>
      <c r="H292" s="232">
        <v>88</v>
      </c>
      <c r="I292" s="233"/>
      <c r="J292" s="229"/>
      <c r="K292" s="229"/>
      <c r="L292" s="234"/>
      <c r="M292" s="235"/>
      <c r="N292" s="236"/>
      <c r="O292" s="236"/>
      <c r="P292" s="236"/>
      <c r="Q292" s="236"/>
      <c r="R292" s="236"/>
      <c r="S292" s="236"/>
      <c r="T292" s="237"/>
      <c r="AT292" s="238" t="s">
        <v>140</v>
      </c>
      <c r="AU292" s="238" t="s">
        <v>85</v>
      </c>
      <c r="AV292" s="14" t="s">
        <v>87</v>
      </c>
      <c r="AW292" s="14" t="s">
        <v>34</v>
      </c>
      <c r="AX292" s="14" t="s">
        <v>85</v>
      </c>
      <c r="AY292" s="238" t="s">
        <v>130</v>
      </c>
    </row>
    <row r="293" spans="1:65" s="2" customFormat="1" ht="24" customHeight="1">
      <c r="A293" s="34"/>
      <c r="B293" s="35"/>
      <c r="C293" s="201" t="s">
        <v>395</v>
      </c>
      <c r="D293" s="201" t="s">
        <v>131</v>
      </c>
      <c r="E293" s="202" t="s">
        <v>396</v>
      </c>
      <c r="F293" s="203" t="s">
        <v>397</v>
      </c>
      <c r="G293" s="204" t="s">
        <v>163</v>
      </c>
      <c r="H293" s="205">
        <v>160.19999999999999</v>
      </c>
      <c r="I293" s="206"/>
      <c r="J293" s="207">
        <f>ROUND(I293*H293,2)</f>
        <v>0</v>
      </c>
      <c r="K293" s="203" t="s">
        <v>135</v>
      </c>
      <c r="L293" s="39"/>
      <c r="M293" s="208" t="s">
        <v>1</v>
      </c>
      <c r="N293" s="209" t="s">
        <v>42</v>
      </c>
      <c r="O293" s="71"/>
      <c r="P293" s="210">
        <f>O293*H293</f>
        <v>0</v>
      </c>
      <c r="Q293" s="210">
        <v>0</v>
      </c>
      <c r="R293" s="210">
        <f>Q293*H293</f>
        <v>0</v>
      </c>
      <c r="S293" s="210">
        <v>7.4999999999999997E-2</v>
      </c>
      <c r="T293" s="211">
        <f>S293*H293</f>
        <v>12.014999999999999</v>
      </c>
      <c r="U293" s="34"/>
      <c r="V293" s="34"/>
      <c r="W293" s="34"/>
      <c r="X293" s="34"/>
      <c r="Y293" s="34"/>
      <c r="Z293" s="34"/>
      <c r="AA293" s="34"/>
      <c r="AB293" s="34"/>
      <c r="AC293" s="34"/>
      <c r="AD293" s="34"/>
      <c r="AE293" s="34"/>
      <c r="AR293" s="212" t="s">
        <v>136</v>
      </c>
      <c r="AT293" s="212" t="s">
        <v>131</v>
      </c>
      <c r="AU293" s="212" t="s">
        <v>85</v>
      </c>
      <c r="AY293" s="17" t="s">
        <v>130</v>
      </c>
      <c r="BE293" s="213">
        <f>IF(N293="základní",J293,0)</f>
        <v>0</v>
      </c>
      <c r="BF293" s="213">
        <f>IF(N293="snížená",J293,0)</f>
        <v>0</v>
      </c>
      <c r="BG293" s="213">
        <f>IF(N293="zákl. přenesená",J293,0)</f>
        <v>0</v>
      </c>
      <c r="BH293" s="213">
        <f>IF(N293="sníž. přenesená",J293,0)</f>
        <v>0</v>
      </c>
      <c r="BI293" s="213">
        <f>IF(N293="nulová",J293,0)</f>
        <v>0</v>
      </c>
      <c r="BJ293" s="17" t="s">
        <v>85</v>
      </c>
      <c r="BK293" s="213">
        <f>ROUND(I293*H293,2)</f>
        <v>0</v>
      </c>
      <c r="BL293" s="17" t="s">
        <v>136</v>
      </c>
      <c r="BM293" s="212" t="s">
        <v>398</v>
      </c>
    </row>
    <row r="294" spans="1:65" s="2" customFormat="1" ht="68.25">
      <c r="A294" s="34"/>
      <c r="B294" s="35"/>
      <c r="C294" s="36"/>
      <c r="D294" s="214" t="s">
        <v>138</v>
      </c>
      <c r="E294" s="36"/>
      <c r="F294" s="215" t="s">
        <v>399</v>
      </c>
      <c r="G294" s="36"/>
      <c r="H294" s="36"/>
      <c r="I294" s="115"/>
      <c r="J294" s="36"/>
      <c r="K294" s="36"/>
      <c r="L294" s="39"/>
      <c r="M294" s="216"/>
      <c r="N294" s="217"/>
      <c r="O294" s="71"/>
      <c r="P294" s="71"/>
      <c r="Q294" s="71"/>
      <c r="R294" s="71"/>
      <c r="S294" s="71"/>
      <c r="T294" s="72"/>
      <c r="U294" s="34"/>
      <c r="V294" s="34"/>
      <c r="W294" s="34"/>
      <c r="X294" s="34"/>
      <c r="Y294" s="34"/>
      <c r="Z294" s="34"/>
      <c r="AA294" s="34"/>
      <c r="AB294" s="34"/>
      <c r="AC294" s="34"/>
      <c r="AD294" s="34"/>
      <c r="AE294" s="34"/>
      <c r="AT294" s="17" t="s">
        <v>138</v>
      </c>
      <c r="AU294" s="17" t="s">
        <v>85</v>
      </c>
    </row>
    <row r="295" spans="1:65" s="2" customFormat="1" ht="19.5">
      <c r="A295" s="34"/>
      <c r="B295" s="35"/>
      <c r="C295" s="36"/>
      <c r="D295" s="214" t="s">
        <v>400</v>
      </c>
      <c r="E295" s="36"/>
      <c r="F295" s="215" t="s">
        <v>401</v>
      </c>
      <c r="G295" s="36"/>
      <c r="H295" s="36"/>
      <c r="I295" s="115"/>
      <c r="J295" s="36"/>
      <c r="K295" s="36"/>
      <c r="L295" s="39"/>
      <c r="M295" s="216"/>
      <c r="N295" s="217"/>
      <c r="O295" s="71"/>
      <c r="P295" s="71"/>
      <c r="Q295" s="71"/>
      <c r="R295" s="71"/>
      <c r="S295" s="71"/>
      <c r="T295" s="72"/>
      <c r="U295" s="34"/>
      <c r="V295" s="34"/>
      <c r="W295" s="34"/>
      <c r="X295" s="34"/>
      <c r="Y295" s="34"/>
      <c r="Z295" s="34"/>
      <c r="AA295" s="34"/>
      <c r="AB295" s="34"/>
      <c r="AC295" s="34"/>
      <c r="AD295" s="34"/>
      <c r="AE295" s="34"/>
      <c r="AT295" s="17" t="s">
        <v>400</v>
      </c>
      <c r="AU295" s="17" t="s">
        <v>85</v>
      </c>
    </row>
    <row r="296" spans="1:65" s="13" customFormat="1" ht="11.25">
      <c r="B296" s="218"/>
      <c r="C296" s="219"/>
      <c r="D296" s="214" t="s">
        <v>140</v>
      </c>
      <c r="E296" s="220" t="s">
        <v>1</v>
      </c>
      <c r="F296" s="221" t="s">
        <v>402</v>
      </c>
      <c r="G296" s="219"/>
      <c r="H296" s="220" t="s">
        <v>1</v>
      </c>
      <c r="I296" s="222"/>
      <c r="J296" s="219"/>
      <c r="K296" s="219"/>
      <c r="L296" s="223"/>
      <c r="M296" s="224"/>
      <c r="N296" s="225"/>
      <c r="O296" s="225"/>
      <c r="P296" s="225"/>
      <c r="Q296" s="225"/>
      <c r="R296" s="225"/>
      <c r="S296" s="225"/>
      <c r="T296" s="226"/>
      <c r="AT296" s="227" t="s">
        <v>140</v>
      </c>
      <c r="AU296" s="227" t="s">
        <v>85</v>
      </c>
      <c r="AV296" s="13" t="s">
        <v>85</v>
      </c>
      <c r="AW296" s="13" t="s">
        <v>34</v>
      </c>
      <c r="AX296" s="13" t="s">
        <v>77</v>
      </c>
      <c r="AY296" s="227" t="s">
        <v>130</v>
      </c>
    </row>
    <row r="297" spans="1:65" s="14" customFormat="1" ht="11.25">
      <c r="B297" s="228"/>
      <c r="C297" s="229"/>
      <c r="D297" s="214" t="s">
        <v>140</v>
      </c>
      <c r="E297" s="230" t="s">
        <v>1</v>
      </c>
      <c r="F297" s="231" t="s">
        <v>403</v>
      </c>
      <c r="G297" s="229"/>
      <c r="H297" s="232">
        <v>160.19999999999999</v>
      </c>
      <c r="I297" s="233"/>
      <c r="J297" s="229"/>
      <c r="K297" s="229"/>
      <c r="L297" s="234"/>
      <c r="M297" s="235"/>
      <c r="N297" s="236"/>
      <c r="O297" s="236"/>
      <c r="P297" s="236"/>
      <c r="Q297" s="236"/>
      <c r="R297" s="236"/>
      <c r="S297" s="236"/>
      <c r="T297" s="237"/>
      <c r="AT297" s="238" t="s">
        <v>140</v>
      </c>
      <c r="AU297" s="238" t="s">
        <v>85</v>
      </c>
      <c r="AV297" s="14" t="s">
        <v>87</v>
      </c>
      <c r="AW297" s="14" t="s">
        <v>34</v>
      </c>
      <c r="AX297" s="14" t="s">
        <v>85</v>
      </c>
      <c r="AY297" s="238" t="s">
        <v>130</v>
      </c>
    </row>
    <row r="298" spans="1:65" s="2" customFormat="1" ht="24" customHeight="1">
      <c r="A298" s="34"/>
      <c r="B298" s="35"/>
      <c r="C298" s="201" t="s">
        <v>404</v>
      </c>
      <c r="D298" s="201" t="s">
        <v>131</v>
      </c>
      <c r="E298" s="202" t="s">
        <v>405</v>
      </c>
      <c r="F298" s="203" t="s">
        <v>406</v>
      </c>
      <c r="G298" s="204" t="s">
        <v>163</v>
      </c>
      <c r="H298" s="205">
        <v>160.19999999999999</v>
      </c>
      <c r="I298" s="206"/>
      <c r="J298" s="207">
        <f>ROUND(I298*H298,2)</f>
        <v>0</v>
      </c>
      <c r="K298" s="203" t="s">
        <v>135</v>
      </c>
      <c r="L298" s="39"/>
      <c r="M298" s="208" t="s">
        <v>1</v>
      </c>
      <c r="N298" s="209" t="s">
        <v>42</v>
      </c>
      <c r="O298" s="71"/>
      <c r="P298" s="210">
        <f>O298*H298</f>
        <v>0</v>
      </c>
      <c r="Q298" s="210">
        <v>3.8850000000000003E-2</v>
      </c>
      <c r="R298" s="210">
        <f>Q298*H298</f>
        <v>6.22377</v>
      </c>
      <c r="S298" s="210">
        <v>0</v>
      </c>
      <c r="T298" s="211">
        <f>S298*H298</f>
        <v>0</v>
      </c>
      <c r="U298" s="34"/>
      <c r="V298" s="34"/>
      <c r="W298" s="34"/>
      <c r="X298" s="34"/>
      <c r="Y298" s="34"/>
      <c r="Z298" s="34"/>
      <c r="AA298" s="34"/>
      <c r="AB298" s="34"/>
      <c r="AC298" s="34"/>
      <c r="AD298" s="34"/>
      <c r="AE298" s="34"/>
      <c r="AR298" s="212" t="s">
        <v>136</v>
      </c>
      <c r="AT298" s="212" t="s">
        <v>131</v>
      </c>
      <c r="AU298" s="212" t="s">
        <v>85</v>
      </c>
      <c r="AY298" s="17" t="s">
        <v>130</v>
      </c>
      <c r="BE298" s="213">
        <f>IF(N298="základní",J298,0)</f>
        <v>0</v>
      </c>
      <c r="BF298" s="213">
        <f>IF(N298="snížená",J298,0)</f>
        <v>0</v>
      </c>
      <c r="BG298" s="213">
        <f>IF(N298="zákl. přenesená",J298,0)</f>
        <v>0</v>
      </c>
      <c r="BH298" s="213">
        <f>IF(N298="sníž. přenesená",J298,0)</f>
        <v>0</v>
      </c>
      <c r="BI298" s="213">
        <f>IF(N298="nulová",J298,0)</f>
        <v>0</v>
      </c>
      <c r="BJ298" s="17" t="s">
        <v>85</v>
      </c>
      <c r="BK298" s="213">
        <f>ROUND(I298*H298,2)</f>
        <v>0</v>
      </c>
      <c r="BL298" s="17" t="s">
        <v>136</v>
      </c>
      <c r="BM298" s="212" t="s">
        <v>407</v>
      </c>
    </row>
    <row r="299" spans="1:65" s="2" customFormat="1" ht="126.75">
      <c r="A299" s="34"/>
      <c r="B299" s="35"/>
      <c r="C299" s="36"/>
      <c r="D299" s="214" t="s">
        <v>138</v>
      </c>
      <c r="E299" s="36"/>
      <c r="F299" s="215" t="s">
        <v>408</v>
      </c>
      <c r="G299" s="36"/>
      <c r="H299" s="36"/>
      <c r="I299" s="115"/>
      <c r="J299" s="36"/>
      <c r="K299" s="36"/>
      <c r="L299" s="39"/>
      <c r="M299" s="216"/>
      <c r="N299" s="217"/>
      <c r="O299" s="71"/>
      <c r="P299" s="71"/>
      <c r="Q299" s="71"/>
      <c r="R299" s="71"/>
      <c r="S299" s="71"/>
      <c r="T299" s="72"/>
      <c r="U299" s="34"/>
      <c r="V299" s="34"/>
      <c r="W299" s="34"/>
      <c r="X299" s="34"/>
      <c r="Y299" s="34"/>
      <c r="Z299" s="34"/>
      <c r="AA299" s="34"/>
      <c r="AB299" s="34"/>
      <c r="AC299" s="34"/>
      <c r="AD299" s="34"/>
      <c r="AE299" s="34"/>
      <c r="AT299" s="17" t="s">
        <v>138</v>
      </c>
      <c r="AU299" s="17" t="s">
        <v>85</v>
      </c>
    </row>
    <row r="300" spans="1:65" s="2" customFormat="1" ht="19.5">
      <c r="A300" s="34"/>
      <c r="B300" s="35"/>
      <c r="C300" s="36"/>
      <c r="D300" s="214" t="s">
        <v>400</v>
      </c>
      <c r="E300" s="36"/>
      <c r="F300" s="215" t="s">
        <v>401</v>
      </c>
      <c r="G300" s="36"/>
      <c r="H300" s="36"/>
      <c r="I300" s="115"/>
      <c r="J300" s="36"/>
      <c r="K300" s="36"/>
      <c r="L300" s="39"/>
      <c r="M300" s="216"/>
      <c r="N300" s="217"/>
      <c r="O300" s="71"/>
      <c r="P300" s="71"/>
      <c r="Q300" s="71"/>
      <c r="R300" s="71"/>
      <c r="S300" s="71"/>
      <c r="T300" s="72"/>
      <c r="U300" s="34"/>
      <c r="V300" s="34"/>
      <c r="W300" s="34"/>
      <c r="X300" s="34"/>
      <c r="Y300" s="34"/>
      <c r="Z300" s="34"/>
      <c r="AA300" s="34"/>
      <c r="AB300" s="34"/>
      <c r="AC300" s="34"/>
      <c r="AD300" s="34"/>
      <c r="AE300" s="34"/>
      <c r="AT300" s="17" t="s">
        <v>400</v>
      </c>
      <c r="AU300" s="17" t="s">
        <v>85</v>
      </c>
    </row>
    <row r="301" spans="1:65" s="13" customFormat="1" ht="11.25">
      <c r="B301" s="218"/>
      <c r="C301" s="219"/>
      <c r="D301" s="214" t="s">
        <v>140</v>
      </c>
      <c r="E301" s="220" t="s">
        <v>1</v>
      </c>
      <c r="F301" s="221" t="s">
        <v>402</v>
      </c>
      <c r="G301" s="219"/>
      <c r="H301" s="220" t="s">
        <v>1</v>
      </c>
      <c r="I301" s="222"/>
      <c r="J301" s="219"/>
      <c r="K301" s="219"/>
      <c r="L301" s="223"/>
      <c r="M301" s="224"/>
      <c r="N301" s="225"/>
      <c r="O301" s="225"/>
      <c r="P301" s="225"/>
      <c r="Q301" s="225"/>
      <c r="R301" s="225"/>
      <c r="S301" s="225"/>
      <c r="T301" s="226"/>
      <c r="AT301" s="227" t="s">
        <v>140</v>
      </c>
      <c r="AU301" s="227" t="s">
        <v>85</v>
      </c>
      <c r="AV301" s="13" t="s">
        <v>85</v>
      </c>
      <c r="AW301" s="13" t="s">
        <v>34</v>
      </c>
      <c r="AX301" s="13" t="s">
        <v>77</v>
      </c>
      <c r="AY301" s="227" t="s">
        <v>130</v>
      </c>
    </row>
    <row r="302" spans="1:65" s="14" customFormat="1" ht="11.25">
      <c r="B302" s="228"/>
      <c r="C302" s="229"/>
      <c r="D302" s="214" t="s">
        <v>140</v>
      </c>
      <c r="E302" s="230" t="s">
        <v>1</v>
      </c>
      <c r="F302" s="231" t="s">
        <v>403</v>
      </c>
      <c r="G302" s="229"/>
      <c r="H302" s="232">
        <v>160.19999999999999</v>
      </c>
      <c r="I302" s="233"/>
      <c r="J302" s="229"/>
      <c r="K302" s="229"/>
      <c r="L302" s="234"/>
      <c r="M302" s="235"/>
      <c r="N302" s="236"/>
      <c r="O302" s="236"/>
      <c r="P302" s="236"/>
      <c r="Q302" s="236"/>
      <c r="R302" s="236"/>
      <c r="S302" s="236"/>
      <c r="T302" s="237"/>
      <c r="AT302" s="238" t="s">
        <v>140</v>
      </c>
      <c r="AU302" s="238" t="s">
        <v>85</v>
      </c>
      <c r="AV302" s="14" t="s">
        <v>87</v>
      </c>
      <c r="AW302" s="14" t="s">
        <v>34</v>
      </c>
      <c r="AX302" s="14" t="s">
        <v>85</v>
      </c>
      <c r="AY302" s="238" t="s">
        <v>130</v>
      </c>
    </row>
    <row r="303" spans="1:65" s="2" customFormat="1" ht="24" customHeight="1">
      <c r="A303" s="34"/>
      <c r="B303" s="35"/>
      <c r="C303" s="201" t="s">
        <v>409</v>
      </c>
      <c r="D303" s="201" t="s">
        <v>131</v>
      </c>
      <c r="E303" s="202" t="s">
        <v>410</v>
      </c>
      <c r="F303" s="203" t="s">
        <v>411</v>
      </c>
      <c r="G303" s="204" t="s">
        <v>163</v>
      </c>
      <c r="H303" s="205">
        <v>160.19999999999999</v>
      </c>
      <c r="I303" s="206"/>
      <c r="J303" s="207">
        <f>ROUND(I303*H303,2)</f>
        <v>0</v>
      </c>
      <c r="K303" s="203" t="s">
        <v>135</v>
      </c>
      <c r="L303" s="39"/>
      <c r="M303" s="208" t="s">
        <v>1</v>
      </c>
      <c r="N303" s="209" t="s">
        <v>42</v>
      </c>
      <c r="O303" s="71"/>
      <c r="P303" s="210">
        <f>O303*H303</f>
        <v>0</v>
      </c>
      <c r="Q303" s="210">
        <v>5.3400000000000001E-3</v>
      </c>
      <c r="R303" s="210">
        <f>Q303*H303</f>
        <v>0.85546800000000001</v>
      </c>
      <c r="S303" s="210">
        <v>0</v>
      </c>
      <c r="T303" s="211">
        <f>S303*H303</f>
        <v>0</v>
      </c>
      <c r="U303" s="34"/>
      <c r="V303" s="34"/>
      <c r="W303" s="34"/>
      <c r="X303" s="34"/>
      <c r="Y303" s="34"/>
      <c r="Z303" s="34"/>
      <c r="AA303" s="34"/>
      <c r="AB303" s="34"/>
      <c r="AC303" s="34"/>
      <c r="AD303" s="34"/>
      <c r="AE303" s="34"/>
      <c r="AR303" s="212" t="s">
        <v>136</v>
      </c>
      <c r="AT303" s="212" t="s">
        <v>131</v>
      </c>
      <c r="AU303" s="212" t="s">
        <v>85</v>
      </c>
      <c r="AY303" s="17" t="s">
        <v>130</v>
      </c>
      <c r="BE303" s="213">
        <f>IF(N303="základní",J303,0)</f>
        <v>0</v>
      </c>
      <c r="BF303" s="213">
        <f>IF(N303="snížená",J303,0)</f>
        <v>0</v>
      </c>
      <c r="BG303" s="213">
        <f>IF(N303="zákl. přenesená",J303,0)</f>
        <v>0</v>
      </c>
      <c r="BH303" s="213">
        <f>IF(N303="sníž. přenesená",J303,0)</f>
        <v>0</v>
      </c>
      <c r="BI303" s="213">
        <f>IF(N303="nulová",J303,0)</f>
        <v>0</v>
      </c>
      <c r="BJ303" s="17" t="s">
        <v>85</v>
      </c>
      <c r="BK303" s="213">
        <f>ROUND(I303*H303,2)</f>
        <v>0</v>
      </c>
      <c r="BL303" s="17" t="s">
        <v>136</v>
      </c>
      <c r="BM303" s="212" t="s">
        <v>412</v>
      </c>
    </row>
    <row r="304" spans="1:65" s="2" customFormat="1" ht="29.25">
      <c r="A304" s="34"/>
      <c r="B304" s="35"/>
      <c r="C304" s="36"/>
      <c r="D304" s="214" t="s">
        <v>138</v>
      </c>
      <c r="E304" s="36"/>
      <c r="F304" s="215" t="s">
        <v>413</v>
      </c>
      <c r="G304" s="36"/>
      <c r="H304" s="36"/>
      <c r="I304" s="115"/>
      <c r="J304" s="36"/>
      <c r="K304" s="36"/>
      <c r="L304" s="39"/>
      <c r="M304" s="216"/>
      <c r="N304" s="217"/>
      <c r="O304" s="71"/>
      <c r="P304" s="71"/>
      <c r="Q304" s="71"/>
      <c r="R304" s="71"/>
      <c r="S304" s="71"/>
      <c r="T304" s="72"/>
      <c r="U304" s="34"/>
      <c r="V304" s="34"/>
      <c r="W304" s="34"/>
      <c r="X304" s="34"/>
      <c r="Y304" s="34"/>
      <c r="Z304" s="34"/>
      <c r="AA304" s="34"/>
      <c r="AB304" s="34"/>
      <c r="AC304" s="34"/>
      <c r="AD304" s="34"/>
      <c r="AE304" s="34"/>
      <c r="AT304" s="17" t="s">
        <v>138</v>
      </c>
      <c r="AU304" s="17" t="s">
        <v>85</v>
      </c>
    </row>
    <row r="305" spans="1:65" s="2" customFormat="1" ht="19.5">
      <c r="A305" s="34"/>
      <c r="B305" s="35"/>
      <c r="C305" s="36"/>
      <c r="D305" s="214" t="s">
        <v>400</v>
      </c>
      <c r="E305" s="36"/>
      <c r="F305" s="215" t="s">
        <v>401</v>
      </c>
      <c r="G305" s="36"/>
      <c r="H305" s="36"/>
      <c r="I305" s="115"/>
      <c r="J305" s="36"/>
      <c r="K305" s="36"/>
      <c r="L305" s="39"/>
      <c r="M305" s="216"/>
      <c r="N305" s="217"/>
      <c r="O305" s="71"/>
      <c r="P305" s="71"/>
      <c r="Q305" s="71"/>
      <c r="R305" s="71"/>
      <c r="S305" s="71"/>
      <c r="T305" s="72"/>
      <c r="U305" s="34"/>
      <c r="V305" s="34"/>
      <c r="W305" s="34"/>
      <c r="X305" s="34"/>
      <c r="Y305" s="34"/>
      <c r="Z305" s="34"/>
      <c r="AA305" s="34"/>
      <c r="AB305" s="34"/>
      <c r="AC305" s="34"/>
      <c r="AD305" s="34"/>
      <c r="AE305" s="34"/>
      <c r="AT305" s="17" t="s">
        <v>400</v>
      </c>
      <c r="AU305" s="17" t="s">
        <v>85</v>
      </c>
    </row>
    <row r="306" spans="1:65" s="13" customFormat="1" ht="11.25">
      <c r="B306" s="218"/>
      <c r="C306" s="219"/>
      <c r="D306" s="214" t="s">
        <v>140</v>
      </c>
      <c r="E306" s="220" t="s">
        <v>1</v>
      </c>
      <c r="F306" s="221" t="s">
        <v>402</v>
      </c>
      <c r="G306" s="219"/>
      <c r="H306" s="220" t="s">
        <v>1</v>
      </c>
      <c r="I306" s="222"/>
      <c r="J306" s="219"/>
      <c r="K306" s="219"/>
      <c r="L306" s="223"/>
      <c r="M306" s="224"/>
      <c r="N306" s="225"/>
      <c r="O306" s="225"/>
      <c r="P306" s="225"/>
      <c r="Q306" s="225"/>
      <c r="R306" s="225"/>
      <c r="S306" s="225"/>
      <c r="T306" s="226"/>
      <c r="AT306" s="227" t="s">
        <v>140</v>
      </c>
      <c r="AU306" s="227" t="s">
        <v>85</v>
      </c>
      <c r="AV306" s="13" t="s">
        <v>85</v>
      </c>
      <c r="AW306" s="13" t="s">
        <v>34</v>
      </c>
      <c r="AX306" s="13" t="s">
        <v>77</v>
      </c>
      <c r="AY306" s="227" t="s">
        <v>130</v>
      </c>
    </row>
    <row r="307" spans="1:65" s="14" customFormat="1" ht="11.25">
      <c r="B307" s="228"/>
      <c r="C307" s="229"/>
      <c r="D307" s="214" t="s">
        <v>140</v>
      </c>
      <c r="E307" s="230" t="s">
        <v>1</v>
      </c>
      <c r="F307" s="231" t="s">
        <v>403</v>
      </c>
      <c r="G307" s="229"/>
      <c r="H307" s="232">
        <v>160.19999999999999</v>
      </c>
      <c r="I307" s="233"/>
      <c r="J307" s="229"/>
      <c r="K307" s="229"/>
      <c r="L307" s="234"/>
      <c r="M307" s="235"/>
      <c r="N307" s="236"/>
      <c r="O307" s="236"/>
      <c r="P307" s="236"/>
      <c r="Q307" s="236"/>
      <c r="R307" s="236"/>
      <c r="S307" s="236"/>
      <c r="T307" s="237"/>
      <c r="AT307" s="238" t="s">
        <v>140</v>
      </c>
      <c r="AU307" s="238" t="s">
        <v>85</v>
      </c>
      <c r="AV307" s="14" t="s">
        <v>87</v>
      </c>
      <c r="AW307" s="14" t="s">
        <v>34</v>
      </c>
      <c r="AX307" s="14" t="s">
        <v>85</v>
      </c>
      <c r="AY307" s="238" t="s">
        <v>130</v>
      </c>
    </row>
    <row r="308" spans="1:65" s="2" customFormat="1" ht="24" customHeight="1">
      <c r="A308" s="34"/>
      <c r="B308" s="35"/>
      <c r="C308" s="201" t="s">
        <v>414</v>
      </c>
      <c r="D308" s="201" t="s">
        <v>131</v>
      </c>
      <c r="E308" s="202" t="s">
        <v>415</v>
      </c>
      <c r="F308" s="203" t="s">
        <v>416</v>
      </c>
      <c r="G308" s="204" t="s">
        <v>163</v>
      </c>
      <c r="H308" s="205">
        <v>160.19999999999999</v>
      </c>
      <c r="I308" s="206"/>
      <c r="J308" s="207">
        <f>ROUND(I308*H308,2)</f>
        <v>0</v>
      </c>
      <c r="K308" s="203" t="s">
        <v>135</v>
      </c>
      <c r="L308" s="39"/>
      <c r="M308" s="208" t="s">
        <v>1</v>
      </c>
      <c r="N308" s="209" t="s">
        <v>42</v>
      </c>
      <c r="O308" s="71"/>
      <c r="P308" s="210">
        <f>O308*H308</f>
        <v>0</v>
      </c>
      <c r="Q308" s="210">
        <v>3.15E-3</v>
      </c>
      <c r="R308" s="210">
        <f>Q308*H308</f>
        <v>0.50463000000000002</v>
      </c>
      <c r="S308" s="210">
        <v>0</v>
      </c>
      <c r="T308" s="211">
        <f>S308*H308</f>
        <v>0</v>
      </c>
      <c r="U308" s="34"/>
      <c r="V308" s="34"/>
      <c r="W308" s="34"/>
      <c r="X308" s="34"/>
      <c r="Y308" s="34"/>
      <c r="Z308" s="34"/>
      <c r="AA308" s="34"/>
      <c r="AB308" s="34"/>
      <c r="AC308" s="34"/>
      <c r="AD308" s="34"/>
      <c r="AE308" s="34"/>
      <c r="AR308" s="212" t="s">
        <v>136</v>
      </c>
      <c r="AT308" s="212" t="s">
        <v>131</v>
      </c>
      <c r="AU308" s="212" t="s">
        <v>85</v>
      </c>
      <c r="AY308" s="17" t="s">
        <v>130</v>
      </c>
      <c r="BE308" s="213">
        <f>IF(N308="základní",J308,0)</f>
        <v>0</v>
      </c>
      <c r="BF308" s="213">
        <f>IF(N308="snížená",J308,0)</f>
        <v>0</v>
      </c>
      <c r="BG308" s="213">
        <f>IF(N308="zákl. přenesená",J308,0)</f>
        <v>0</v>
      </c>
      <c r="BH308" s="213">
        <f>IF(N308="sníž. přenesená",J308,0)</f>
        <v>0</v>
      </c>
      <c r="BI308" s="213">
        <f>IF(N308="nulová",J308,0)</f>
        <v>0</v>
      </c>
      <c r="BJ308" s="17" t="s">
        <v>85</v>
      </c>
      <c r="BK308" s="213">
        <f>ROUND(I308*H308,2)</f>
        <v>0</v>
      </c>
      <c r="BL308" s="17" t="s">
        <v>136</v>
      </c>
      <c r="BM308" s="212" t="s">
        <v>417</v>
      </c>
    </row>
    <row r="309" spans="1:65" s="2" customFormat="1" ht="19.5">
      <c r="A309" s="34"/>
      <c r="B309" s="35"/>
      <c r="C309" s="36"/>
      <c r="D309" s="214" t="s">
        <v>400</v>
      </c>
      <c r="E309" s="36"/>
      <c r="F309" s="215" t="s">
        <v>401</v>
      </c>
      <c r="G309" s="36"/>
      <c r="H309" s="36"/>
      <c r="I309" s="115"/>
      <c r="J309" s="36"/>
      <c r="K309" s="36"/>
      <c r="L309" s="39"/>
      <c r="M309" s="216"/>
      <c r="N309" s="217"/>
      <c r="O309" s="71"/>
      <c r="P309" s="71"/>
      <c r="Q309" s="71"/>
      <c r="R309" s="71"/>
      <c r="S309" s="71"/>
      <c r="T309" s="72"/>
      <c r="U309" s="34"/>
      <c r="V309" s="34"/>
      <c r="W309" s="34"/>
      <c r="X309" s="34"/>
      <c r="Y309" s="34"/>
      <c r="Z309" s="34"/>
      <c r="AA309" s="34"/>
      <c r="AB309" s="34"/>
      <c r="AC309" s="34"/>
      <c r="AD309" s="34"/>
      <c r="AE309" s="34"/>
      <c r="AT309" s="17" t="s">
        <v>400</v>
      </c>
      <c r="AU309" s="17" t="s">
        <v>85</v>
      </c>
    </row>
    <row r="310" spans="1:65" s="13" customFormat="1" ht="11.25">
      <c r="B310" s="218"/>
      <c r="C310" s="219"/>
      <c r="D310" s="214" t="s">
        <v>140</v>
      </c>
      <c r="E310" s="220" t="s">
        <v>1</v>
      </c>
      <c r="F310" s="221" t="s">
        <v>402</v>
      </c>
      <c r="G310" s="219"/>
      <c r="H310" s="220" t="s">
        <v>1</v>
      </c>
      <c r="I310" s="222"/>
      <c r="J310" s="219"/>
      <c r="K310" s="219"/>
      <c r="L310" s="223"/>
      <c r="M310" s="224"/>
      <c r="N310" s="225"/>
      <c r="O310" s="225"/>
      <c r="P310" s="225"/>
      <c r="Q310" s="225"/>
      <c r="R310" s="225"/>
      <c r="S310" s="225"/>
      <c r="T310" s="226"/>
      <c r="AT310" s="227" t="s">
        <v>140</v>
      </c>
      <c r="AU310" s="227" t="s">
        <v>85</v>
      </c>
      <c r="AV310" s="13" t="s">
        <v>85</v>
      </c>
      <c r="AW310" s="13" t="s">
        <v>34</v>
      </c>
      <c r="AX310" s="13" t="s">
        <v>77</v>
      </c>
      <c r="AY310" s="227" t="s">
        <v>130</v>
      </c>
    </row>
    <row r="311" spans="1:65" s="14" customFormat="1" ht="11.25">
      <c r="B311" s="228"/>
      <c r="C311" s="229"/>
      <c r="D311" s="214" t="s">
        <v>140</v>
      </c>
      <c r="E311" s="230" t="s">
        <v>1</v>
      </c>
      <c r="F311" s="231" t="s">
        <v>403</v>
      </c>
      <c r="G311" s="229"/>
      <c r="H311" s="232">
        <v>160.19999999999999</v>
      </c>
      <c r="I311" s="233"/>
      <c r="J311" s="229"/>
      <c r="K311" s="229"/>
      <c r="L311" s="234"/>
      <c r="M311" s="235"/>
      <c r="N311" s="236"/>
      <c r="O311" s="236"/>
      <c r="P311" s="236"/>
      <c r="Q311" s="236"/>
      <c r="R311" s="236"/>
      <c r="S311" s="236"/>
      <c r="T311" s="237"/>
      <c r="AT311" s="238" t="s">
        <v>140</v>
      </c>
      <c r="AU311" s="238" t="s">
        <v>85</v>
      </c>
      <c r="AV311" s="14" t="s">
        <v>87</v>
      </c>
      <c r="AW311" s="14" t="s">
        <v>34</v>
      </c>
      <c r="AX311" s="14" t="s">
        <v>85</v>
      </c>
      <c r="AY311" s="238" t="s">
        <v>130</v>
      </c>
    </row>
    <row r="312" spans="1:65" s="2" customFormat="1" ht="24" customHeight="1">
      <c r="A312" s="34"/>
      <c r="B312" s="35"/>
      <c r="C312" s="252" t="s">
        <v>418</v>
      </c>
      <c r="D312" s="252" t="s">
        <v>265</v>
      </c>
      <c r="E312" s="253" t="s">
        <v>419</v>
      </c>
      <c r="F312" s="254" t="s">
        <v>420</v>
      </c>
      <c r="G312" s="255" t="s">
        <v>163</v>
      </c>
      <c r="H312" s="256">
        <v>36.799999999999997</v>
      </c>
      <c r="I312" s="257"/>
      <c r="J312" s="258">
        <f>ROUND(I312*H312,2)</f>
        <v>0</v>
      </c>
      <c r="K312" s="254" t="s">
        <v>1</v>
      </c>
      <c r="L312" s="259"/>
      <c r="M312" s="260" t="s">
        <v>1</v>
      </c>
      <c r="N312" s="261" t="s">
        <v>42</v>
      </c>
      <c r="O312" s="71"/>
      <c r="P312" s="210">
        <f>O312*H312</f>
        <v>0</v>
      </c>
      <c r="Q312" s="210">
        <v>0</v>
      </c>
      <c r="R312" s="210">
        <f>Q312*H312</f>
        <v>0</v>
      </c>
      <c r="S312" s="210">
        <v>0</v>
      </c>
      <c r="T312" s="211">
        <f>S312*H312</f>
        <v>0</v>
      </c>
      <c r="U312" s="34"/>
      <c r="V312" s="34"/>
      <c r="W312" s="34"/>
      <c r="X312" s="34"/>
      <c r="Y312" s="34"/>
      <c r="Z312" s="34"/>
      <c r="AA312" s="34"/>
      <c r="AB312" s="34"/>
      <c r="AC312" s="34"/>
      <c r="AD312" s="34"/>
      <c r="AE312" s="34"/>
      <c r="AR312" s="212" t="s">
        <v>188</v>
      </c>
      <c r="AT312" s="212" t="s">
        <v>265</v>
      </c>
      <c r="AU312" s="212" t="s">
        <v>85</v>
      </c>
      <c r="AY312" s="17" t="s">
        <v>130</v>
      </c>
      <c r="BE312" s="213">
        <f>IF(N312="základní",J312,0)</f>
        <v>0</v>
      </c>
      <c r="BF312" s="213">
        <f>IF(N312="snížená",J312,0)</f>
        <v>0</v>
      </c>
      <c r="BG312" s="213">
        <f>IF(N312="zákl. přenesená",J312,0)</f>
        <v>0</v>
      </c>
      <c r="BH312" s="213">
        <f>IF(N312="sníž. přenesená",J312,0)</f>
        <v>0</v>
      </c>
      <c r="BI312" s="213">
        <f>IF(N312="nulová",J312,0)</f>
        <v>0</v>
      </c>
      <c r="BJ312" s="17" t="s">
        <v>85</v>
      </c>
      <c r="BK312" s="213">
        <f>ROUND(I312*H312,2)</f>
        <v>0</v>
      </c>
      <c r="BL312" s="17" t="s">
        <v>136</v>
      </c>
      <c r="BM312" s="212" t="s">
        <v>421</v>
      </c>
    </row>
    <row r="313" spans="1:65" s="13" customFormat="1" ht="11.25">
      <c r="B313" s="218"/>
      <c r="C313" s="219"/>
      <c r="D313" s="214" t="s">
        <v>140</v>
      </c>
      <c r="E313" s="220" t="s">
        <v>1</v>
      </c>
      <c r="F313" s="221" t="s">
        <v>402</v>
      </c>
      <c r="G313" s="219"/>
      <c r="H313" s="220" t="s">
        <v>1</v>
      </c>
      <c r="I313" s="222"/>
      <c r="J313" s="219"/>
      <c r="K313" s="219"/>
      <c r="L313" s="223"/>
      <c r="M313" s="224"/>
      <c r="N313" s="225"/>
      <c r="O313" s="225"/>
      <c r="P313" s="225"/>
      <c r="Q313" s="225"/>
      <c r="R313" s="225"/>
      <c r="S313" s="225"/>
      <c r="T313" s="226"/>
      <c r="AT313" s="227" t="s">
        <v>140</v>
      </c>
      <c r="AU313" s="227" t="s">
        <v>85</v>
      </c>
      <c r="AV313" s="13" t="s">
        <v>85</v>
      </c>
      <c r="AW313" s="13" t="s">
        <v>34</v>
      </c>
      <c r="AX313" s="13" t="s">
        <v>77</v>
      </c>
      <c r="AY313" s="227" t="s">
        <v>130</v>
      </c>
    </row>
    <row r="314" spans="1:65" s="14" customFormat="1" ht="11.25">
      <c r="B314" s="228"/>
      <c r="C314" s="229"/>
      <c r="D314" s="214" t="s">
        <v>140</v>
      </c>
      <c r="E314" s="230" t="s">
        <v>1</v>
      </c>
      <c r="F314" s="231" t="s">
        <v>422</v>
      </c>
      <c r="G314" s="229"/>
      <c r="H314" s="232">
        <v>36.799999999999997</v>
      </c>
      <c r="I314" s="233"/>
      <c r="J314" s="229"/>
      <c r="K314" s="229"/>
      <c r="L314" s="234"/>
      <c r="M314" s="235"/>
      <c r="N314" s="236"/>
      <c r="O314" s="236"/>
      <c r="P314" s="236"/>
      <c r="Q314" s="236"/>
      <c r="R314" s="236"/>
      <c r="S314" s="236"/>
      <c r="T314" s="237"/>
      <c r="AT314" s="238" t="s">
        <v>140</v>
      </c>
      <c r="AU314" s="238" t="s">
        <v>85</v>
      </c>
      <c r="AV314" s="14" t="s">
        <v>87</v>
      </c>
      <c r="AW314" s="14" t="s">
        <v>34</v>
      </c>
      <c r="AX314" s="14" t="s">
        <v>85</v>
      </c>
      <c r="AY314" s="238" t="s">
        <v>130</v>
      </c>
    </row>
    <row r="315" spans="1:65" s="2" customFormat="1" ht="36" customHeight="1">
      <c r="A315" s="34"/>
      <c r="B315" s="35"/>
      <c r="C315" s="201" t="s">
        <v>423</v>
      </c>
      <c r="D315" s="201" t="s">
        <v>131</v>
      </c>
      <c r="E315" s="202" t="s">
        <v>424</v>
      </c>
      <c r="F315" s="203" t="s">
        <v>425</v>
      </c>
      <c r="G315" s="204" t="s">
        <v>282</v>
      </c>
      <c r="H315" s="205">
        <v>4</v>
      </c>
      <c r="I315" s="206"/>
      <c r="J315" s="207">
        <f>ROUND(I315*H315,2)</f>
        <v>0</v>
      </c>
      <c r="K315" s="203" t="s">
        <v>1</v>
      </c>
      <c r="L315" s="39"/>
      <c r="M315" s="208" t="s">
        <v>1</v>
      </c>
      <c r="N315" s="209" t="s">
        <v>42</v>
      </c>
      <c r="O315" s="71"/>
      <c r="P315" s="210">
        <f>O315*H315</f>
        <v>0</v>
      </c>
      <c r="Q315" s="210">
        <v>2.197E-2</v>
      </c>
      <c r="R315" s="210">
        <f>Q315*H315</f>
        <v>8.788E-2</v>
      </c>
      <c r="S315" s="210">
        <v>0</v>
      </c>
      <c r="T315" s="211">
        <f>S315*H315</f>
        <v>0</v>
      </c>
      <c r="U315" s="34"/>
      <c r="V315" s="34"/>
      <c r="W315" s="34"/>
      <c r="X315" s="34"/>
      <c r="Y315" s="34"/>
      <c r="Z315" s="34"/>
      <c r="AA315" s="34"/>
      <c r="AB315" s="34"/>
      <c r="AC315" s="34"/>
      <c r="AD315" s="34"/>
      <c r="AE315" s="34"/>
      <c r="AR315" s="212" t="s">
        <v>136</v>
      </c>
      <c r="AT315" s="212" t="s">
        <v>131</v>
      </c>
      <c r="AU315" s="212" t="s">
        <v>85</v>
      </c>
      <c r="AY315" s="17" t="s">
        <v>130</v>
      </c>
      <c r="BE315" s="213">
        <f>IF(N315="základní",J315,0)</f>
        <v>0</v>
      </c>
      <c r="BF315" s="213">
        <f>IF(N315="snížená",J315,0)</f>
        <v>0</v>
      </c>
      <c r="BG315" s="213">
        <f>IF(N315="zákl. přenesená",J315,0)</f>
        <v>0</v>
      </c>
      <c r="BH315" s="213">
        <f>IF(N315="sníž. přenesená",J315,0)</f>
        <v>0</v>
      </c>
      <c r="BI315" s="213">
        <f>IF(N315="nulová",J315,0)</f>
        <v>0</v>
      </c>
      <c r="BJ315" s="17" t="s">
        <v>85</v>
      </c>
      <c r="BK315" s="213">
        <f>ROUND(I315*H315,2)</f>
        <v>0</v>
      </c>
      <c r="BL315" s="17" t="s">
        <v>136</v>
      </c>
      <c r="BM315" s="212" t="s">
        <v>426</v>
      </c>
    </row>
    <row r="316" spans="1:65" s="2" customFormat="1" ht="78">
      <c r="A316" s="34"/>
      <c r="B316" s="35"/>
      <c r="C316" s="36"/>
      <c r="D316" s="214" t="s">
        <v>138</v>
      </c>
      <c r="E316" s="36"/>
      <c r="F316" s="215" t="s">
        <v>427</v>
      </c>
      <c r="G316" s="36"/>
      <c r="H316" s="36"/>
      <c r="I316" s="115"/>
      <c r="J316" s="36"/>
      <c r="K316" s="36"/>
      <c r="L316" s="39"/>
      <c r="M316" s="216"/>
      <c r="N316" s="217"/>
      <c r="O316" s="71"/>
      <c r="P316" s="71"/>
      <c r="Q316" s="71"/>
      <c r="R316" s="71"/>
      <c r="S316" s="71"/>
      <c r="T316" s="72"/>
      <c r="U316" s="34"/>
      <c r="V316" s="34"/>
      <c r="W316" s="34"/>
      <c r="X316" s="34"/>
      <c r="Y316" s="34"/>
      <c r="Z316" s="34"/>
      <c r="AA316" s="34"/>
      <c r="AB316" s="34"/>
      <c r="AC316" s="34"/>
      <c r="AD316" s="34"/>
      <c r="AE316" s="34"/>
      <c r="AT316" s="17" t="s">
        <v>138</v>
      </c>
      <c r="AU316" s="17" t="s">
        <v>85</v>
      </c>
    </row>
    <row r="317" spans="1:65" s="2" customFormat="1" ht="24" customHeight="1">
      <c r="A317" s="34"/>
      <c r="B317" s="35"/>
      <c r="C317" s="201" t="s">
        <v>428</v>
      </c>
      <c r="D317" s="201" t="s">
        <v>131</v>
      </c>
      <c r="E317" s="202" t="s">
        <v>324</v>
      </c>
      <c r="F317" s="203" t="s">
        <v>325</v>
      </c>
      <c r="G317" s="204" t="s">
        <v>326</v>
      </c>
      <c r="H317" s="205">
        <v>1</v>
      </c>
      <c r="I317" s="206"/>
      <c r="J317" s="207">
        <f>ROUND(I317*H317,2)</f>
        <v>0</v>
      </c>
      <c r="K317" s="203" t="s">
        <v>1</v>
      </c>
      <c r="L317" s="39"/>
      <c r="M317" s="208" t="s">
        <v>1</v>
      </c>
      <c r="N317" s="209" t="s">
        <v>42</v>
      </c>
      <c r="O317" s="71"/>
      <c r="P317" s="210">
        <f>O317*H317</f>
        <v>0</v>
      </c>
      <c r="Q317" s="210">
        <v>0</v>
      </c>
      <c r="R317" s="210">
        <f>Q317*H317</f>
        <v>0</v>
      </c>
      <c r="S317" s="210">
        <v>0</v>
      </c>
      <c r="T317" s="211">
        <f>S317*H317</f>
        <v>0</v>
      </c>
      <c r="U317" s="34"/>
      <c r="V317" s="34"/>
      <c r="W317" s="34"/>
      <c r="X317" s="34"/>
      <c r="Y317" s="34"/>
      <c r="Z317" s="34"/>
      <c r="AA317" s="34"/>
      <c r="AB317" s="34"/>
      <c r="AC317" s="34"/>
      <c r="AD317" s="34"/>
      <c r="AE317" s="34"/>
      <c r="AR317" s="212" t="s">
        <v>136</v>
      </c>
      <c r="AT317" s="212" t="s">
        <v>131</v>
      </c>
      <c r="AU317" s="212" t="s">
        <v>85</v>
      </c>
      <c r="AY317" s="17" t="s">
        <v>130</v>
      </c>
      <c r="BE317" s="213">
        <f>IF(N317="základní",J317,0)</f>
        <v>0</v>
      </c>
      <c r="BF317" s="213">
        <f>IF(N317="snížená",J317,0)</f>
        <v>0</v>
      </c>
      <c r="BG317" s="213">
        <f>IF(N317="zákl. přenesená",J317,0)</f>
        <v>0</v>
      </c>
      <c r="BH317" s="213">
        <f>IF(N317="sníž. přenesená",J317,0)</f>
        <v>0</v>
      </c>
      <c r="BI317" s="213">
        <f>IF(N317="nulová",J317,0)</f>
        <v>0</v>
      </c>
      <c r="BJ317" s="17" t="s">
        <v>85</v>
      </c>
      <c r="BK317" s="213">
        <f>ROUND(I317*H317,2)</f>
        <v>0</v>
      </c>
      <c r="BL317" s="17" t="s">
        <v>136</v>
      </c>
      <c r="BM317" s="212" t="s">
        <v>429</v>
      </c>
    </row>
    <row r="318" spans="1:65" s="2" customFormat="1" ht="16.5" customHeight="1">
      <c r="A318" s="34"/>
      <c r="B318" s="35"/>
      <c r="C318" s="201" t="s">
        <v>430</v>
      </c>
      <c r="D318" s="201" t="s">
        <v>131</v>
      </c>
      <c r="E318" s="202" t="s">
        <v>431</v>
      </c>
      <c r="F318" s="203" t="s">
        <v>432</v>
      </c>
      <c r="G318" s="204" t="s">
        <v>282</v>
      </c>
      <c r="H318" s="205">
        <v>8</v>
      </c>
      <c r="I318" s="206"/>
      <c r="J318" s="207">
        <f>ROUND(I318*H318,2)</f>
        <v>0</v>
      </c>
      <c r="K318" s="203" t="s">
        <v>1</v>
      </c>
      <c r="L318" s="39"/>
      <c r="M318" s="208" t="s">
        <v>1</v>
      </c>
      <c r="N318" s="209" t="s">
        <v>42</v>
      </c>
      <c r="O318" s="71"/>
      <c r="P318" s="210">
        <f>O318*H318</f>
        <v>0</v>
      </c>
      <c r="Q318" s="210">
        <v>0</v>
      </c>
      <c r="R318" s="210">
        <f>Q318*H318</f>
        <v>0</v>
      </c>
      <c r="S318" s="210">
        <v>0</v>
      </c>
      <c r="T318" s="211">
        <f>S318*H318</f>
        <v>0</v>
      </c>
      <c r="U318" s="34"/>
      <c r="V318" s="34"/>
      <c r="W318" s="34"/>
      <c r="X318" s="34"/>
      <c r="Y318" s="34"/>
      <c r="Z318" s="34"/>
      <c r="AA318" s="34"/>
      <c r="AB318" s="34"/>
      <c r="AC318" s="34"/>
      <c r="AD318" s="34"/>
      <c r="AE318" s="34"/>
      <c r="AR318" s="212" t="s">
        <v>433</v>
      </c>
      <c r="AT318" s="212" t="s">
        <v>131</v>
      </c>
      <c r="AU318" s="212" t="s">
        <v>85</v>
      </c>
      <c r="AY318" s="17" t="s">
        <v>130</v>
      </c>
      <c r="BE318" s="213">
        <f>IF(N318="základní",J318,0)</f>
        <v>0</v>
      </c>
      <c r="BF318" s="213">
        <f>IF(N318="snížená",J318,0)</f>
        <v>0</v>
      </c>
      <c r="BG318" s="213">
        <f>IF(N318="zákl. přenesená",J318,0)</f>
        <v>0</v>
      </c>
      <c r="BH318" s="213">
        <f>IF(N318="sníž. přenesená",J318,0)</f>
        <v>0</v>
      </c>
      <c r="BI318" s="213">
        <f>IF(N318="nulová",J318,0)</f>
        <v>0</v>
      </c>
      <c r="BJ318" s="17" t="s">
        <v>85</v>
      </c>
      <c r="BK318" s="213">
        <f>ROUND(I318*H318,2)</f>
        <v>0</v>
      </c>
      <c r="BL318" s="17" t="s">
        <v>433</v>
      </c>
      <c r="BM318" s="212" t="s">
        <v>434</v>
      </c>
    </row>
    <row r="319" spans="1:65" s="2" customFormat="1" ht="24" customHeight="1">
      <c r="A319" s="34"/>
      <c r="B319" s="35"/>
      <c r="C319" s="201" t="s">
        <v>435</v>
      </c>
      <c r="D319" s="201" t="s">
        <v>131</v>
      </c>
      <c r="E319" s="202" t="s">
        <v>436</v>
      </c>
      <c r="F319" s="203" t="s">
        <v>437</v>
      </c>
      <c r="G319" s="204" t="s">
        <v>203</v>
      </c>
      <c r="H319" s="205">
        <v>2170.9569999999999</v>
      </c>
      <c r="I319" s="206"/>
      <c r="J319" s="207">
        <f>ROUND(I319*H319,2)</f>
        <v>0</v>
      </c>
      <c r="K319" s="203" t="s">
        <v>1</v>
      </c>
      <c r="L319" s="39"/>
      <c r="M319" s="208" t="s">
        <v>1</v>
      </c>
      <c r="N319" s="209" t="s">
        <v>42</v>
      </c>
      <c r="O319" s="71"/>
      <c r="P319" s="210">
        <f>O319*H319</f>
        <v>0</v>
      </c>
      <c r="Q319" s="210">
        <v>0</v>
      </c>
      <c r="R319" s="210">
        <f>Q319*H319</f>
        <v>0</v>
      </c>
      <c r="S319" s="210">
        <v>0</v>
      </c>
      <c r="T319" s="211">
        <f>S319*H319</f>
        <v>0</v>
      </c>
      <c r="U319" s="34"/>
      <c r="V319" s="34"/>
      <c r="W319" s="34"/>
      <c r="X319" s="34"/>
      <c r="Y319" s="34"/>
      <c r="Z319" s="34"/>
      <c r="AA319" s="34"/>
      <c r="AB319" s="34"/>
      <c r="AC319" s="34"/>
      <c r="AD319" s="34"/>
      <c r="AE319" s="34"/>
      <c r="AR319" s="212" t="s">
        <v>136</v>
      </c>
      <c r="AT319" s="212" t="s">
        <v>131</v>
      </c>
      <c r="AU319" s="212" t="s">
        <v>85</v>
      </c>
      <c r="AY319" s="17" t="s">
        <v>130</v>
      </c>
      <c r="BE319" s="213">
        <f>IF(N319="základní",J319,0)</f>
        <v>0</v>
      </c>
      <c r="BF319" s="213">
        <f>IF(N319="snížená",J319,0)</f>
        <v>0</v>
      </c>
      <c r="BG319" s="213">
        <f>IF(N319="zákl. přenesená",J319,0)</f>
        <v>0</v>
      </c>
      <c r="BH319" s="213">
        <f>IF(N319="sníž. přenesená",J319,0)</f>
        <v>0</v>
      </c>
      <c r="BI319" s="213">
        <f>IF(N319="nulová",J319,0)</f>
        <v>0</v>
      </c>
      <c r="BJ319" s="17" t="s">
        <v>85</v>
      </c>
      <c r="BK319" s="213">
        <f>ROUND(I319*H319,2)</f>
        <v>0</v>
      </c>
      <c r="BL319" s="17" t="s">
        <v>136</v>
      </c>
      <c r="BM319" s="212" t="s">
        <v>438</v>
      </c>
    </row>
    <row r="320" spans="1:65" s="14" customFormat="1" ht="11.25">
      <c r="B320" s="228"/>
      <c r="C320" s="229"/>
      <c r="D320" s="214" t="s">
        <v>140</v>
      </c>
      <c r="E320" s="230" t="s">
        <v>1</v>
      </c>
      <c r="F320" s="231" t="s">
        <v>439</v>
      </c>
      <c r="G320" s="229"/>
      <c r="H320" s="232">
        <v>1086.4659999999999</v>
      </c>
      <c r="I320" s="233"/>
      <c r="J320" s="229"/>
      <c r="K320" s="229"/>
      <c r="L320" s="234"/>
      <c r="M320" s="235"/>
      <c r="N320" s="236"/>
      <c r="O320" s="236"/>
      <c r="P320" s="236"/>
      <c r="Q320" s="236"/>
      <c r="R320" s="236"/>
      <c r="S320" s="236"/>
      <c r="T320" s="237"/>
      <c r="AT320" s="238" t="s">
        <v>140</v>
      </c>
      <c r="AU320" s="238" t="s">
        <v>85</v>
      </c>
      <c r="AV320" s="14" t="s">
        <v>87</v>
      </c>
      <c r="AW320" s="14" t="s">
        <v>34</v>
      </c>
      <c r="AX320" s="14" t="s">
        <v>77</v>
      </c>
      <c r="AY320" s="238" t="s">
        <v>130</v>
      </c>
    </row>
    <row r="321" spans="1:65" s="14" customFormat="1" ht="11.25">
      <c r="B321" s="228"/>
      <c r="C321" s="229"/>
      <c r="D321" s="214" t="s">
        <v>140</v>
      </c>
      <c r="E321" s="230" t="s">
        <v>1</v>
      </c>
      <c r="F321" s="231" t="s">
        <v>440</v>
      </c>
      <c r="G321" s="229"/>
      <c r="H321" s="232">
        <v>1084.491</v>
      </c>
      <c r="I321" s="233"/>
      <c r="J321" s="229"/>
      <c r="K321" s="229"/>
      <c r="L321" s="234"/>
      <c r="M321" s="235"/>
      <c r="N321" s="236"/>
      <c r="O321" s="236"/>
      <c r="P321" s="236"/>
      <c r="Q321" s="236"/>
      <c r="R321" s="236"/>
      <c r="S321" s="236"/>
      <c r="T321" s="237"/>
      <c r="AT321" s="238" t="s">
        <v>140</v>
      </c>
      <c r="AU321" s="238" t="s">
        <v>85</v>
      </c>
      <c r="AV321" s="14" t="s">
        <v>87</v>
      </c>
      <c r="AW321" s="14" t="s">
        <v>34</v>
      </c>
      <c r="AX321" s="14" t="s">
        <v>77</v>
      </c>
      <c r="AY321" s="238" t="s">
        <v>130</v>
      </c>
    </row>
    <row r="322" spans="1:65" s="15" customFormat="1" ht="11.25">
      <c r="B322" s="239"/>
      <c r="C322" s="240"/>
      <c r="D322" s="214" t="s">
        <v>140</v>
      </c>
      <c r="E322" s="241" t="s">
        <v>1</v>
      </c>
      <c r="F322" s="242" t="s">
        <v>152</v>
      </c>
      <c r="G322" s="240"/>
      <c r="H322" s="243">
        <v>2170.9569999999999</v>
      </c>
      <c r="I322" s="244"/>
      <c r="J322" s="240"/>
      <c r="K322" s="240"/>
      <c r="L322" s="245"/>
      <c r="M322" s="246"/>
      <c r="N322" s="247"/>
      <c r="O322" s="247"/>
      <c r="P322" s="247"/>
      <c r="Q322" s="247"/>
      <c r="R322" s="247"/>
      <c r="S322" s="247"/>
      <c r="T322" s="248"/>
      <c r="AT322" s="249" t="s">
        <v>140</v>
      </c>
      <c r="AU322" s="249" t="s">
        <v>85</v>
      </c>
      <c r="AV322" s="15" t="s">
        <v>136</v>
      </c>
      <c r="AW322" s="15" t="s">
        <v>34</v>
      </c>
      <c r="AX322" s="15" t="s">
        <v>85</v>
      </c>
      <c r="AY322" s="249" t="s">
        <v>130</v>
      </c>
    </row>
    <row r="323" spans="1:65" s="12" customFormat="1" ht="25.9" customHeight="1">
      <c r="B323" s="187"/>
      <c r="C323" s="188"/>
      <c r="D323" s="189" t="s">
        <v>76</v>
      </c>
      <c r="E323" s="190" t="s">
        <v>441</v>
      </c>
      <c r="F323" s="190" t="s">
        <v>442</v>
      </c>
      <c r="G323" s="188"/>
      <c r="H323" s="188"/>
      <c r="I323" s="191"/>
      <c r="J323" s="192">
        <f>BK323</f>
        <v>0</v>
      </c>
      <c r="K323" s="188"/>
      <c r="L323" s="193"/>
      <c r="M323" s="194"/>
      <c r="N323" s="195"/>
      <c r="O323" s="195"/>
      <c r="P323" s="196">
        <f>SUM(P324:P325)</f>
        <v>0</v>
      </c>
      <c r="Q323" s="195"/>
      <c r="R323" s="196">
        <f>SUM(R324:R325)</f>
        <v>0</v>
      </c>
      <c r="S323" s="195"/>
      <c r="T323" s="197">
        <f>SUM(T324:T325)</f>
        <v>0</v>
      </c>
      <c r="AR323" s="198" t="s">
        <v>85</v>
      </c>
      <c r="AT323" s="199" t="s">
        <v>76</v>
      </c>
      <c r="AU323" s="199" t="s">
        <v>77</v>
      </c>
      <c r="AY323" s="198" t="s">
        <v>130</v>
      </c>
      <c r="BK323" s="200">
        <f>SUM(BK324:BK325)</f>
        <v>0</v>
      </c>
    </row>
    <row r="324" spans="1:65" s="2" customFormat="1" ht="36" customHeight="1">
      <c r="A324" s="34"/>
      <c r="B324" s="35"/>
      <c r="C324" s="201" t="s">
        <v>443</v>
      </c>
      <c r="D324" s="201" t="s">
        <v>131</v>
      </c>
      <c r="E324" s="202" t="s">
        <v>444</v>
      </c>
      <c r="F324" s="203" t="s">
        <v>445</v>
      </c>
      <c r="G324" s="204" t="s">
        <v>156</v>
      </c>
      <c r="H324" s="205">
        <v>1814.181</v>
      </c>
      <c r="I324" s="206"/>
      <c r="J324" s="207">
        <f>ROUND(I324*H324,2)</f>
        <v>0</v>
      </c>
      <c r="K324" s="203" t="s">
        <v>135</v>
      </c>
      <c r="L324" s="39"/>
      <c r="M324" s="208" t="s">
        <v>1</v>
      </c>
      <c r="N324" s="209" t="s">
        <v>42</v>
      </c>
      <c r="O324" s="71"/>
      <c r="P324" s="210">
        <f>O324*H324</f>
        <v>0</v>
      </c>
      <c r="Q324" s="210">
        <v>0</v>
      </c>
      <c r="R324" s="210">
        <f>Q324*H324</f>
        <v>0</v>
      </c>
      <c r="S324" s="210">
        <v>0</v>
      </c>
      <c r="T324" s="211">
        <f>S324*H324</f>
        <v>0</v>
      </c>
      <c r="U324" s="34"/>
      <c r="V324" s="34"/>
      <c r="W324" s="34"/>
      <c r="X324" s="34"/>
      <c r="Y324" s="34"/>
      <c r="Z324" s="34"/>
      <c r="AA324" s="34"/>
      <c r="AB324" s="34"/>
      <c r="AC324" s="34"/>
      <c r="AD324" s="34"/>
      <c r="AE324" s="34"/>
      <c r="AR324" s="212" t="s">
        <v>136</v>
      </c>
      <c r="AT324" s="212" t="s">
        <v>131</v>
      </c>
      <c r="AU324" s="212" t="s">
        <v>85</v>
      </c>
      <c r="AY324" s="17" t="s">
        <v>130</v>
      </c>
      <c r="BE324" s="213">
        <f>IF(N324="základní",J324,0)</f>
        <v>0</v>
      </c>
      <c r="BF324" s="213">
        <f>IF(N324="snížená",J324,0)</f>
        <v>0</v>
      </c>
      <c r="BG324" s="213">
        <f>IF(N324="zákl. přenesená",J324,0)</f>
        <v>0</v>
      </c>
      <c r="BH324" s="213">
        <f>IF(N324="sníž. přenesená",J324,0)</f>
        <v>0</v>
      </c>
      <c r="BI324" s="213">
        <f>IF(N324="nulová",J324,0)</f>
        <v>0</v>
      </c>
      <c r="BJ324" s="17" t="s">
        <v>85</v>
      </c>
      <c r="BK324" s="213">
        <f>ROUND(I324*H324,2)</f>
        <v>0</v>
      </c>
      <c r="BL324" s="17" t="s">
        <v>136</v>
      </c>
      <c r="BM324" s="212" t="s">
        <v>446</v>
      </c>
    </row>
    <row r="325" spans="1:65" s="2" customFormat="1" ht="39">
      <c r="A325" s="34"/>
      <c r="B325" s="35"/>
      <c r="C325" s="36"/>
      <c r="D325" s="214" t="s">
        <v>138</v>
      </c>
      <c r="E325" s="36"/>
      <c r="F325" s="215" t="s">
        <v>447</v>
      </c>
      <c r="G325" s="36"/>
      <c r="H325" s="36"/>
      <c r="I325" s="115"/>
      <c r="J325" s="36"/>
      <c r="K325" s="36"/>
      <c r="L325" s="39"/>
      <c r="M325" s="216"/>
      <c r="N325" s="217"/>
      <c r="O325" s="71"/>
      <c r="P325" s="71"/>
      <c r="Q325" s="71"/>
      <c r="R325" s="71"/>
      <c r="S325" s="71"/>
      <c r="T325" s="72"/>
      <c r="U325" s="34"/>
      <c r="V325" s="34"/>
      <c r="W325" s="34"/>
      <c r="X325" s="34"/>
      <c r="Y325" s="34"/>
      <c r="Z325" s="34"/>
      <c r="AA325" s="34"/>
      <c r="AB325" s="34"/>
      <c r="AC325" s="34"/>
      <c r="AD325" s="34"/>
      <c r="AE325" s="34"/>
      <c r="AT325" s="17" t="s">
        <v>138</v>
      </c>
      <c r="AU325" s="17" t="s">
        <v>85</v>
      </c>
    </row>
    <row r="326" spans="1:65" s="12" customFormat="1" ht="25.9" customHeight="1">
      <c r="B326" s="187"/>
      <c r="C326" s="188"/>
      <c r="D326" s="189" t="s">
        <v>76</v>
      </c>
      <c r="E326" s="190" t="s">
        <v>448</v>
      </c>
      <c r="F326" s="190" t="s">
        <v>449</v>
      </c>
      <c r="G326" s="188"/>
      <c r="H326" s="188"/>
      <c r="I326" s="191"/>
      <c r="J326" s="192">
        <f>BK326</f>
        <v>0</v>
      </c>
      <c r="K326" s="188"/>
      <c r="L326" s="193"/>
      <c r="M326" s="194"/>
      <c r="N326" s="195"/>
      <c r="O326" s="195"/>
      <c r="P326" s="196">
        <f>P327+P340</f>
        <v>0</v>
      </c>
      <c r="Q326" s="195"/>
      <c r="R326" s="196">
        <f>R327+R340</f>
        <v>0.29463720000000004</v>
      </c>
      <c r="S326" s="195"/>
      <c r="T326" s="197">
        <f>T327+T340</f>
        <v>0</v>
      </c>
      <c r="AR326" s="198" t="s">
        <v>85</v>
      </c>
      <c r="AT326" s="199" t="s">
        <v>76</v>
      </c>
      <c r="AU326" s="199" t="s">
        <v>77</v>
      </c>
      <c r="AY326" s="198" t="s">
        <v>130</v>
      </c>
      <c r="BK326" s="200">
        <f>BK327+BK340</f>
        <v>0</v>
      </c>
    </row>
    <row r="327" spans="1:65" s="12" customFormat="1" ht="22.9" customHeight="1">
      <c r="B327" s="187"/>
      <c r="C327" s="188"/>
      <c r="D327" s="189" t="s">
        <v>76</v>
      </c>
      <c r="E327" s="250" t="s">
        <v>136</v>
      </c>
      <c r="F327" s="250" t="s">
        <v>450</v>
      </c>
      <c r="G327" s="188"/>
      <c r="H327" s="188"/>
      <c r="I327" s="191"/>
      <c r="J327" s="251">
        <f>BK327</f>
        <v>0</v>
      </c>
      <c r="K327" s="188"/>
      <c r="L327" s="193"/>
      <c r="M327" s="194"/>
      <c r="N327" s="195"/>
      <c r="O327" s="195"/>
      <c r="P327" s="196">
        <f>SUM(P328:P339)</f>
        <v>0</v>
      </c>
      <c r="Q327" s="195"/>
      <c r="R327" s="196">
        <f>SUM(R328:R339)</f>
        <v>0.29463720000000004</v>
      </c>
      <c r="S327" s="195"/>
      <c r="T327" s="197">
        <f>SUM(T328:T339)</f>
        <v>0</v>
      </c>
      <c r="AR327" s="198" t="s">
        <v>85</v>
      </c>
      <c r="AT327" s="199" t="s">
        <v>76</v>
      </c>
      <c r="AU327" s="199" t="s">
        <v>85</v>
      </c>
      <c r="AY327" s="198" t="s">
        <v>130</v>
      </c>
      <c r="BK327" s="200">
        <f>SUM(BK328:BK339)</f>
        <v>0</v>
      </c>
    </row>
    <row r="328" spans="1:65" s="2" customFormat="1" ht="48" customHeight="1">
      <c r="A328" s="34"/>
      <c r="B328" s="35"/>
      <c r="C328" s="201" t="s">
        <v>451</v>
      </c>
      <c r="D328" s="201" t="s">
        <v>131</v>
      </c>
      <c r="E328" s="202" t="s">
        <v>452</v>
      </c>
      <c r="F328" s="203" t="s">
        <v>453</v>
      </c>
      <c r="G328" s="204" t="s">
        <v>163</v>
      </c>
      <c r="H328" s="205">
        <v>388.8</v>
      </c>
      <c r="I328" s="206"/>
      <c r="J328" s="207">
        <f>ROUND(I328*H328,2)</f>
        <v>0</v>
      </c>
      <c r="K328" s="203" t="s">
        <v>135</v>
      </c>
      <c r="L328" s="39"/>
      <c r="M328" s="208" t="s">
        <v>1</v>
      </c>
      <c r="N328" s="209" t="s">
        <v>42</v>
      </c>
      <c r="O328" s="71"/>
      <c r="P328" s="210">
        <f>O328*H328</f>
        <v>0</v>
      </c>
      <c r="Q328" s="210">
        <v>2.1000000000000001E-4</v>
      </c>
      <c r="R328" s="210">
        <f>Q328*H328</f>
        <v>8.1648000000000012E-2</v>
      </c>
      <c r="S328" s="210">
        <v>0</v>
      </c>
      <c r="T328" s="211">
        <f>S328*H328</f>
        <v>0</v>
      </c>
      <c r="U328" s="34"/>
      <c r="V328" s="34"/>
      <c r="W328" s="34"/>
      <c r="X328" s="34"/>
      <c r="Y328" s="34"/>
      <c r="Z328" s="34"/>
      <c r="AA328" s="34"/>
      <c r="AB328" s="34"/>
      <c r="AC328" s="34"/>
      <c r="AD328" s="34"/>
      <c r="AE328" s="34"/>
      <c r="AR328" s="212" t="s">
        <v>136</v>
      </c>
      <c r="AT328" s="212" t="s">
        <v>131</v>
      </c>
      <c r="AU328" s="212" t="s">
        <v>87</v>
      </c>
      <c r="AY328" s="17" t="s">
        <v>130</v>
      </c>
      <c r="BE328" s="213">
        <f>IF(N328="základní",J328,0)</f>
        <v>0</v>
      </c>
      <c r="BF328" s="213">
        <f>IF(N328="snížená",J328,0)</f>
        <v>0</v>
      </c>
      <c r="BG328" s="213">
        <f>IF(N328="zákl. přenesená",J328,0)</f>
        <v>0</v>
      </c>
      <c r="BH328" s="213">
        <f>IF(N328="sníž. přenesená",J328,0)</f>
        <v>0</v>
      </c>
      <c r="BI328" s="213">
        <f>IF(N328="nulová",J328,0)</f>
        <v>0</v>
      </c>
      <c r="BJ328" s="17" t="s">
        <v>85</v>
      </c>
      <c r="BK328" s="213">
        <f>ROUND(I328*H328,2)</f>
        <v>0</v>
      </c>
      <c r="BL328" s="17" t="s">
        <v>136</v>
      </c>
      <c r="BM328" s="212" t="s">
        <v>454</v>
      </c>
    </row>
    <row r="329" spans="1:65" s="2" customFormat="1" ht="117">
      <c r="A329" s="34"/>
      <c r="B329" s="35"/>
      <c r="C329" s="36"/>
      <c r="D329" s="214" t="s">
        <v>138</v>
      </c>
      <c r="E329" s="36"/>
      <c r="F329" s="215" t="s">
        <v>455</v>
      </c>
      <c r="G329" s="36"/>
      <c r="H329" s="36"/>
      <c r="I329" s="115"/>
      <c r="J329" s="36"/>
      <c r="K329" s="36"/>
      <c r="L329" s="39"/>
      <c r="M329" s="216"/>
      <c r="N329" s="217"/>
      <c r="O329" s="71"/>
      <c r="P329" s="71"/>
      <c r="Q329" s="71"/>
      <c r="R329" s="71"/>
      <c r="S329" s="71"/>
      <c r="T329" s="72"/>
      <c r="U329" s="34"/>
      <c r="V329" s="34"/>
      <c r="W329" s="34"/>
      <c r="X329" s="34"/>
      <c r="Y329" s="34"/>
      <c r="Z329" s="34"/>
      <c r="AA329" s="34"/>
      <c r="AB329" s="34"/>
      <c r="AC329" s="34"/>
      <c r="AD329" s="34"/>
      <c r="AE329" s="34"/>
      <c r="AT329" s="17" t="s">
        <v>138</v>
      </c>
      <c r="AU329" s="17" t="s">
        <v>87</v>
      </c>
    </row>
    <row r="330" spans="1:65" s="14" customFormat="1" ht="11.25">
      <c r="B330" s="228"/>
      <c r="C330" s="229"/>
      <c r="D330" s="214" t="s">
        <v>140</v>
      </c>
      <c r="E330" s="230" t="s">
        <v>1</v>
      </c>
      <c r="F330" s="231" t="s">
        <v>456</v>
      </c>
      <c r="G330" s="229"/>
      <c r="H330" s="232">
        <v>388.8</v>
      </c>
      <c r="I330" s="233"/>
      <c r="J330" s="229"/>
      <c r="K330" s="229"/>
      <c r="L330" s="234"/>
      <c r="M330" s="235"/>
      <c r="N330" s="236"/>
      <c r="O330" s="236"/>
      <c r="P330" s="236"/>
      <c r="Q330" s="236"/>
      <c r="R330" s="236"/>
      <c r="S330" s="236"/>
      <c r="T330" s="237"/>
      <c r="AT330" s="238" t="s">
        <v>140</v>
      </c>
      <c r="AU330" s="238" t="s">
        <v>87</v>
      </c>
      <c r="AV330" s="14" t="s">
        <v>87</v>
      </c>
      <c r="AW330" s="14" t="s">
        <v>34</v>
      </c>
      <c r="AX330" s="14" t="s">
        <v>85</v>
      </c>
      <c r="AY330" s="238" t="s">
        <v>130</v>
      </c>
    </row>
    <row r="331" spans="1:65" s="2" customFormat="1" ht="24" customHeight="1">
      <c r="A331" s="34"/>
      <c r="B331" s="35"/>
      <c r="C331" s="252" t="s">
        <v>457</v>
      </c>
      <c r="D331" s="252" t="s">
        <v>265</v>
      </c>
      <c r="E331" s="253" t="s">
        <v>458</v>
      </c>
      <c r="F331" s="254" t="s">
        <v>459</v>
      </c>
      <c r="G331" s="255" t="s">
        <v>163</v>
      </c>
      <c r="H331" s="256">
        <v>234.6</v>
      </c>
      <c r="I331" s="257"/>
      <c r="J331" s="258">
        <f>ROUND(I331*H331,2)</f>
        <v>0</v>
      </c>
      <c r="K331" s="254" t="s">
        <v>135</v>
      </c>
      <c r="L331" s="259"/>
      <c r="M331" s="260" t="s">
        <v>1</v>
      </c>
      <c r="N331" s="261" t="s">
        <v>42</v>
      </c>
      <c r="O331" s="71"/>
      <c r="P331" s="210">
        <f>O331*H331</f>
        <v>0</v>
      </c>
      <c r="Q331" s="210">
        <v>3.1E-4</v>
      </c>
      <c r="R331" s="210">
        <f>Q331*H331</f>
        <v>7.2725999999999999E-2</v>
      </c>
      <c r="S331" s="210">
        <v>0</v>
      </c>
      <c r="T331" s="211">
        <f>S331*H331</f>
        <v>0</v>
      </c>
      <c r="U331" s="34"/>
      <c r="V331" s="34"/>
      <c r="W331" s="34"/>
      <c r="X331" s="34"/>
      <c r="Y331" s="34"/>
      <c r="Z331" s="34"/>
      <c r="AA331" s="34"/>
      <c r="AB331" s="34"/>
      <c r="AC331" s="34"/>
      <c r="AD331" s="34"/>
      <c r="AE331" s="34"/>
      <c r="AR331" s="212" t="s">
        <v>188</v>
      </c>
      <c r="AT331" s="212" t="s">
        <v>265</v>
      </c>
      <c r="AU331" s="212" t="s">
        <v>87</v>
      </c>
      <c r="AY331" s="17" t="s">
        <v>130</v>
      </c>
      <c r="BE331" s="213">
        <f>IF(N331="základní",J331,0)</f>
        <v>0</v>
      </c>
      <c r="BF331" s="213">
        <f>IF(N331="snížená",J331,0)</f>
        <v>0</v>
      </c>
      <c r="BG331" s="213">
        <f>IF(N331="zákl. přenesená",J331,0)</f>
        <v>0</v>
      </c>
      <c r="BH331" s="213">
        <f>IF(N331="sníž. přenesená",J331,0)</f>
        <v>0</v>
      </c>
      <c r="BI331" s="213">
        <f>IF(N331="nulová",J331,0)</f>
        <v>0</v>
      </c>
      <c r="BJ331" s="17" t="s">
        <v>85</v>
      </c>
      <c r="BK331" s="213">
        <f>ROUND(I331*H331,2)</f>
        <v>0</v>
      </c>
      <c r="BL331" s="17" t="s">
        <v>136</v>
      </c>
      <c r="BM331" s="212" t="s">
        <v>460</v>
      </c>
    </row>
    <row r="332" spans="1:65" s="13" customFormat="1" ht="22.5">
      <c r="B332" s="218"/>
      <c r="C332" s="219"/>
      <c r="D332" s="214" t="s">
        <v>140</v>
      </c>
      <c r="E332" s="220" t="s">
        <v>1</v>
      </c>
      <c r="F332" s="221" t="s">
        <v>461</v>
      </c>
      <c r="G332" s="219"/>
      <c r="H332" s="220" t="s">
        <v>1</v>
      </c>
      <c r="I332" s="222"/>
      <c r="J332" s="219"/>
      <c r="K332" s="219"/>
      <c r="L332" s="223"/>
      <c r="M332" s="224"/>
      <c r="N332" s="225"/>
      <c r="O332" s="225"/>
      <c r="P332" s="225"/>
      <c r="Q332" s="225"/>
      <c r="R332" s="225"/>
      <c r="S332" s="225"/>
      <c r="T332" s="226"/>
      <c r="AT332" s="227" t="s">
        <v>140</v>
      </c>
      <c r="AU332" s="227" t="s">
        <v>87</v>
      </c>
      <c r="AV332" s="13" t="s">
        <v>85</v>
      </c>
      <c r="AW332" s="13" t="s">
        <v>34</v>
      </c>
      <c r="AX332" s="13" t="s">
        <v>77</v>
      </c>
      <c r="AY332" s="227" t="s">
        <v>130</v>
      </c>
    </row>
    <row r="333" spans="1:65" s="14" customFormat="1" ht="11.25">
      <c r="B333" s="228"/>
      <c r="C333" s="229"/>
      <c r="D333" s="214" t="s">
        <v>140</v>
      </c>
      <c r="E333" s="230" t="s">
        <v>1</v>
      </c>
      <c r="F333" s="231" t="s">
        <v>462</v>
      </c>
      <c r="G333" s="229"/>
      <c r="H333" s="232">
        <v>234.6</v>
      </c>
      <c r="I333" s="233"/>
      <c r="J333" s="229"/>
      <c r="K333" s="229"/>
      <c r="L333" s="234"/>
      <c r="M333" s="235"/>
      <c r="N333" s="236"/>
      <c r="O333" s="236"/>
      <c r="P333" s="236"/>
      <c r="Q333" s="236"/>
      <c r="R333" s="236"/>
      <c r="S333" s="236"/>
      <c r="T333" s="237"/>
      <c r="AT333" s="238" t="s">
        <v>140</v>
      </c>
      <c r="AU333" s="238" t="s">
        <v>87</v>
      </c>
      <c r="AV333" s="14" t="s">
        <v>87</v>
      </c>
      <c r="AW333" s="14" t="s">
        <v>34</v>
      </c>
      <c r="AX333" s="14" t="s">
        <v>85</v>
      </c>
      <c r="AY333" s="238" t="s">
        <v>130</v>
      </c>
    </row>
    <row r="334" spans="1:65" s="2" customFormat="1" ht="16.5" customHeight="1">
      <c r="A334" s="34"/>
      <c r="B334" s="35"/>
      <c r="C334" s="252" t="s">
        <v>463</v>
      </c>
      <c r="D334" s="252" t="s">
        <v>265</v>
      </c>
      <c r="E334" s="253" t="s">
        <v>464</v>
      </c>
      <c r="F334" s="254" t="s">
        <v>465</v>
      </c>
      <c r="G334" s="255" t="s">
        <v>163</v>
      </c>
      <c r="H334" s="256">
        <v>212.52</v>
      </c>
      <c r="I334" s="257"/>
      <c r="J334" s="258">
        <f>ROUND(I334*H334,2)</f>
        <v>0</v>
      </c>
      <c r="K334" s="254" t="s">
        <v>1</v>
      </c>
      <c r="L334" s="259"/>
      <c r="M334" s="260" t="s">
        <v>1</v>
      </c>
      <c r="N334" s="261" t="s">
        <v>42</v>
      </c>
      <c r="O334" s="71"/>
      <c r="P334" s="210">
        <f>O334*H334</f>
        <v>0</v>
      </c>
      <c r="Q334" s="210">
        <v>6.6E-4</v>
      </c>
      <c r="R334" s="210">
        <f>Q334*H334</f>
        <v>0.1402632</v>
      </c>
      <c r="S334" s="210">
        <v>0</v>
      </c>
      <c r="T334" s="211">
        <f>S334*H334</f>
        <v>0</v>
      </c>
      <c r="U334" s="34"/>
      <c r="V334" s="34"/>
      <c r="W334" s="34"/>
      <c r="X334" s="34"/>
      <c r="Y334" s="34"/>
      <c r="Z334" s="34"/>
      <c r="AA334" s="34"/>
      <c r="AB334" s="34"/>
      <c r="AC334" s="34"/>
      <c r="AD334" s="34"/>
      <c r="AE334" s="34"/>
      <c r="AR334" s="212" t="s">
        <v>188</v>
      </c>
      <c r="AT334" s="212" t="s">
        <v>265</v>
      </c>
      <c r="AU334" s="212" t="s">
        <v>87</v>
      </c>
      <c r="AY334" s="17" t="s">
        <v>130</v>
      </c>
      <c r="BE334" s="213">
        <f>IF(N334="základní",J334,0)</f>
        <v>0</v>
      </c>
      <c r="BF334" s="213">
        <f>IF(N334="snížená",J334,0)</f>
        <v>0</v>
      </c>
      <c r="BG334" s="213">
        <f>IF(N334="zákl. přenesená",J334,0)</f>
        <v>0</v>
      </c>
      <c r="BH334" s="213">
        <f>IF(N334="sníž. přenesená",J334,0)</f>
        <v>0</v>
      </c>
      <c r="BI334" s="213">
        <f>IF(N334="nulová",J334,0)</f>
        <v>0</v>
      </c>
      <c r="BJ334" s="17" t="s">
        <v>85</v>
      </c>
      <c r="BK334" s="213">
        <f>ROUND(I334*H334,2)</f>
        <v>0</v>
      </c>
      <c r="BL334" s="17" t="s">
        <v>136</v>
      </c>
      <c r="BM334" s="212" t="s">
        <v>466</v>
      </c>
    </row>
    <row r="335" spans="1:65" s="13" customFormat="1" ht="11.25">
      <c r="B335" s="218"/>
      <c r="C335" s="219"/>
      <c r="D335" s="214" t="s">
        <v>140</v>
      </c>
      <c r="E335" s="220" t="s">
        <v>1</v>
      </c>
      <c r="F335" s="221" t="s">
        <v>467</v>
      </c>
      <c r="G335" s="219"/>
      <c r="H335" s="220" t="s">
        <v>1</v>
      </c>
      <c r="I335" s="222"/>
      <c r="J335" s="219"/>
      <c r="K335" s="219"/>
      <c r="L335" s="223"/>
      <c r="M335" s="224"/>
      <c r="N335" s="225"/>
      <c r="O335" s="225"/>
      <c r="P335" s="225"/>
      <c r="Q335" s="225"/>
      <c r="R335" s="225"/>
      <c r="S335" s="225"/>
      <c r="T335" s="226"/>
      <c r="AT335" s="227" t="s">
        <v>140</v>
      </c>
      <c r="AU335" s="227" t="s">
        <v>87</v>
      </c>
      <c r="AV335" s="13" t="s">
        <v>85</v>
      </c>
      <c r="AW335" s="13" t="s">
        <v>34</v>
      </c>
      <c r="AX335" s="13" t="s">
        <v>77</v>
      </c>
      <c r="AY335" s="227" t="s">
        <v>130</v>
      </c>
    </row>
    <row r="336" spans="1:65" s="13" customFormat="1" ht="11.25">
      <c r="B336" s="218"/>
      <c r="C336" s="219"/>
      <c r="D336" s="214" t="s">
        <v>140</v>
      </c>
      <c r="E336" s="220" t="s">
        <v>1</v>
      </c>
      <c r="F336" s="221" t="s">
        <v>468</v>
      </c>
      <c r="G336" s="219"/>
      <c r="H336" s="220" t="s">
        <v>1</v>
      </c>
      <c r="I336" s="222"/>
      <c r="J336" s="219"/>
      <c r="K336" s="219"/>
      <c r="L336" s="223"/>
      <c r="M336" s="224"/>
      <c r="N336" s="225"/>
      <c r="O336" s="225"/>
      <c r="P336" s="225"/>
      <c r="Q336" s="225"/>
      <c r="R336" s="225"/>
      <c r="S336" s="225"/>
      <c r="T336" s="226"/>
      <c r="AT336" s="227" t="s">
        <v>140</v>
      </c>
      <c r="AU336" s="227" t="s">
        <v>87</v>
      </c>
      <c r="AV336" s="13" t="s">
        <v>85</v>
      </c>
      <c r="AW336" s="13" t="s">
        <v>34</v>
      </c>
      <c r="AX336" s="13" t="s">
        <v>77</v>
      </c>
      <c r="AY336" s="227" t="s">
        <v>130</v>
      </c>
    </row>
    <row r="337" spans="1:65" s="13" customFormat="1" ht="11.25">
      <c r="B337" s="218"/>
      <c r="C337" s="219"/>
      <c r="D337" s="214" t="s">
        <v>140</v>
      </c>
      <c r="E337" s="220" t="s">
        <v>1</v>
      </c>
      <c r="F337" s="221" t="s">
        <v>469</v>
      </c>
      <c r="G337" s="219"/>
      <c r="H337" s="220" t="s">
        <v>1</v>
      </c>
      <c r="I337" s="222"/>
      <c r="J337" s="219"/>
      <c r="K337" s="219"/>
      <c r="L337" s="223"/>
      <c r="M337" s="224"/>
      <c r="N337" s="225"/>
      <c r="O337" s="225"/>
      <c r="P337" s="225"/>
      <c r="Q337" s="225"/>
      <c r="R337" s="225"/>
      <c r="S337" s="225"/>
      <c r="T337" s="226"/>
      <c r="AT337" s="227" t="s">
        <v>140</v>
      </c>
      <c r="AU337" s="227" t="s">
        <v>87</v>
      </c>
      <c r="AV337" s="13" t="s">
        <v>85</v>
      </c>
      <c r="AW337" s="13" t="s">
        <v>34</v>
      </c>
      <c r="AX337" s="13" t="s">
        <v>77</v>
      </c>
      <c r="AY337" s="227" t="s">
        <v>130</v>
      </c>
    </row>
    <row r="338" spans="1:65" s="13" customFormat="1" ht="11.25">
      <c r="B338" s="218"/>
      <c r="C338" s="219"/>
      <c r="D338" s="214" t="s">
        <v>140</v>
      </c>
      <c r="E338" s="220" t="s">
        <v>1</v>
      </c>
      <c r="F338" s="221" t="s">
        <v>470</v>
      </c>
      <c r="G338" s="219"/>
      <c r="H338" s="220" t="s">
        <v>1</v>
      </c>
      <c r="I338" s="222"/>
      <c r="J338" s="219"/>
      <c r="K338" s="219"/>
      <c r="L338" s="223"/>
      <c r="M338" s="224"/>
      <c r="N338" s="225"/>
      <c r="O338" s="225"/>
      <c r="P338" s="225"/>
      <c r="Q338" s="225"/>
      <c r="R338" s="225"/>
      <c r="S338" s="225"/>
      <c r="T338" s="226"/>
      <c r="AT338" s="227" t="s">
        <v>140</v>
      </c>
      <c r="AU338" s="227" t="s">
        <v>87</v>
      </c>
      <c r="AV338" s="13" t="s">
        <v>85</v>
      </c>
      <c r="AW338" s="13" t="s">
        <v>34</v>
      </c>
      <c r="AX338" s="13" t="s">
        <v>77</v>
      </c>
      <c r="AY338" s="227" t="s">
        <v>130</v>
      </c>
    </row>
    <row r="339" spans="1:65" s="14" customFormat="1" ht="11.25">
      <c r="B339" s="228"/>
      <c r="C339" s="229"/>
      <c r="D339" s="214" t="s">
        <v>140</v>
      </c>
      <c r="E339" s="230" t="s">
        <v>1</v>
      </c>
      <c r="F339" s="231" t="s">
        <v>471</v>
      </c>
      <c r="G339" s="229"/>
      <c r="H339" s="232">
        <v>212.52</v>
      </c>
      <c r="I339" s="233"/>
      <c r="J339" s="229"/>
      <c r="K339" s="229"/>
      <c r="L339" s="234"/>
      <c r="M339" s="235"/>
      <c r="N339" s="236"/>
      <c r="O339" s="236"/>
      <c r="P339" s="236"/>
      <c r="Q339" s="236"/>
      <c r="R339" s="236"/>
      <c r="S339" s="236"/>
      <c r="T339" s="237"/>
      <c r="AT339" s="238" t="s">
        <v>140</v>
      </c>
      <c r="AU339" s="238" t="s">
        <v>87</v>
      </c>
      <c r="AV339" s="14" t="s">
        <v>87</v>
      </c>
      <c r="AW339" s="14" t="s">
        <v>34</v>
      </c>
      <c r="AX339" s="14" t="s">
        <v>85</v>
      </c>
      <c r="AY339" s="238" t="s">
        <v>130</v>
      </c>
    </row>
    <row r="340" spans="1:65" s="12" customFormat="1" ht="22.9" customHeight="1">
      <c r="B340" s="187"/>
      <c r="C340" s="188"/>
      <c r="D340" s="189" t="s">
        <v>76</v>
      </c>
      <c r="E340" s="250" t="s">
        <v>472</v>
      </c>
      <c r="F340" s="250" t="s">
        <v>473</v>
      </c>
      <c r="G340" s="188"/>
      <c r="H340" s="188"/>
      <c r="I340" s="191"/>
      <c r="J340" s="251">
        <f>BK340</f>
        <v>0</v>
      </c>
      <c r="K340" s="188"/>
      <c r="L340" s="193"/>
      <c r="M340" s="194"/>
      <c r="N340" s="195"/>
      <c r="O340" s="195"/>
      <c r="P340" s="196">
        <f>SUM(P341:P381)</f>
        <v>0</v>
      </c>
      <c r="Q340" s="195"/>
      <c r="R340" s="196">
        <f>SUM(R341:R381)</f>
        <v>0</v>
      </c>
      <c r="S340" s="195"/>
      <c r="T340" s="197">
        <f>SUM(T341:T381)</f>
        <v>0</v>
      </c>
      <c r="AR340" s="198" t="s">
        <v>85</v>
      </c>
      <c r="AT340" s="199" t="s">
        <v>76</v>
      </c>
      <c r="AU340" s="199" t="s">
        <v>85</v>
      </c>
      <c r="AY340" s="198" t="s">
        <v>130</v>
      </c>
      <c r="BK340" s="200">
        <f>SUM(BK341:BK381)</f>
        <v>0</v>
      </c>
    </row>
    <row r="341" spans="1:65" s="2" customFormat="1" ht="36" customHeight="1">
      <c r="A341" s="34"/>
      <c r="B341" s="35"/>
      <c r="C341" s="201" t="s">
        <v>474</v>
      </c>
      <c r="D341" s="201" t="s">
        <v>131</v>
      </c>
      <c r="E341" s="202" t="s">
        <v>475</v>
      </c>
      <c r="F341" s="203" t="s">
        <v>476</v>
      </c>
      <c r="G341" s="204" t="s">
        <v>156</v>
      </c>
      <c r="H341" s="205">
        <v>3.96</v>
      </c>
      <c r="I341" s="206"/>
      <c r="J341" s="207">
        <f>ROUND(I341*H341,2)</f>
        <v>0</v>
      </c>
      <c r="K341" s="203" t="s">
        <v>135</v>
      </c>
      <c r="L341" s="39"/>
      <c r="M341" s="208" t="s">
        <v>1</v>
      </c>
      <c r="N341" s="209" t="s">
        <v>42</v>
      </c>
      <c r="O341" s="71"/>
      <c r="P341" s="210">
        <f>O341*H341</f>
        <v>0</v>
      </c>
      <c r="Q341" s="210">
        <v>0</v>
      </c>
      <c r="R341" s="210">
        <f>Q341*H341</f>
        <v>0</v>
      </c>
      <c r="S341" s="210">
        <v>0</v>
      </c>
      <c r="T341" s="211">
        <f>S341*H341</f>
        <v>0</v>
      </c>
      <c r="U341" s="34"/>
      <c r="V341" s="34"/>
      <c r="W341" s="34"/>
      <c r="X341" s="34"/>
      <c r="Y341" s="34"/>
      <c r="Z341" s="34"/>
      <c r="AA341" s="34"/>
      <c r="AB341" s="34"/>
      <c r="AC341" s="34"/>
      <c r="AD341" s="34"/>
      <c r="AE341" s="34"/>
      <c r="AR341" s="212" t="s">
        <v>136</v>
      </c>
      <c r="AT341" s="212" t="s">
        <v>131</v>
      </c>
      <c r="AU341" s="212" t="s">
        <v>87</v>
      </c>
      <c r="AY341" s="17" t="s">
        <v>130</v>
      </c>
      <c r="BE341" s="213">
        <f>IF(N341="základní",J341,0)</f>
        <v>0</v>
      </c>
      <c r="BF341" s="213">
        <f>IF(N341="snížená",J341,0)</f>
        <v>0</v>
      </c>
      <c r="BG341" s="213">
        <f>IF(N341="zákl. přenesená",J341,0)</f>
        <v>0</v>
      </c>
      <c r="BH341" s="213">
        <f>IF(N341="sníž. přenesená",J341,0)</f>
        <v>0</v>
      </c>
      <c r="BI341" s="213">
        <f>IF(N341="nulová",J341,0)</f>
        <v>0</v>
      </c>
      <c r="BJ341" s="17" t="s">
        <v>85</v>
      </c>
      <c r="BK341" s="213">
        <f>ROUND(I341*H341,2)</f>
        <v>0</v>
      </c>
      <c r="BL341" s="17" t="s">
        <v>136</v>
      </c>
      <c r="BM341" s="212" t="s">
        <v>477</v>
      </c>
    </row>
    <row r="342" spans="1:65" s="2" customFormat="1" ht="58.5">
      <c r="A342" s="34"/>
      <c r="B342" s="35"/>
      <c r="C342" s="36"/>
      <c r="D342" s="214" t="s">
        <v>138</v>
      </c>
      <c r="E342" s="36"/>
      <c r="F342" s="215" t="s">
        <v>478</v>
      </c>
      <c r="G342" s="36"/>
      <c r="H342" s="36"/>
      <c r="I342" s="115"/>
      <c r="J342" s="36"/>
      <c r="K342" s="36"/>
      <c r="L342" s="39"/>
      <c r="M342" s="216"/>
      <c r="N342" s="217"/>
      <c r="O342" s="71"/>
      <c r="P342" s="71"/>
      <c r="Q342" s="71"/>
      <c r="R342" s="71"/>
      <c r="S342" s="71"/>
      <c r="T342" s="72"/>
      <c r="U342" s="34"/>
      <c r="V342" s="34"/>
      <c r="W342" s="34"/>
      <c r="X342" s="34"/>
      <c r="Y342" s="34"/>
      <c r="Z342" s="34"/>
      <c r="AA342" s="34"/>
      <c r="AB342" s="34"/>
      <c r="AC342" s="34"/>
      <c r="AD342" s="34"/>
      <c r="AE342" s="34"/>
      <c r="AT342" s="17" t="s">
        <v>138</v>
      </c>
      <c r="AU342" s="17" t="s">
        <v>87</v>
      </c>
    </row>
    <row r="343" spans="1:65" s="13" customFormat="1" ht="11.25">
      <c r="B343" s="218"/>
      <c r="C343" s="219"/>
      <c r="D343" s="214" t="s">
        <v>140</v>
      </c>
      <c r="E343" s="220" t="s">
        <v>1</v>
      </c>
      <c r="F343" s="221" t="s">
        <v>479</v>
      </c>
      <c r="G343" s="219"/>
      <c r="H343" s="220" t="s">
        <v>1</v>
      </c>
      <c r="I343" s="222"/>
      <c r="J343" s="219"/>
      <c r="K343" s="219"/>
      <c r="L343" s="223"/>
      <c r="M343" s="224"/>
      <c r="N343" s="225"/>
      <c r="O343" s="225"/>
      <c r="P343" s="225"/>
      <c r="Q343" s="225"/>
      <c r="R343" s="225"/>
      <c r="S343" s="225"/>
      <c r="T343" s="226"/>
      <c r="AT343" s="227" t="s">
        <v>140</v>
      </c>
      <c r="AU343" s="227" t="s">
        <v>87</v>
      </c>
      <c r="AV343" s="13" t="s">
        <v>85</v>
      </c>
      <c r="AW343" s="13" t="s">
        <v>34</v>
      </c>
      <c r="AX343" s="13" t="s">
        <v>77</v>
      </c>
      <c r="AY343" s="227" t="s">
        <v>130</v>
      </c>
    </row>
    <row r="344" spans="1:65" s="14" customFormat="1" ht="11.25">
      <c r="B344" s="228"/>
      <c r="C344" s="229"/>
      <c r="D344" s="214" t="s">
        <v>140</v>
      </c>
      <c r="E344" s="230" t="s">
        <v>1</v>
      </c>
      <c r="F344" s="231" t="s">
        <v>480</v>
      </c>
      <c r="G344" s="229"/>
      <c r="H344" s="232">
        <v>3.96</v>
      </c>
      <c r="I344" s="233"/>
      <c r="J344" s="229"/>
      <c r="K344" s="229"/>
      <c r="L344" s="234"/>
      <c r="M344" s="235"/>
      <c r="N344" s="236"/>
      <c r="O344" s="236"/>
      <c r="P344" s="236"/>
      <c r="Q344" s="236"/>
      <c r="R344" s="236"/>
      <c r="S344" s="236"/>
      <c r="T344" s="237"/>
      <c r="AT344" s="238" t="s">
        <v>140</v>
      </c>
      <c r="AU344" s="238" t="s">
        <v>87</v>
      </c>
      <c r="AV344" s="14" t="s">
        <v>87</v>
      </c>
      <c r="AW344" s="14" t="s">
        <v>34</v>
      </c>
      <c r="AX344" s="14" t="s">
        <v>85</v>
      </c>
      <c r="AY344" s="238" t="s">
        <v>130</v>
      </c>
    </row>
    <row r="345" spans="1:65" s="2" customFormat="1" ht="48" customHeight="1">
      <c r="A345" s="34"/>
      <c r="B345" s="35"/>
      <c r="C345" s="201" t="s">
        <v>481</v>
      </c>
      <c r="D345" s="201" t="s">
        <v>131</v>
      </c>
      <c r="E345" s="202" t="s">
        <v>482</v>
      </c>
      <c r="F345" s="203" t="s">
        <v>483</v>
      </c>
      <c r="G345" s="204" t="s">
        <v>156</v>
      </c>
      <c r="H345" s="205">
        <v>39.6</v>
      </c>
      <c r="I345" s="206"/>
      <c r="J345" s="207">
        <f>ROUND(I345*H345,2)</f>
        <v>0</v>
      </c>
      <c r="K345" s="203" t="s">
        <v>135</v>
      </c>
      <c r="L345" s="39"/>
      <c r="M345" s="208" t="s">
        <v>1</v>
      </c>
      <c r="N345" s="209" t="s">
        <v>42</v>
      </c>
      <c r="O345" s="71"/>
      <c r="P345" s="210">
        <f>O345*H345</f>
        <v>0</v>
      </c>
      <c r="Q345" s="210">
        <v>0</v>
      </c>
      <c r="R345" s="210">
        <f>Q345*H345</f>
        <v>0</v>
      </c>
      <c r="S345" s="210">
        <v>0</v>
      </c>
      <c r="T345" s="211">
        <f>S345*H345</f>
        <v>0</v>
      </c>
      <c r="U345" s="34"/>
      <c r="V345" s="34"/>
      <c r="W345" s="34"/>
      <c r="X345" s="34"/>
      <c r="Y345" s="34"/>
      <c r="Z345" s="34"/>
      <c r="AA345" s="34"/>
      <c r="AB345" s="34"/>
      <c r="AC345" s="34"/>
      <c r="AD345" s="34"/>
      <c r="AE345" s="34"/>
      <c r="AR345" s="212" t="s">
        <v>136</v>
      </c>
      <c r="AT345" s="212" t="s">
        <v>131</v>
      </c>
      <c r="AU345" s="212" t="s">
        <v>87</v>
      </c>
      <c r="AY345" s="17" t="s">
        <v>130</v>
      </c>
      <c r="BE345" s="213">
        <f>IF(N345="základní",J345,0)</f>
        <v>0</v>
      </c>
      <c r="BF345" s="213">
        <f>IF(N345="snížená",J345,0)</f>
        <v>0</v>
      </c>
      <c r="BG345" s="213">
        <f>IF(N345="zákl. přenesená",J345,0)</f>
        <v>0</v>
      </c>
      <c r="BH345" s="213">
        <f>IF(N345="sníž. přenesená",J345,0)</f>
        <v>0</v>
      </c>
      <c r="BI345" s="213">
        <f>IF(N345="nulová",J345,0)</f>
        <v>0</v>
      </c>
      <c r="BJ345" s="17" t="s">
        <v>85</v>
      </c>
      <c r="BK345" s="213">
        <f>ROUND(I345*H345,2)</f>
        <v>0</v>
      </c>
      <c r="BL345" s="17" t="s">
        <v>136</v>
      </c>
      <c r="BM345" s="212" t="s">
        <v>484</v>
      </c>
    </row>
    <row r="346" spans="1:65" s="2" customFormat="1" ht="58.5">
      <c r="A346" s="34"/>
      <c r="B346" s="35"/>
      <c r="C346" s="36"/>
      <c r="D346" s="214" t="s">
        <v>138</v>
      </c>
      <c r="E346" s="36"/>
      <c r="F346" s="215" t="s">
        <v>478</v>
      </c>
      <c r="G346" s="36"/>
      <c r="H346" s="36"/>
      <c r="I346" s="115"/>
      <c r="J346" s="36"/>
      <c r="K346" s="36"/>
      <c r="L346" s="39"/>
      <c r="M346" s="216"/>
      <c r="N346" s="217"/>
      <c r="O346" s="71"/>
      <c r="P346" s="71"/>
      <c r="Q346" s="71"/>
      <c r="R346" s="71"/>
      <c r="S346" s="71"/>
      <c r="T346" s="72"/>
      <c r="U346" s="34"/>
      <c r="V346" s="34"/>
      <c r="W346" s="34"/>
      <c r="X346" s="34"/>
      <c r="Y346" s="34"/>
      <c r="Z346" s="34"/>
      <c r="AA346" s="34"/>
      <c r="AB346" s="34"/>
      <c r="AC346" s="34"/>
      <c r="AD346" s="34"/>
      <c r="AE346" s="34"/>
      <c r="AT346" s="17" t="s">
        <v>138</v>
      </c>
      <c r="AU346" s="17" t="s">
        <v>87</v>
      </c>
    </row>
    <row r="347" spans="1:65" s="14" customFormat="1" ht="11.25">
      <c r="B347" s="228"/>
      <c r="C347" s="229"/>
      <c r="D347" s="214" t="s">
        <v>140</v>
      </c>
      <c r="E347" s="230" t="s">
        <v>1</v>
      </c>
      <c r="F347" s="231" t="s">
        <v>485</v>
      </c>
      <c r="G347" s="229"/>
      <c r="H347" s="232">
        <v>39.6</v>
      </c>
      <c r="I347" s="233"/>
      <c r="J347" s="229"/>
      <c r="K347" s="229"/>
      <c r="L347" s="234"/>
      <c r="M347" s="235"/>
      <c r="N347" s="236"/>
      <c r="O347" s="236"/>
      <c r="P347" s="236"/>
      <c r="Q347" s="236"/>
      <c r="R347" s="236"/>
      <c r="S347" s="236"/>
      <c r="T347" s="237"/>
      <c r="AT347" s="238" t="s">
        <v>140</v>
      </c>
      <c r="AU347" s="238" t="s">
        <v>87</v>
      </c>
      <c r="AV347" s="14" t="s">
        <v>87</v>
      </c>
      <c r="AW347" s="14" t="s">
        <v>34</v>
      </c>
      <c r="AX347" s="14" t="s">
        <v>85</v>
      </c>
      <c r="AY347" s="238" t="s">
        <v>130</v>
      </c>
    </row>
    <row r="348" spans="1:65" s="2" customFormat="1" ht="36" customHeight="1">
      <c r="A348" s="34"/>
      <c r="B348" s="35"/>
      <c r="C348" s="201" t="s">
        <v>486</v>
      </c>
      <c r="D348" s="201" t="s">
        <v>131</v>
      </c>
      <c r="E348" s="202" t="s">
        <v>487</v>
      </c>
      <c r="F348" s="203" t="s">
        <v>488</v>
      </c>
      <c r="G348" s="204" t="s">
        <v>156</v>
      </c>
      <c r="H348" s="205">
        <v>122.383</v>
      </c>
      <c r="I348" s="206"/>
      <c r="J348" s="207">
        <f>ROUND(I348*H348,2)</f>
        <v>0</v>
      </c>
      <c r="K348" s="203" t="s">
        <v>135</v>
      </c>
      <c r="L348" s="39"/>
      <c r="M348" s="208" t="s">
        <v>1</v>
      </c>
      <c r="N348" s="209" t="s">
        <v>42</v>
      </c>
      <c r="O348" s="71"/>
      <c r="P348" s="210">
        <f>O348*H348</f>
        <v>0</v>
      </c>
      <c r="Q348" s="210">
        <v>0</v>
      </c>
      <c r="R348" s="210">
        <f>Q348*H348</f>
        <v>0</v>
      </c>
      <c r="S348" s="210">
        <v>0</v>
      </c>
      <c r="T348" s="211">
        <f>S348*H348</f>
        <v>0</v>
      </c>
      <c r="U348" s="34"/>
      <c r="V348" s="34"/>
      <c r="W348" s="34"/>
      <c r="X348" s="34"/>
      <c r="Y348" s="34"/>
      <c r="Z348" s="34"/>
      <c r="AA348" s="34"/>
      <c r="AB348" s="34"/>
      <c r="AC348" s="34"/>
      <c r="AD348" s="34"/>
      <c r="AE348" s="34"/>
      <c r="AR348" s="212" t="s">
        <v>136</v>
      </c>
      <c r="AT348" s="212" t="s">
        <v>131</v>
      </c>
      <c r="AU348" s="212" t="s">
        <v>87</v>
      </c>
      <c r="AY348" s="17" t="s">
        <v>130</v>
      </c>
      <c r="BE348" s="213">
        <f>IF(N348="základní",J348,0)</f>
        <v>0</v>
      </c>
      <c r="BF348" s="213">
        <f>IF(N348="snížená",J348,0)</f>
        <v>0</v>
      </c>
      <c r="BG348" s="213">
        <f>IF(N348="zákl. přenesená",J348,0)</f>
        <v>0</v>
      </c>
      <c r="BH348" s="213">
        <f>IF(N348="sníž. přenesená",J348,0)</f>
        <v>0</v>
      </c>
      <c r="BI348" s="213">
        <f>IF(N348="nulová",J348,0)</f>
        <v>0</v>
      </c>
      <c r="BJ348" s="17" t="s">
        <v>85</v>
      </c>
      <c r="BK348" s="213">
        <f>ROUND(I348*H348,2)</f>
        <v>0</v>
      </c>
      <c r="BL348" s="17" t="s">
        <v>136</v>
      </c>
      <c r="BM348" s="212" t="s">
        <v>489</v>
      </c>
    </row>
    <row r="349" spans="1:65" s="2" customFormat="1" ht="58.5">
      <c r="A349" s="34"/>
      <c r="B349" s="35"/>
      <c r="C349" s="36"/>
      <c r="D349" s="214" t="s">
        <v>138</v>
      </c>
      <c r="E349" s="36"/>
      <c r="F349" s="215" t="s">
        <v>478</v>
      </c>
      <c r="G349" s="36"/>
      <c r="H349" s="36"/>
      <c r="I349" s="115"/>
      <c r="J349" s="36"/>
      <c r="K349" s="36"/>
      <c r="L349" s="39"/>
      <c r="M349" s="216"/>
      <c r="N349" s="217"/>
      <c r="O349" s="71"/>
      <c r="P349" s="71"/>
      <c r="Q349" s="71"/>
      <c r="R349" s="71"/>
      <c r="S349" s="71"/>
      <c r="T349" s="72"/>
      <c r="U349" s="34"/>
      <c r="V349" s="34"/>
      <c r="W349" s="34"/>
      <c r="X349" s="34"/>
      <c r="Y349" s="34"/>
      <c r="Z349" s="34"/>
      <c r="AA349" s="34"/>
      <c r="AB349" s="34"/>
      <c r="AC349" s="34"/>
      <c r="AD349" s="34"/>
      <c r="AE349" s="34"/>
      <c r="AT349" s="17" t="s">
        <v>138</v>
      </c>
      <c r="AU349" s="17" t="s">
        <v>87</v>
      </c>
    </row>
    <row r="350" spans="1:65" s="13" customFormat="1" ht="11.25">
      <c r="B350" s="218"/>
      <c r="C350" s="219"/>
      <c r="D350" s="214" t="s">
        <v>140</v>
      </c>
      <c r="E350" s="220" t="s">
        <v>1</v>
      </c>
      <c r="F350" s="221" t="s">
        <v>490</v>
      </c>
      <c r="G350" s="219"/>
      <c r="H350" s="220" t="s">
        <v>1</v>
      </c>
      <c r="I350" s="222"/>
      <c r="J350" s="219"/>
      <c r="K350" s="219"/>
      <c r="L350" s="223"/>
      <c r="M350" s="224"/>
      <c r="N350" s="225"/>
      <c r="O350" s="225"/>
      <c r="P350" s="225"/>
      <c r="Q350" s="225"/>
      <c r="R350" s="225"/>
      <c r="S350" s="225"/>
      <c r="T350" s="226"/>
      <c r="AT350" s="227" t="s">
        <v>140</v>
      </c>
      <c r="AU350" s="227" t="s">
        <v>87</v>
      </c>
      <c r="AV350" s="13" t="s">
        <v>85</v>
      </c>
      <c r="AW350" s="13" t="s">
        <v>34</v>
      </c>
      <c r="AX350" s="13" t="s">
        <v>77</v>
      </c>
      <c r="AY350" s="227" t="s">
        <v>130</v>
      </c>
    </row>
    <row r="351" spans="1:65" s="13" customFormat="1" ht="11.25">
      <c r="B351" s="218"/>
      <c r="C351" s="219"/>
      <c r="D351" s="214" t="s">
        <v>140</v>
      </c>
      <c r="E351" s="220" t="s">
        <v>1</v>
      </c>
      <c r="F351" s="221" t="s">
        <v>491</v>
      </c>
      <c r="G351" s="219"/>
      <c r="H351" s="220" t="s">
        <v>1</v>
      </c>
      <c r="I351" s="222"/>
      <c r="J351" s="219"/>
      <c r="K351" s="219"/>
      <c r="L351" s="223"/>
      <c r="M351" s="224"/>
      <c r="N351" s="225"/>
      <c r="O351" s="225"/>
      <c r="P351" s="225"/>
      <c r="Q351" s="225"/>
      <c r="R351" s="225"/>
      <c r="S351" s="225"/>
      <c r="T351" s="226"/>
      <c r="AT351" s="227" t="s">
        <v>140</v>
      </c>
      <c r="AU351" s="227" t="s">
        <v>87</v>
      </c>
      <c r="AV351" s="13" t="s">
        <v>85</v>
      </c>
      <c r="AW351" s="13" t="s">
        <v>34</v>
      </c>
      <c r="AX351" s="13" t="s">
        <v>77</v>
      </c>
      <c r="AY351" s="227" t="s">
        <v>130</v>
      </c>
    </row>
    <row r="352" spans="1:65" s="14" customFormat="1" ht="11.25">
      <c r="B352" s="228"/>
      <c r="C352" s="229"/>
      <c r="D352" s="214" t="s">
        <v>140</v>
      </c>
      <c r="E352" s="230" t="s">
        <v>1</v>
      </c>
      <c r="F352" s="231" t="s">
        <v>492</v>
      </c>
      <c r="G352" s="229"/>
      <c r="H352" s="232">
        <v>59.418999999999997</v>
      </c>
      <c r="I352" s="233"/>
      <c r="J352" s="229"/>
      <c r="K352" s="229"/>
      <c r="L352" s="234"/>
      <c r="M352" s="235"/>
      <c r="N352" s="236"/>
      <c r="O352" s="236"/>
      <c r="P352" s="236"/>
      <c r="Q352" s="236"/>
      <c r="R352" s="236"/>
      <c r="S352" s="236"/>
      <c r="T352" s="237"/>
      <c r="AT352" s="238" t="s">
        <v>140</v>
      </c>
      <c r="AU352" s="238" t="s">
        <v>87</v>
      </c>
      <c r="AV352" s="14" t="s">
        <v>87</v>
      </c>
      <c r="AW352" s="14" t="s">
        <v>34</v>
      </c>
      <c r="AX352" s="14" t="s">
        <v>77</v>
      </c>
      <c r="AY352" s="238" t="s">
        <v>130</v>
      </c>
    </row>
    <row r="353" spans="1:65" s="14" customFormat="1" ht="11.25">
      <c r="B353" s="228"/>
      <c r="C353" s="229"/>
      <c r="D353" s="214" t="s">
        <v>140</v>
      </c>
      <c r="E353" s="230" t="s">
        <v>1</v>
      </c>
      <c r="F353" s="231" t="s">
        <v>493</v>
      </c>
      <c r="G353" s="229"/>
      <c r="H353" s="232">
        <v>3.5449999999999999</v>
      </c>
      <c r="I353" s="233"/>
      <c r="J353" s="229"/>
      <c r="K353" s="229"/>
      <c r="L353" s="234"/>
      <c r="M353" s="235"/>
      <c r="N353" s="236"/>
      <c r="O353" s="236"/>
      <c r="P353" s="236"/>
      <c r="Q353" s="236"/>
      <c r="R353" s="236"/>
      <c r="S353" s="236"/>
      <c r="T353" s="237"/>
      <c r="AT353" s="238" t="s">
        <v>140</v>
      </c>
      <c r="AU353" s="238" t="s">
        <v>87</v>
      </c>
      <c r="AV353" s="14" t="s">
        <v>87</v>
      </c>
      <c r="AW353" s="14" t="s">
        <v>34</v>
      </c>
      <c r="AX353" s="14" t="s">
        <v>77</v>
      </c>
      <c r="AY353" s="238" t="s">
        <v>130</v>
      </c>
    </row>
    <row r="354" spans="1:65" s="13" customFormat="1" ht="11.25">
      <c r="B354" s="218"/>
      <c r="C354" s="219"/>
      <c r="D354" s="214" t="s">
        <v>140</v>
      </c>
      <c r="E354" s="220" t="s">
        <v>1</v>
      </c>
      <c r="F354" s="221" t="s">
        <v>494</v>
      </c>
      <c r="G354" s="219"/>
      <c r="H354" s="220" t="s">
        <v>1</v>
      </c>
      <c r="I354" s="222"/>
      <c r="J354" s="219"/>
      <c r="K354" s="219"/>
      <c r="L354" s="223"/>
      <c r="M354" s="224"/>
      <c r="N354" s="225"/>
      <c r="O354" s="225"/>
      <c r="P354" s="225"/>
      <c r="Q354" s="225"/>
      <c r="R354" s="225"/>
      <c r="S354" s="225"/>
      <c r="T354" s="226"/>
      <c r="AT354" s="227" t="s">
        <v>140</v>
      </c>
      <c r="AU354" s="227" t="s">
        <v>87</v>
      </c>
      <c r="AV354" s="13" t="s">
        <v>85</v>
      </c>
      <c r="AW354" s="13" t="s">
        <v>34</v>
      </c>
      <c r="AX354" s="13" t="s">
        <v>77</v>
      </c>
      <c r="AY354" s="227" t="s">
        <v>130</v>
      </c>
    </row>
    <row r="355" spans="1:65" s="13" customFormat="1" ht="11.25">
      <c r="B355" s="218"/>
      <c r="C355" s="219"/>
      <c r="D355" s="214" t="s">
        <v>140</v>
      </c>
      <c r="E355" s="220" t="s">
        <v>1</v>
      </c>
      <c r="F355" s="221" t="s">
        <v>495</v>
      </c>
      <c r="G355" s="219"/>
      <c r="H355" s="220" t="s">
        <v>1</v>
      </c>
      <c r="I355" s="222"/>
      <c r="J355" s="219"/>
      <c r="K355" s="219"/>
      <c r="L355" s="223"/>
      <c r="M355" s="224"/>
      <c r="N355" s="225"/>
      <c r="O355" s="225"/>
      <c r="P355" s="225"/>
      <c r="Q355" s="225"/>
      <c r="R355" s="225"/>
      <c r="S355" s="225"/>
      <c r="T355" s="226"/>
      <c r="AT355" s="227" t="s">
        <v>140</v>
      </c>
      <c r="AU355" s="227" t="s">
        <v>87</v>
      </c>
      <c r="AV355" s="13" t="s">
        <v>85</v>
      </c>
      <c r="AW355" s="13" t="s">
        <v>34</v>
      </c>
      <c r="AX355" s="13" t="s">
        <v>77</v>
      </c>
      <c r="AY355" s="227" t="s">
        <v>130</v>
      </c>
    </row>
    <row r="356" spans="1:65" s="14" customFormat="1" ht="11.25">
      <c r="B356" s="228"/>
      <c r="C356" s="229"/>
      <c r="D356" s="214" t="s">
        <v>140</v>
      </c>
      <c r="E356" s="230" t="s">
        <v>1</v>
      </c>
      <c r="F356" s="231" t="s">
        <v>496</v>
      </c>
      <c r="G356" s="229"/>
      <c r="H356" s="232">
        <v>59.418999999999997</v>
      </c>
      <c r="I356" s="233"/>
      <c r="J356" s="229"/>
      <c r="K356" s="229"/>
      <c r="L356" s="234"/>
      <c r="M356" s="235"/>
      <c r="N356" s="236"/>
      <c r="O356" s="236"/>
      <c r="P356" s="236"/>
      <c r="Q356" s="236"/>
      <c r="R356" s="236"/>
      <c r="S356" s="236"/>
      <c r="T356" s="237"/>
      <c r="AT356" s="238" t="s">
        <v>140</v>
      </c>
      <c r="AU356" s="238" t="s">
        <v>87</v>
      </c>
      <c r="AV356" s="14" t="s">
        <v>87</v>
      </c>
      <c r="AW356" s="14" t="s">
        <v>34</v>
      </c>
      <c r="AX356" s="14" t="s">
        <v>77</v>
      </c>
      <c r="AY356" s="238" t="s">
        <v>130</v>
      </c>
    </row>
    <row r="357" spans="1:65" s="15" customFormat="1" ht="11.25">
      <c r="B357" s="239"/>
      <c r="C357" s="240"/>
      <c r="D357" s="214" t="s">
        <v>140</v>
      </c>
      <c r="E357" s="241" t="s">
        <v>1</v>
      </c>
      <c r="F357" s="242" t="s">
        <v>152</v>
      </c>
      <c r="G357" s="240"/>
      <c r="H357" s="243">
        <v>122.383</v>
      </c>
      <c r="I357" s="244"/>
      <c r="J357" s="240"/>
      <c r="K357" s="240"/>
      <c r="L357" s="245"/>
      <c r="M357" s="246"/>
      <c r="N357" s="247"/>
      <c r="O357" s="247"/>
      <c r="P357" s="247"/>
      <c r="Q357" s="247"/>
      <c r="R357" s="247"/>
      <c r="S357" s="247"/>
      <c r="T357" s="248"/>
      <c r="AT357" s="249" t="s">
        <v>140</v>
      </c>
      <c r="AU357" s="249" t="s">
        <v>87</v>
      </c>
      <c r="AV357" s="15" t="s">
        <v>136</v>
      </c>
      <c r="AW357" s="15" t="s">
        <v>34</v>
      </c>
      <c r="AX357" s="15" t="s">
        <v>85</v>
      </c>
      <c r="AY357" s="249" t="s">
        <v>130</v>
      </c>
    </row>
    <row r="358" spans="1:65" s="2" customFormat="1" ht="48" customHeight="1">
      <c r="A358" s="34"/>
      <c r="B358" s="35"/>
      <c r="C358" s="201" t="s">
        <v>497</v>
      </c>
      <c r="D358" s="201" t="s">
        <v>131</v>
      </c>
      <c r="E358" s="202" t="s">
        <v>498</v>
      </c>
      <c r="F358" s="203" t="s">
        <v>499</v>
      </c>
      <c r="G358" s="204" t="s">
        <v>156</v>
      </c>
      <c r="H358" s="205">
        <v>1223.83</v>
      </c>
      <c r="I358" s="206"/>
      <c r="J358" s="207">
        <f>ROUND(I358*H358,2)</f>
        <v>0</v>
      </c>
      <c r="K358" s="203" t="s">
        <v>135</v>
      </c>
      <c r="L358" s="39"/>
      <c r="M358" s="208" t="s">
        <v>1</v>
      </c>
      <c r="N358" s="209" t="s">
        <v>42</v>
      </c>
      <c r="O358" s="71"/>
      <c r="P358" s="210">
        <f>O358*H358</f>
        <v>0</v>
      </c>
      <c r="Q358" s="210">
        <v>0</v>
      </c>
      <c r="R358" s="210">
        <f>Q358*H358</f>
        <v>0</v>
      </c>
      <c r="S358" s="210">
        <v>0</v>
      </c>
      <c r="T358" s="211">
        <f>S358*H358</f>
        <v>0</v>
      </c>
      <c r="U358" s="34"/>
      <c r="V358" s="34"/>
      <c r="W358" s="34"/>
      <c r="X358" s="34"/>
      <c r="Y358" s="34"/>
      <c r="Z358" s="34"/>
      <c r="AA358" s="34"/>
      <c r="AB358" s="34"/>
      <c r="AC358" s="34"/>
      <c r="AD358" s="34"/>
      <c r="AE358" s="34"/>
      <c r="AR358" s="212" t="s">
        <v>136</v>
      </c>
      <c r="AT358" s="212" t="s">
        <v>131</v>
      </c>
      <c r="AU358" s="212" t="s">
        <v>87</v>
      </c>
      <c r="AY358" s="17" t="s">
        <v>130</v>
      </c>
      <c r="BE358" s="213">
        <f>IF(N358="základní",J358,0)</f>
        <v>0</v>
      </c>
      <c r="BF358" s="213">
        <f>IF(N358="snížená",J358,0)</f>
        <v>0</v>
      </c>
      <c r="BG358" s="213">
        <f>IF(N358="zákl. přenesená",J358,0)</f>
        <v>0</v>
      </c>
      <c r="BH358" s="213">
        <f>IF(N358="sníž. přenesená",J358,0)</f>
        <v>0</v>
      </c>
      <c r="BI358" s="213">
        <f>IF(N358="nulová",J358,0)</f>
        <v>0</v>
      </c>
      <c r="BJ358" s="17" t="s">
        <v>85</v>
      </c>
      <c r="BK358" s="213">
        <f>ROUND(I358*H358,2)</f>
        <v>0</v>
      </c>
      <c r="BL358" s="17" t="s">
        <v>136</v>
      </c>
      <c r="BM358" s="212" t="s">
        <v>500</v>
      </c>
    </row>
    <row r="359" spans="1:65" s="2" customFormat="1" ht="58.5">
      <c r="A359" s="34"/>
      <c r="B359" s="35"/>
      <c r="C359" s="36"/>
      <c r="D359" s="214" t="s">
        <v>138</v>
      </c>
      <c r="E359" s="36"/>
      <c r="F359" s="215" t="s">
        <v>478</v>
      </c>
      <c r="G359" s="36"/>
      <c r="H359" s="36"/>
      <c r="I359" s="115"/>
      <c r="J359" s="36"/>
      <c r="K359" s="36"/>
      <c r="L359" s="39"/>
      <c r="M359" s="216"/>
      <c r="N359" s="217"/>
      <c r="O359" s="71"/>
      <c r="P359" s="71"/>
      <c r="Q359" s="71"/>
      <c r="R359" s="71"/>
      <c r="S359" s="71"/>
      <c r="T359" s="72"/>
      <c r="U359" s="34"/>
      <c r="V359" s="34"/>
      <c r="W359" s="34"/>
      <c r="X359" s="34"/>
      <c r="Y359" s="34"/>
      <c r="Z359" s="34"/>
      <c r="AA359" s="34"/>
      <c r="AB359" s="34"/>
      <c r="AC359" s="34"/>
      <c r="AD359" s="34"/>
      <c r="AE359" s="34"/>
      <c r="AT359" s="17" t="s">
        <v>138</v>
      </c>
      <c r="AU359" s="17" t="s">
        <v>87</v>
      </c>
    </row>
    <row r="360" spans="1:65" s="14" customFormat="1" ht="11.25">
      <c r="B360" s="228"/>
      <c r="C360" s="229"/>
      <c r="D360" s="214" t="s">
        <v>140</v>
      </c>
      <c r="E360" s="230" t="s">
        <v>1</v>
      </c>
      <c r="F360" s="231" t="s">
        <v>501</v>
      </c>
      <c r="G360" s="229"/>
      <c r="H360" s="232">
        <v>1223.83</v>
      </c>
      <c r="I360" s="233"/>
      <c r="J360" s="229"/>
      <c r="K360" s="229"/>
      <c r="L360" s="234"/>
      <c r="M360" s="235"/>
      <c r="N360" s="236"/>
      <c r="O360" s="236"/>
      <c r="P360" s="236"/>
      <c r="Q360" s="236"/>
      <c r="R360" s="236"/>
      <c r="S360" s="236"/>
      <c r="T360" s="237"/>
      <c r="AT360" s="238" t="s">
        <v>140</v>
      </c>
      <c r="AU360" s="238" t="s">
        <v>87</v>
      </c>
      <c r="AV360" s="14" t="s">
        <v>87</v>
      </c>
      <c r="AW360" s="14" t="s">
        <v>34</v>
      </c>
      <c r="AX360" s="14" t="s">
        <v>85</v>
      </c>
      <c r="AY360" s="238" t="s">
        <v>130</v>
      </c>
    </row>
    <row r="361" spans="1:65" s="2" customFormat="1" ht="36" customHeight="1">
      <c r="A361" s="34"/>
      <c r="B361" s="35"/>
      <c r="C361" s="201" t="s">
        <v>502</v>
      </c>
      <c r="D361" s="201" t="s">
        <v>131</v>
      </c>
      <c r="E361" s="202" t="s">
        <v>503</v>
      </c>
      <c r="F361" s="203" t="s">
        <v>504</v>
      </c>
      <c r="G361" s="204" t="s">
        <v>156</v>
      </c>
      <c r="H361" s="205">
        <v>1.3740000000000001</v>
      </c>
      <c r="I361" s="206"/>
      <c r="J361" s="207">
        <f>ROUND(I361*H361,2)</f>
        <v>0</v>
      </c>
      <c r="K361" s="203" t="s">
        <v>135</v>
      </c>
      <c r="L361" s="39"/>
      <c r="M361" s="208" t="s">
        <v>1</v>
      </c>
      <c r="N361" s="209" t="s">
        <v>42</v>
      </c>
      <c r="O361" s="71"/>
      <c r="P361" s="210">
        <f>O361*H361</f>
        <v>0</v>
      </c>
      <c r="Q361" s="210">
        <v>0</v>
      </c>
      <c r="R361" s="210">
        <f>Q361*H361</f>
        <v>0</v>
      </c>
      <c r="S361" s="210">
        <v>0</v>
      </c>
      <c r="T361" s="211">
        <f>S361*H361</f>
        <v>0</v>
      </c>
      <c r="U361" s="34"/>
      <c r="V361" s="34"/>
      <c r="W361" s="34"/>
      <c r="X361" s="34"/>
      <c r="Y361" s="34"/>
      <c r="Z361" s="34"/>
      <c r="AA361" s="34"/>
      <c r="AB361" s="34"/>
      <c r="AC361" s="34"/>
      <c r="AD361" s="34"/>
      <c r="AE361" s="34"/>
      <c r="AR361" s="212" t="s">
        <v>136</v>
      </c>
      <c r="AT361" s="212" t="s">
        <v>131</v>
      </c>
      <c r="AU361" s="212" t="s">
        <v>87</v>
      </c>
      <c r="AY361" s="17" t="s">
        <v>130</v>
      </c>
      <c r="BE361" s="213">
        <f>IF(N361="základní",J361,0)</f>
        <v>0</v>
      </c>
      <c r="BF361" s="213">
        <f>IF(N361="snížená",J361,0)</f>
        <v>0</v>
      </c>
      <c r="BG361" s="213">
        <f>IF(N361="zákl. přenesená",J361,0)</f>
        <v>0</v>
      </c>
      <c r="BH361" s="213">
        <f>IF(N361="sníž. přenesená",J361,0)</f>
        <v>0</v>
      </c>
      <c r="BI361" s="213">
        <f>IF(N361="nulová",J361,0)</f>
        <v>0</v>
      </c>
      <c r="BJ361" s="17" t="s">
        <v>85</v>
      </c>
      <c r="BK361" s="213">
        <f>ROUND(I361*H361,2)</f>
        <v>0</v>
      </c>
      <c r="BL361" s="17" t="s">
        <v>136</v>
      </c>
      <c r="BM361" s="212" t="s">
        <v>505</v>
      </c>
    </row>
    <row r="362" spans="1:65" s="2" customFormat="1" ht="58.5">
      <c r="A362" s="34"/>
      <c r="B362" s="35"/>
      <c r="C362" s="36"/>
      <c r="D362" s="214" t="s">
        <v>138</v>
      </c>
      <c r="E362" s="36"/>
      <c r="F362" s="215" t="s">
        <v>478</v>
      </c>
      <c r="G362" s="36"/>
      <c r="H362" s="36"/>
      <c r="I362" s="115"/>
      <c r="J362" s="36"/>
      <c r="K362" s="36"/>
      <c r="L362" s="39"/>
      <c r="M362" s="216"/>
      <c r="N362" s="217"/>
      <c r="O362" s="71"/>
      <c r="P362" s="71"/>
      <c r="Q362" s="71"/>
      <c r="R362" s="71"/>
      <c r="S362" s="71"/>
      <c r="T362" s="72"/>
      <c r="U362" s="34"/>
      <c r="V362" s="34"/>
      <c r="W362" s="34"/>
      <c r="X362" s="34"/>
      <c r="Y362" s="34"/>
      <c r="Z362" s="34"/>
      <c r="AA362" s="34"/>
      <c r="AB362" s="34"/>
      <c r="AC362" s="34"/>
      <c r="AD362" s="34"/>
      <c r="AE362" s="34"/>
      <c r="AT362" s="17" t="s">
        <v>138</v>
      </c>
      <c r="AU362" s="17" t="s">
        <v>87</v>
      </c>
    </row>
    <row r="363" spans="1:65" s="13" customFormat="1" ht="11.25">
      <c r="B363" s="218"/>
      <c r="C363" s="219"/>
      <c r="D363" s="214" t="s">
        <v>140</v>
      </c>
      <c r="E363" s="220" t="s">
        <v>1</v>
      </c>
      <c r="F363" s="221" t="s">
        <v>506</v>
      </c>
      <c r="G363" s="219"/>
      <c r="H363" s="220" t="s">
        <v>1</v>
      </c>
      <c r="I363" s="222"/>
      <c r="J363" s="219"/>
      <c r="K363" s="219"/>
      <c r="L363" s="223"/>
      <c r="M363" s="224"/>
      <c r="N363" s="225"/>
      <c r="O363" s="225"/>
      <c r="P363" s="225"/>
      <c r="Q363" s="225"/>
      <c r="R363" s="225"/>
      <c r="S363" s="225"/>
      <c r="T363" s="226"/>
      <c r="AT363" s="227" t="s">
        <v>140</v>
      </c>
      <c r="AU363" s="227" t="s">
        <v>87</v>
      </c>
      <c r="AV363" s="13" t="s">
        <v>85</v>
      </c>
      <c r="AW363" s="13" t="s">
        <v>34</v>
      </c>
      <c r="AX363" s="13" t="s">
        <v>77</v>
      </c>
      <c r="AY363" s="227" t="s">
        <v>130</v>
      </c>
    </row>
    <row r="364" spans="1:65" s="13" customFormat="1" ht="11.25">
      <c r="B364" s="218"/>
      <c r="C364" s="219"/>
      <c r="D364" s="214" t="s">
        <v>140</v>
      </c>
      <c r="E364" s="220" t="s">
        <v>1</v>
      </c>
      <c r="F364" s="221" t="s">
        <v>507</v>
      </c>
      <c r="G364" s="219"/>
      <c r="H364" s="220" t="s">
        <v>1</v>
      </c>
      <c r="I364" s="222"/>
      <c r="J364" s="219"/>
      <c r="K364" s="219"/>
      <c r="L364" s="223"/>
      <c r="M364" s="224"/>
      <c r="N364" s="225"/>
      <c r="O364" s="225"/>
      <c r="P364" s="225"/>
      <c r="Q364" s="225"/>
      <c r="R364" s="225"/>
      <c r="S364" s="225"/>
      <c r="T364" s="226"/>
      <c r="AT364" s="227" t="s">
        <v>140</v>
      </c>
      <c r="AU364" s="227" t="s">
        <v>87</v>
      </c>
      <c r="AV364" s="13" t="s">
        <v>85</v>
      </c>
      <c r="AW364" s="13" t="s">
        <v>34</v>
      </c>
      <c r="AX364" s="13" t="s">
        <v>77</v>
      </c>
      <c r="AY364" s="227" t="s">
        <v>130</v>
      </c>
    </row>
    <row r="365" spans="1:65" s="14" customFormat="1" ht="11.25">
      <c r="B365" s="228"/>
      <c r="C365" s="229"/>
      <c r="D365" s="214" t="s">
        <v>140</v>
      </c>
      <c r="E365" s="230" t="s">
        <v>1</v>
      </c>
      <c r="F365" s="231" t="s">
        <v>508</v>
      </c>
      <c r="G365" s="229"/>
      <c r="H365" s="232">
        <v>1.3740000000000001</v>
      </c>
      <c r="I365" s="233"/>
      <c r="J365" s="229"/>
      <c r="K365" s="229"/>
      <c r="L365" s="234"/>
      <c r="M365" s="235"/>
      <c r="N365" s="236"/>
      <c r="O365" s="236"/>
      <c r="P365" s="236"/>
      <c r="Q365" s="236"/>
      <c r="R365" s="236"/>
      <c r="S365" s="236"/>
      <c r="T365" s="237"/>
      <c r="AT365" s="238" t="s">
        <v>140</v>
      </c>
      <c r="AU365" s="238" t="s">
        <v>87</v>
      </c>
      <c r="AV365" s="14" t="s">
        <v>87</v>
      </c>
      <c r="AW365" s="14" t="s">
        <v>34</v>
      </c>
      <c r="AX365" s="14" t="s">
        <v>85</v>
      </c>
      <c r="AY365" s="238" t="s">
        <v>130</v>
      </c>
    </row>
    <row r="366" spans="1:65" s="2" customFormat="1" ht="48" customHeight="1">
      <c r="A366" s="34"/>
      <c r="B366" s="35"/>
      <c r="C366" s="201" t="s">
        <v>509</v>
      </c>
      <c r="D366" s="201" t="s">
        <v>131</v>
      </c>
      <c r="E366" s="202" t="s">
        <v>510</v>
      </c>
      <c r="F366" s="203" t="s">
        <v>511</v>
      </c>
      <c r="G366" s="204" t="s">
        <v>156</v>
      </c>
      <c r="H366" s="205">
        <v>13.74</v>
      </c>
      <c r="I366" s="206"/>
      <c r="J366" s="207">
        <f>ROUND(I366*H366,2)</f>
        <v>0</v>
      </c>
      <c r="K366" s="203" t="s">
        <v>135</v>
      </c>
      <c r="L366" s="39"/>
      <c r="M366" s="208" t="s">
        <v>1</v>
      </c>
      <c r="N366" s="209" t="s">
        <v>42</v>
      </c>
      <c r="O366" s="71"/>
      <c r="P366" s="210">
        <f>O366*H366</f>
        <v>0</v>
      </c>
      <c r="Q366" s="210">
        <v>0</v>
      </c>
      <c r="R366" s="210">
        <f>Q366*H366</f>
        <v>0</v>
      </c>
      <c r="S366" s="210">
        <v>0</v>
      </c>
      <c r="T366" s="211">
        <f>S366*H366</f>
        <v>0</v>
      </c>
      <c r="U366" s="34"/>
      <c r="V366" s="34"/>
      <c r="W366" s="34"/>
      <c r="X366" s="34"/>
      <c r="Y366" s="34"/>
      <c r="Z366" s="34"/>
      <c r="AA366" s="34"/>
      <c r="AB366" s="34"/>
      <c r="AC366" s="34"/>
      <c r="AD366" s="34"/>
      <c r="AE366" s="34"/>
      <c r="AR366" s="212" t="s">
        <v>136</v>
      </c>
      <c r="AT366" s="212" t="s">
        <v>131</v>
      </c>
      <c r="AU366" s="212" t="s">
        <v>87</v>
      </c>
      <c r="AY366" s="17" t="s">
        <v>130</v>
      </c>
      <c r="BE366" s="213">
        <f>IF(N366="základní",J366,0)</f>
        <v>0</v>
      </c>
      <c r="BF366" s="213">
        <f>IF(N366="snížená",J366,0)</f>
        <v>0</v>
      </c>
      <c r="BG366" s="213">
        <f>IF(N366="zákl. přenesená",J366,0)</f>
        <v>0</v>
      </c>
      <c r="BH366" s="213">
        <f>IF(N366="sníž. přenesená",J366,0)</f>
        <v>0</v>
      </c>
      <c r="BI366" s="213">
        <f>IF(N366="nulová",J366,0)</f>
        <v>0</v>
      </c>
      <c r="BJ366" s="17" t="s">
        <v>85</v>
      </c>
      <c r="BK366" s="213">
        <f>ROUND(I366*H366,2)</f>
        <v>0</v>
      </c>
      <c r="BL366" s="17" t="s">
        <v>136</v>
      </c>
      <c r="BM366" s="212" t="s">
        <v>512</v>
      </c>
    </row>
    <row r="367" spans="1:65" s="2" customFormat="1" ht="58.5">
      <c r="A367" s="34"/>
      <c r="B367" s="35"/>
      <c r="C367" s="36"/>
      <c r="D367" s="214" t="s">
        <v>138</v>
      </c>
      <c r="E367" s="36"/>
      <c r="F367" s="215" t="s">
        <v>478</v>
      </c>
      <c r="G367" s="36"/>
      <c r="H367" s="36"/>
      <c r="I367" s="115"/>
      <c r="J367" s="36"/>
      <c r="K367" s="36"/>
      <c r="L367" s="39"/>
      <c r="M367" s="216"/>
      <c r="N367" s="217"/>
      <c r="O367" s="71"/>
      <c r="P367" s="71"/>
      <c r="Q367" s="71"/>
      <c r="R367" s="71"/>
      <c r="S367" s="71"/>
      <c r="T367" s="72"/>
      <c r="U367" s="34"/>
      <c r="V367" s="34"/>
      <c r="W367" s="34"/>
      <c r="X367" s="34"/>
      <c r="Y367" s="34"/>
      <c r="Z367" s="34"/>
      <c r="AA367" s="34"/>
      <c r="AB367" s="34"/>
      <c r="AC367" s="34"/>
      <c r="AD367" s="34"/>
      <c r="AE367" s="34"/>
      <c r="AT367" s="17" t="s">
        <v>138</v>
      </c>
      <c r="AU367" s="17" t="s">
        <v>87</v>
      </c>
    </row>
    <row r="368" spans="1:65" s="14" customFormat="1" ht="11.25">
      <c r="B368" s="228"/>
      <c r="C368" s="229"/>
      <c r="D368" s="214" t="s">
        <v>140</v>
      </c>
      <c r="E368" s="230" t="s">
        <v>1</v>
      </c>
      <c r="F368" s="231" t="s">
        <v>513</v>
      </c>
      <c r="G368" s="229"/>
      <c r="H368" s="232">
        <v>13.74</v>
      </c>
      <c r="I368" s="233"/>
      <c r="J368" s="229"/>
      <c r="K368" s="229"/>
      <c r="L368" s="234"/>
      <c r="M368" s="235"/>
      <c r="N368" s="236"/>
      <c r="O368" s="236"/>
      <c r="P368" s="236"/>
      <c r="Q368" s="236"/>
      <c r="R368" s="236"/>
      <c r="S368" s="236"/>
      <c r="T368" s="237"/>
      <c r="AT368" s="238" t="s">
        <v>140</v>
      </c>
      <c r="AU368" s="238" t="s">
        <v>87</v>
      </c>
      <c r="AV368" s="14" t="s">
        <v>87</v>
      </c>
      <c r="AW368" s="14" t="s">
        <v>34</v>
      </c>
      <c r="AX368" s="14" t="s">
        <v>85</v>
      </c>
      <c r="AY368" s="238" t="s">
        <v>130</v>
      </c>
    </row>
    <row r="369" spans="1:65" s="2" customFormat="1" ht="36" customHeight="1">
      <c r="A369" s="34"/>
      <c r="B369" s="35"/>
      <c r="C369" s="201" t="s">
        <v>514</v>
      </c>
      <c r="D369" s="201" t="s">
        <v>131</v>
      </c>
      <c r="E369" s="202" t="s">
        <v>515</v>
      </c>
      <c r="F369" s="203" t="s">
        <v>516</v>
      </c>
      <c r="G369" s="204" t="s">
        <v>156</v>
      </c>
      <c r="H369" s="205">
        <v>3.96</v>
      </c>
      <c r="I369" s="206"/>
      <c r="J369" s="207">
        <f>ROUND(I369*H369,2)</f>
        <v>0</v>
      </c>
      <c r="K369" s="203" t="s">
        <v>1</v>
      </c>
      <c r="L369" s="39"/>
      <c r="M369" s="208" t="s">
        <v>1</v>
      </c>
      <c r="N369" s="209" t="s">
        <v>42</v>
      </c>
      <c r="O369" s="71"/>
      <c r="P369" s="210">
        <f>O369*H369</f>
        <v>0</v>
      </c>
      <c r="Q369" s="210">
        <v>0</v>
      </c>
      <c r="R369" s="210">
        <f>Q369*H369</f>
        <v>0</v>
      </c>
      <c r="S369" s="210">
        <v>0</v>
      </c>
      <c r="T369" s="211">
        <f>S369*H369</f>
        <v>0</v>
      </c>
      <c r="U369" s="34"/>
      <c r="V369" s="34"/>
      <c r="W369" s="34"/>
      <c r="X369" s="34"/>
      <c r="Y369" s="34"/>
      <c r="Z369" s="34"/>
      <c r="AA369" s="34"/>
      <c r="AB369" s="34"/>
      <c r="AC369" s="34"/>
      <c r="AD369" s="34"/>
      <c r="AE369" s="34"/>
      <c r="AR369" s="212" t="s">
        <v>136</v>
      </c>
      <c r="AT369" s="212" t="s">
        <v>131</v>
      </c>
      <c r="AU369" s="212" t="s">
        <v>87</v>
      </c>
      <c r="AY369" s="17" t="s">
        <v>130</v>
      </c>
      <c r="BE369" s="213">
        <f>IF(N369="základní",J369,0)</f>
        <v>0</v>
      </c>
      <c r="BF369" s="213">
        <f>IF(N369="snížená",J369,0)</f>
        <v>0</v>
      </c>
      <c r="BG369" s="213">
        <f>IF(N369="zákl. přenesená",J369,0)</f>
        <v>0</v>
      </c>
      <c r="BH369" s="213">
        <f>IF(N369="sníž. přenesená",J369,0)</f>
        <v>0</v>
      </c>
      <c r="BI369" s="213">
        <f>IF(N369="nulová",J369,0)</f>
        <v>0</v>
      </c>
      <c r="BJ369" s="17" t="s">
        <v>85</v>
      </c>
      <c r="BK369" s="213">
        <f>ROUND(I369*H369,2)</f>
        <v>0</v>
      </c>
      <c r="BL369" s="17" t="s">
        <v>136</v>
      </c>
      <c r="BM369" s="212" t="s">
        <v>517</v>
      </c>
    </row>
    <row r="370" spans="1:65" s="2" customFormat="1" ht="68.25">
      <c r="A370" s="34"/>
      <c r="B370" s="35"/>
      <c r="C370" s="36"/>
      <c r="D370" s="214" t="s">
        <v>138</v>
      </c>
      <c r="E370" s="36"/>
      <c r="F370" s="215" t="s">
        <v>518</v>
      </c>
      <c r="G370" s="36"/>
      <c r="H370" s="36"/>
      <c r="I370" s="115"/>
      <c r="J370" s="36"/>
      <c r="K370" s="36"/>
      <c r="L370" s="39"/>
      <c r="M370" s="216"/>
      <c r="N370" s="217"/>
      <c r="O370" s="71"/>
      <c r="P370" s="71"/>
      <c r="Q370" s="71"/>
      <c r="R370" s="71"/>
      <c r="S370" s="71"/>
      <c r="T370" s="72"/>
      <c r="U370" s="34"/>
      <c r="V370" s="34"/>
      <c r="W370" s="34"/>
      <c r="X370" s="34"/>
      <c r="Y370" s="34"/>
      <c r="Z370" s="34"/>
      <c r="AA370" s="34"/>
      <c r="AB370" s="34"/>
      <c r="AC370" s="34"/>
      <c r="AD370" s="34"/>
      <c r="AE370" s="34"/>
      <c r="AT370" s="17" t="s">
        <v>138</v>
      </c>
      <c r="AU370" s="17" t="s">
        <v>87</v>
      </c>
    </row>
    <row r="371" spans="1:65" s="13" customFormat="1" ht="11.25">
      <c r="B371" s="218"/>
      <c r="C371" s="219"/>
      <c r="D371" s="214" t="s">
        <v>140</v>
      </c>
      <c r="E371" s="220" t="s">
        <v>1</v>
      </c>
      <c r="F371" s="221" t="s">
        <v>519</v>
      </c>
      <c r="G371" s="219"/>
      <c r="H371" s="220" t="s">
        <v>1</v>
      </c>
      <c r="I371" s="222"/>
      <c r="J371" s="219"/>
      <c r="K371" s="219"/>
      <c r="L371" s="223"/>
      <c r="M371" s="224"/>
      <c r="N371" s="225"/>
      <c r="O371" s="225"/>
      <c r="P371" s="225"/>
      <c r="Q371" s="225"/>
      <c r="R371" s="225"/>
      <c r="S371" s="225"/>
      <c r="T371" s="226"/>
      <c r="AT371" s="227" t="s">
        <v>140</v>
      </c>
      <c r="AU371" s="227" t="s">
        <v>87</v>
      </c>
      <c r="AV371" s="13" t="s">
        <v>85</v>
      </c>
      <c r="AW371" s="13" t="s">
        <v>34</v>
      </c>
      <c r="AX371" s="13" t="s">
        <v>77</v>
      </c>
      <c r="AY371" s="227" t="s">
        <v>130</v>
      </c>
    </row>
    <row r="372" spans="1:65" s="13" customFormat="1" ht="11.25">
      <c r="B372" s="218"/>
      <c r="C372" s="219"/>
      <c r="D372" s="214" t="s">
        <v>140</v>
      </c>
      <c r="E372" s="220" t="s">
        <v>1</v>
      </c>
      <c r="F372" s="221" t="s">
        <v>520</v>
      </c>
      <c r="G372" s="219"/>
      <c r="H372" s="220" t="s">
        <v>1</v>
      </c>
      <c r="I372" s="222"/>
      <c r="J372" s="219"/>
      <c r="K372" s="219"/>
      <c r="L372" s="223"/>
      <c r="M372" s="224"/>
      <c r="N372" s="225"/>
      <c r="O372" s="225"/>
      <c r="P372" s="225"/>
      <c r="Q372" s="225"/>
      <c r="R372" s="225"/>
      <c r="S372" s="225"/>
      <c r="T372" s="226"/>
      <c r="AT372" s="227" t="s">
        <v>140</v>
      </c>
      <c r="AU372" s="227" t="s">
        <v>87</v>
      </c>
      <c r="AV372" s="13" t="s">
        <v>85</v>
      </c>
      <c r="AW372" s="13" t="s">
        <v>34</v>
      </c>
      <c r="AX372" s="13" t="s">
        <v>77</v>
      </c>
      <c r="AY372" s="227" t="s">
        <v>130</v>
      </c>
    </row>
    <row r="373" spans="1:65" s="14" customFormat="1" ht="11.25">
      <c r="B373" s="228"/>
      <c r="C373" s="229"/>
      <c r="D373" s="214" t="s">
        <v>140</v>
      </c>
      <c r="E373" s="230" t="s">
        <v>1</v>
      </c>
      <c r="F373" s="231" t="s">
        <v>480</v>
      </c>
      <c r="G373" s="229"/>
      <c r="H373" s="232">
        <v>3.96</v>
      </c>
      <c r="I373" s="233"/>
      <c r="J373" s="229"/>
      <c r="K373" s="229"/>
      <c r="L373" s="234"/>
      <c r="M373" s="235"/>
      <c r="N373" s="236"/>
      <c r="O373" s="236"/>
      <c r="P373" s="236"/>
      <c r="Q373" s="236"/>
      <c r="R373" s="236"/>
      <c r="S373" s="236"/>
      <c r="T373" s="237"/>
      <c r="AT373" s="238" t="s">
        <v>140</v>
      </c>
      <c r="AU373" s="238" t="s">
        <v>87</v>
      </c>
      <c r="AV373" s="14" t="s">
        <v>87</v>
      </c>
      <c r="AW373" s="14" t="s">
        <v>34</v>
      </c>
      <c r="AX373" s="14" t="s">
        <v>85</v>
      </c>
      <c r="AY373" s="238" t="s">
        <v>130</v>
      </c>
    </row>
    <row r="374" spans="1:65" s="2" customFormat="1" ht="16.5" customHeight="1">
      <c r="A374" s="34"/>
      <c r="B374" s="35"/>
      <c r="C374" s="201" t="s">
        <v>521</v>
      </c>
      <c r="D374" s="201" t="s">
        <v>131</v>
      </c>
      <c r="E374" s="202" t="s">
        <v>522</v>
      </c>
      <c r="F374" s="203" t="s">
        <v>523</v>
      </c>
      <c r="G374" s="204" t="s">
        <v>156</v>
      </c>
      <c r="H374" s="205">
        <v>62.963999999999999</v>
      </c>
      <c r="I374" s="206"/>
      <c r="J374" s="207">
        <f>ROUND(I374*H374,2)</f>
        <v>0</v>
      </c>
      <c r="K374" s="203" t="s">
        <v>1</v>
      </c>
      <c r="L374" s="39"/>
      <c r="M374" s="208" t="s">
        <v>1</v>
      </c>
      <c r="N374" s="209" t="s">
        <v>42</v>
      </c>
      <c r="O374" s="71"/>
      <c r="P374" s="210">
        <f>O374*H374</f>
        <v>0</v>
      </c>
      <c r="Q374" s="210">
        <v>0</v>
      </c>
      <c r="R374" s="210">
        <f>Q374*H374</f>
        <v>0</v>
      </c>
      <c r="S374" s="210">
        <v>0</v>
      </c>
      <c r="T374" s="211">
        <f>S374*H374</f>
        <v>0</v>
      </c>
      <c r="U374" s="34"/>
      <c r="V374" s="34"/>
      <c r="W374" s="34"/>
      <c r="X374" s="34"/>
      <c r="Y374" s="34"/>
      <c r="Z374" s="34"/>
      <c r="AA374" s="34"/>
      <c r="AB374" s="34"/>
      <c r="AC374" s="34"/>
      <c r="AD374" s="34"/>
      <c r="AE374" s="34"/>
      <c r="AR374" s="212" t="s">
        <v>136</v>
      </c>
      <c r="AT374" s="212" t="s">
        <v>131</v>
      </c>
      <c r="AU374" s="212" t="s">
        <v>87</v>
      </c>
      <c r="AY374" s="17" t="s">
        <v>130</v>
      </c>
      <c r="BE374" s="213">
        <f>IF(N374="základní",J374,0)</f>
        <v>0</v>
      </c>
      <c r="BF374" s="213">
        <f>IF(N374="snížená",J374,0)</f>
        <v>0</v>
      </c>
      <c r="BG374" s="213">
        <f>IF(N374="zákl. přenesená",J374,0)</f>
        <v>0</v>
      </c>
      <c r="BH374" s="213">
        <f>IF(N374="sníž. přenesená",J374,0)</f>
        <v>0</v>
      </c>
      <c r="BI374" s="213">
        <f>IF(N374="nulová",J374,0)</f>
        <v>0</v>
      </c>
      <c r="BJ374" s="17" t="s">
        <v>85</v>
      </c>
      <c r="BK374" s="213">
        <f>ROUND(I374*H374,2)</f>
        <v>0</v>
      </c>
      <c r="BL374" s="17" t="s">
        <v>136</v>
      </c>
      <c r="BM374" s="212" t="s">
        <v>524</v>
      </c>
    </row>
    <row r="375" spans="1:65" s="14" customFormat="1" ht="11.25">
      <c r="B375" s="228"/>
      <c r="C375" s="229"/>
      <c r="D375" s="214" t="s">
        <v>140</v>
      </c>
      <c r="E375" s="230" t="s">
        <v>1</v>
      </c>
      <c r="F375" s="231" t="s">
        <v>492</v>
      </c>
      <c r="G375" s="229"/>
      <c r="H375" s="232">
        <v>59.418999999999997</v>
      </c>
      <c r="I375" s="233"/>
      <c r="J375" s="229"/>
      <c r="K375" s="229"/>
      <c r="L375" s="234"/>
      <c r="M375" s="235"/>
      <c r="N375" s="236"/>
      <c r="O375" s="236"/>
      <c r="P375" s="236"/>
      <c r="Q375" s="236"/>
      <c r="R375" s="236"/>
      <c r="S375" s="236"/>
      <c r="T375" s="237"/>
      <c r="AT375" s="238" t="s">
        <v>140</v>
      </c>
      <c r="AU375" s="238" t="s">
        <v>87</v>
      </c>
      <c r="AV375" s="14" t="s">
        <v>87</v>
      </c>
      <c r="AW375" s="14" t="s">
        <v>34</v>
      </c>
      <c r="AX375" s="14" t="s">
        <v>77</v>
      </c>
      <c r="AY375" s="238" t="s">
        <v>130</v>
      </c>
    </row>
    <row r="376" spans="1:65" s="14" customFormat="1" ht="11.25">
      <c r="B376" s="228"/>
      <c r="C376" s="229"/>
      <c r="D376" s="214" t="s">
        <v>140</v>
      </c>
      <c r="E376" s="230" t="s">
        <v>1</v>
      </c>
      <c r="F376" s="231" t="s">
        <v>493</v>
      </c>
      <c r="G376" s="229"/>
      <c r="H376" s="232">
        <v>3.5449999999999999</v>
      </c>
      <c r="I376" s="233"/>
      <c r="J376" s="229"/>
      <c r="K376" s="229"/>
      <c r="L376" s="234"/>
      <c r="M376" s="235"/>
      <c r="N376" s="236"/>
      <c r="O376" s="236"/>
      <c r="P376" s="236"/>
      <c r="Q376" s="236"/>
      <c r="R376" s="236"/>
      <c r="S376" s="236"/>
      <c r="T376" s="237"/>
      <c r="AT376" s="238" t="s">
        <v>140</v>
      </c>
      <c r="AU376" s="238" t="s">
        <v>87</v>
      </c>
      <c r="AV376" s="14" t="s">
        <v>87</v>
      </c>
      <c r="AW376" s="14" t="s">
        <v>34</v>
      </c>
      <c r="AX376" s="14" t="s">
        <v>77</v>
      </c>
      <c r="AY376" s="238" t="s">
        <v>130</v>
      </c>
    </row>
    <row r="377" spans="1:65" s="15" customFormat="1" ht="11.25">
      <c r="B377" s="239"/>
      <c r="C377" s="240"/>
      <c r="D377" s="214" t="s">
        <v>140</v>
      </c>
      <c r="E377" s="241" t="s">
        <v>1</v>
      </c>
      <c r="F377" s="242" t="s">
        <v>152</v>
      </c>
      <c r="G377" s="240"/>
      <c r="H377" s="243">
        <v>62.963999999999999</v>
      </c>
      <c r="I377" s="244"/>
      <c r="J377" s="240"/>
      <c r="K377" s="240"/>
      <c r="L377" s="245"/>
      <c r="M377" s="246"/>
      <c r="N377" s="247"/>
      <c r="O377" s="247"/>
      <c r="P377" s="247"/>
      <c r="Q377" s="247"/>
      <c r="R377" s="247"/>
      <c r="S377" s="247"/>
      <c r="T377" s="248"/>
      <c r="AT377" s="249" t="s">
        <v>140</v>
      </c>
      <c r="AU377" s="249" t="s">
        <v>87</v>
      </c>
      <c r="AV377" s="15" t="s">
        <v>136</v>
      </c>
      <c r="AW377" s="15" t="s">
        <v>34</v>
      </c>
      <c r="AX377" s="15" t="s">
        <v>85</v>
      </c>
      <c r="AY377" s="249" t="s">
        <v>130</v>
      </c>
    </row>
    <row r="378" spans="1:65" s="2" customFormat="1" ht="16.5" customHeight="1">
      <c r="A378" s="34"/>
      <c r="B378" s="35"/>
      <c r="C378" s="201" t="s">
        <v>525</v>
      </c>
      <c r="D378" s="201" t="s">
        <v>131</v>
      </c>
      <c r="E378" s="202" t="s">
        <v>526</v>
      </c>
      <c r="F378" s="203" t="s">
        <v>527</v>
      </c>
      <c r="G378" s="204" t="s">
        <v>156</v>
      </c>
      <c r="H378" s="205">
        <v>0.68700000000000006</v>
      </c>
      <c r="I378" s="206"/>
      <c r="J378" s="207">
        <f>ROUND(I378*H378,2)</f>
        <v>0</v>
      </c>
      <c r="K378" s="203" t="s">
        <v>1</v>
      </c>
      <c r="L378" s="39"/>
      <c r="M378" s="208" t="s">
        <v>1</v>
      </c>
      <c r="N378" s="209" t="s">
        <v>42</v>
      </c>
      <c r="O378" s="71"/>
      <c r="P378" s="210">
        <f>O378*H378</f>
        <v>0</v>
      </c>
      <c r="Q378" s="210">
        <v>0</v>
      </c>
      <c r="R378" s="210">
        <f>Q378*H378</f>
        <v>0</v>
      </c>
      <c r="S378" s="210">
        <v>0</v>
      </c>
      <c r="T378" s="211">
        <f>S378*H378</f>
        <v>0</v>
      </c>
      <c r="U378" s="34"/>
      <c r="V378" s="34"/>
      <c r="W378" s="34"/>
      <c r="X378" s="34"/>
      <c r="Y378" s="34"/>
      <c r="Z378" s="34"/>
      <c r="AA378" s="34"/>
      <c r="AB378" s="34"/>
      <c r="AC378" s="34"/>
      <c r="AD378" s="34"/>
      <c r="AE378" s="34"/>
      <c r="AR378" s="212" t="s">
        <v>136</v>
      </c>
      <c r="AT378" s="212" t="s">
        <v>131</v>
      </c>
      <c r="AU378" s="212" t="s">
        <v>87</v>
      </c>
      <c r="AY378" s="17" t="s">
        <v>130</v>
      </c>
      <c r="BE378" s="213">
        <f>IF(N378="základní",J378,0)</f>
        <v>0</v>
      </c>
      <c r="BF378" s="213">
        <f>IF(N378="snížená",J378,0)</f>
        <v>0</v>
      </c>
      <c r="BG378" s="213">
        <f>IF(N378="zákl. přenesená",J378,0)</f>
        <v>0</v>
      </c>
      <c r="BH378" s="213">
        <f>IF(N378="sníž. přenesená",J378,0)</f>
        <v>0</v>
      </c>
      <c r="BI378" s="213">
        <f>IF(N378="nulová",J378,0)</f>
        <v>0</v>
      </c>
      <c r="BJ378" s="17" t="s">
        <v>85</v>
      </c>
      <c r="BK378" s="213">
        <f>ROUND(I378*H378,2)</f>
        <v>0</v>
      </c>
      <c r="BL378" s="17" t="s">
        <v>136</v>
      </c>
      <c r="BM378" s="212" t="s">
        <v>528</v>
      </c>
    </row>
    <row r="379" spans="1:65" s="14" customFormat="1" ht="11.25">
      <c r="B379" s="228"/>
      <c r="C379" s="229"/>
      <c r="D379" s="214" t="s">
        <v>140</v>
      </c>
      <c r="E379" s="230" t="s">
        <v>1</v>
      </c>
      <c r="F379" s="231" t="s">
        <v>529</v>
      </c>
      <c r="G379" s="229"/>
      <c r="H379" s="232">
        <v>0.68700000000000006</v>
      </c>
      <c r="I379" s="233"/>
      <c r="J379" s="229"/>
      <c r="K379" s="229"/>
      <c r="L379" s="234"/>
      <c r="M379" s="235"/>
      <c r="N379" s="236"/>
      <c r="O379" s="236"/>
      <c r="P379" s="236"/>
      <c r="Q379" s="236"/>
      <c r="R379" s="236"/>
      <c r="S379" s="236"/>
      <c r="T379" s="237"/>
      <c r="AT379" s="238" t="s">
        <v>140</v>
      </c>
      <c r="AU379" s="238" t="s">
        <v>87</v>
      </c>
      <c r="AV379" s="14" t="s">
        <v>87</v>
      </c>
      <c r="AW379" s="14" t="s">
        <v>34</v>
      </c>
      <c r="AX379" s="14" t="s">
        <v>85</v>
      </c>
      <c r="AY379" s="238" t="s">
        <v>130</v>
      </c>
    </row>
    <row r="380" spans="1:65" s="2" customFormat="1" ht="16.5" customHeight="1">
      <c r="A380" s="34"/>
      <c r="B380" s="35"/>
      <c r="C380" s="201" t="s">
        <v>530</v>
      </c>
      <c r="D380" s="201" t="s">
        <v>131</v>
      </c>
      <c r="E380" s="202" t="s">
        <v>531</v>
      </c>
      <c r="F380" s="203" t="s">
        <v>532</v>
      </c>
      <c r="G380" s="204" t="s">
        <v>282</v>
      </c>
      <c r="H380" s="205">
        <v>44</v>
      </c>
      <c r="I380" s="206"/>
      <c r="J380" s="207">
        <f>ROUND(I380*H380,2)</f>
        <v>0</v>
      </c>
      <c r="K380" s="203" t="s">
        <v>1</v>
      </c>
      <c r="L380" s="39"/>
      <c r="M380" s="208" t="s">
        <v>1</v>
      </c>
      <c r="N380" s="209" t="s">
        <v>42</v>
      </c>
      <c r="O380" s="71"/>
      <c r="P380" s="210">
        <f>O380*H380</f>
        <v>0</v>
      </c>
      <c r="Q380" s="210">
        <v>0</v>
      </c>
      <c r="R380" s="210">
        <f>Q380*H380</f>
        <v>0</v>
      </c>
      <c r="S380" s="210">
        <v>0</v>
      </c>
      <c r="T380" s="211">
        <f>S380*H380</f>
        <v>0</v>
      </c>
      <c r="U380" s="34"/>
      <c r="V380" s="34"/>
      <c r="W380" s="34"/>
      <c r="X380" s="34"/>
      <c r="Y380" s="34"/>
      <c r="Z380" s="34"/>
      <c r="AA380" s="34"/>
      <c r="AB380" s="34"/>
      <c r="AC380" s="34"/>
      <c r="AD380" s="34"/>
      <c r="AE380" s="34"/>
      <c r="AR380" s="212" t="s">
        <v>136</v>
      </c>
      <c r="AT380" s="212" t="s">
        <v>131</v>
      </c>
      <c r="AU380" s="212" t="s">
        <v>87</v>
      </c>
      <c r="AY380" s="17" t="s">
        <v>130</v>
      </c>
      <c r="BE380" s="213">
        <f>IF(N380="základní",J380,0)</f>
        <v>0</v>
      </c>
      <c r="BF380" s="213">
        <f>IF(N380="snížená",J380,0)</f>
        <v>0</v>
      </c>
      <c r="BG380" s="213">
        <f>IF(N380="zákl. přenesená",J380,0)</f>
        <v>0</v>
      </c>
      <c r="BH380" s="213">
        <f>IF(N380="sníž. přenesená",J380,0)</f>
        <v>0</v>
      </c>
      <c r="BI380" s="213">
        <f>IF(N380="nulová",J380,0)</f>
        <v>0</v>
      </c>
      <c r="BJ380" s="17" t="s">
        <v>85</v>
      </c>
      <c r="BK380" s="213">
        <f>ROUND(I380*H380,2)</f>
        <v>0</v>
      </c>
      <c r="BL380" s="17" t="s">
        <v>136</v>
      </c>
      <c r="BM380" s="212" t="s">
        <v>533</v>
      </c>
    </row>
    <row r="381" spans="1:65" s="14" customFormat="1" ht="11.25">
      <c r="B381" s="228"/>
      <c r="C381" s="229"/>
      <c r="D381" s="214" t="s">
        <v>140</v>
      </c>
      <c r="E381" s="230" t="s">
        <v>1</v>
      </c>
      <c r="F381" s="231" t="s">
        <v>428</v>
      </c>
      <c r="G381" s="229"/>
      <c r="H381" s="232">
        <v>44</v>
      </c>
      <c r="I381" s="233"/>
      <c r="J381" s="229"/>
      <c r="K381" s="229"/>
      <c r="L381" s="234"/>
      <c r="M381" s="235"/>
      <c r="N381" s="236"/>
      <c r="O381" s="236"/>
      <c r="P381" s="236"/>
      <c r="Q381" s="236"/>
      <c r="R381" s="236"/>
      <c r="S381" s="236"/>
      <c r="T381" s="237"/>
      <c r="AT381" s="238" t="s">
        <v>140</v>
      </c>
      <c r="AU381" s="238" t="s">
        <v>87</v>
      </c>
      <c r="AV381" s="14" t="s">
        <v>87</v>
      </c>
      <c r="AW381" s="14" t="s">
        <v>34</v>
      </c>
      <c r="AX381" s="14" t="s">
        <v>85</v>
      </c>
      <c r="AY381" s="238" t="s">
        <v>130</v>
      </c>
    </row>
    <row r="382" spans="1:65" s="12" customFormat="1" ht="25.9" customHeight="1">
      <c r="B382" s="187"/>
      <c r="C382" s="188"/>
      <c r="D382" s="189" t="s">
        <v>76</v>
      </c>
      <c r="E382" s="190" t="s">
        <v>534</v>
      </c>
      <c r="F382" s="190" t="s">
        <v>535</v>
      </c>
      <c r="G382" s="188"/>
      <c r="H382" s="188"/>
      <c r="I382" s="191"/>
      <c r="J382" s="192">
        <f>BK382</f>
        <v>0</v>
      </c>
      <c r="K382" s="188"/>
      <c r="L382" s="193"/>
      <c r="M382" s="194"/>
      <c r="N382" s="195"/>
      <c r="O382" s="195"/>
      <c r="P382" s="196">
        <f>P383</f>
        <v>0</v>
      </c>
      <c r="Q382" s="195"/>
      <c r="R382" s="196">
        <f>R383</f>
        <v>0.16900000000000001</v>
      </c>
      <c r="S382" s="195"/>
      <c r="T382" s="197">
        <f>T383</f>
        <v>0</v>
      </c>
      <c r="AR382" s="198" t="s">
        <v>87</v>
      </c>
      <c r="AT382" s="199" t="s">
        <v>76</v>
      </c>
      <c r="AU382" s="199" t="s">
        <v>77</v>
      </c>
      <c r="AY382" s="198" t="s">
        <v>130</v>
      </c>
      <c r="BK382" s="200">
        <f>BK383</f>
        <v>0</v>
      </c>
    </row>
    <row r="383" spans="1:65" s="12" customFormat="1" ht="22.9" customHeight="1">
      <c r="B383" s="187"/>
      <c r="C383" s="188"/>
      <c r="D383" s="189" t="s">
        <v>76</v>
      </c>
      <c r="E383" s="250" t="s">
        <v>536</v>
      </c>
      <c r="F383" s="250" t="s">
        <v>537</v>
      </c>
      <c r="G383" s="188"/>
      <c r="H383" s="188"/>
      <c r="I383" s="191"/>
      <c r="J383" s="251">
        <f>BK383</f>
        <v>0</v>
      </c>
      <c r="K383" s="188"/>
      <c r="L383" s="193"/>
      <c r="M383" s="194"/>
      <c r="N383" s="195"/>
      <c r="O383" s="195"/>
      <c r="P383" s="196">
        <f>SUM(P384:P395)</f>
        <v>0</v>
      </c>
      <c r="Q383" s="195"/>
      <c r="R383" s="196">
        <f>SUM(R384:R395)</f>
        <v>0.16900000000000001</v>
      </c>
      <c r="S383" s="195"/>
      <c r="T383" s="197">
        <f>SUM(T384:T395)</f>
        <v>0</v>
      </c>
      <c r="AR383" s="198" t="s">
        <v>87</v>
      </c>
      <c r="AT383" s="199" t="s">
        <v>76</v>
      </c>
      <c r="AU383" s="199" t="s">
        <v>85</v>
      </c>
      <c r="AY383" s="198" t="s">
        <v>130</v>
      </c>
      <c r="BK383" s="200">
        <f>SUM(BK384:BK395)</f>
        <v>0</v>
      </c>
    </row>
    <row r="384" spans="1:65" s="2" customFormat="1" ht="24" customHeight="1">
      <c r="A384" s="34"/>
      <c r="B384" s="35"/>
      <c r="C384" s="201" t="s">
        <v>538</v>
      </c>
      <c r="D384" s="201" t="s">
        <v>131</v>
      </c>
      <c r="E384" s="202" t="s">
        <v>539</v>
      </c>
      <c r="F384" s="203" t="s">
        <v>540</v>
      </c>
      <c r="G384" s="204" t="s">
        <v>163</v>
      </c>
      <c r="H384" s="205">
        <v>160.19999999999999</v>
      </c>
      <c r="I384" s="206"/>
      <c r="J384" s="207">
        <f>ROUND(I384*H384,2)</f>
        <v>0</v>
      </c>
      <c r="K384" s="203" t="s">
        <v>135</v>
      </c>
      <c r="L384" s="39"/>
      <c r="M384" s="208" t="s">
        <v>1</v>
      </c>
      <c r="N384" s="209" t="s">
        <v>42</v>
      </c>
      <c r="O384" s="71"/>
      <c r="P384" s="210">
        <f>O384*H384</f>
        <v>0</v>
      </c>
      <c r="Q384" s="210">
        <v>0</v>
      </c>
      <c r="R384" s="210">
        <f>Q384*H384</f>
        <v>0</v>
      </c>
      <c r="S384" s="210">
        <v>0</v>
      </c>
      <c r="T384" s="211">
        <f>S384*H384</f>
        <v>0</v>
      </c>
      <c r="U384" s="34"/>
      <c r="V384" s="34"/>
      <c r="W384" s="34"/>
      <c r="X384" s="34"/>
      <c r="Y384" s="34"/>
      <c r="Z384" s="34"/>
      <c r="AA384" s="34"/>
      <c r="AB384" s="34"/>
      <c r="AC384" s="34"/>
      <c r="AD384" s="34"/>
      <c r="AE384" s="34"/>
      <c r="AR384" s="212" t="s">
        <v>241</v>
      </c>
      <c r="AT384" s="212" t="s">
        <v>131</v>
      </c>
      <c r="AU384" s="212" t="s">
        <v>87</v>
      </c>
      <c r="AY384" s="17" t="s">
        <v>130</v>
      </c>
      <c r="BE384" s="213">
        <f>IF(N384="základní",J384,0)</f>
        <v>0</v>
      </c>
      <c r="BF384" s="213">
        <f>IF(N384="snížená",J384,0)</f>
        <v>0</v>
      </c>
      <c r="BG384" s="213">
        <f>IF(N384="zákl. přenesená",J384,0)</f>
        <v>0</v>
      </c>
      <c r="BH384" s="213">
        <f>IF(N384="sníž. přenesená",J384,0)</f>
        <v>0</v>
      </c>
      <c r="BI384" s="213">
        <f>IF(N384="nulová",J384,0)</f>
        <v>0</v>
      </c>
      <c r="BJ384" s="17" t="s">
        <v>85</v>
      </c>
      <c r="BK384" s="213">
        <f>ROUND(I384*H384,2)</f>
        <v>0</v>
      </c>
      <c r="BL384" s="17" t="s">
        <v>241</v>
      </c>
      <c r="BM384" s="212" t="s">
        <v>541</v>
      </c>
    </row>
    <row r="385" spans="1:65" s="2" customFormat="1" ht="29.25">
      <c r="A385" s="34"/>
      <c r="B385" s="35"/>
      <c r="C385" s="36"/>
      <c r="D385" s="214" t="s">
        <v>138</v>
      </c>
      <c r="E385" s="36"/>
      <c r="F385" s="215" t="s">
        <v>542</v>
      </c>
      <c r="G385" s="36"/>
      <c r="H385" s="36"/>
      <c r="I385" s="115"/>
      <c r="J385" s="36"/>
      <c r="K385" s="36"/>
      <c r="L385" s="39"/>
      <c r="M385" s="216"/>
      <c r="N385" s="217"/>
      <c r="O385" s="71"/>
      <c r="P385" s="71"/>
      <c r="Q385" s="71"/>
      <c r="R385" s="71"/>
      <c r="S385" s="71"/>
      <c r="T385" s="72"/>
      <c r="U385" s="34"/>
      <c r="V385" s="34"/>
      <c r="W385" s="34"/>
      <c r="X385" s="34"/>
      <c r="Y385" s="34"/>
      <c r="Z385" s="34"/>
      <c r="AA385" s="34"/>
      <c r="AB385" s="34"/>
      <c r="AC385" s="34"/>
      <c r="AD385" s="34"/>
      <c r="AE385" s="34"/>
      <c r="AT385" s="17" t="s">
        <v>138</v>
      </c>
      <c r="AU385" s="17" t="s">
        <v>87</v>
      </c>
    </row>
    <row r="386" spans="1:65" s="2" customFormat="1" ht="19.5">
      <c r="A386" s="34"/>
      <c r="B386" s="35"/>
      <c r="C386" s="36"/>
      <c r="D386" s="214" t="s">
        <v>400</v>
      </c>
      <c r="E386" s="36"/>
      <c r="F386" s="215" t="s">
        <v>401</v>
      </c>
      <c r="G386" s="36"/>
      <c r="H386" s="36"/>
      <c r="I386" s="115"/>
      <c r="J386" s="36"/>
      <c r="K386" s="36"/>
      <c r="L386" s="39"/>
      <c r="M386" s="216"/>
      <c r="N386" s="217"/>
      <c r="O386" s="71"/>
      <c r="P386" s="71"/>
      <c r="Q386" s="71"/>
      <c r="R386" s="71"/>
      <c r="S386" s="71"/>
      <c r="T386" s="72"/>
      <c r="U386" s="34"/>
      <c r="V386" s="34"/>
      <c r="W386" s="34"/>
      <c r="X386" s="34"/>
      <c r="Y386" s="34"/>
      <c r="Z386" s="34"/>
      <c r="AA386" s="34"/>
      <c r="AB386" s="34"/>
      <c r="AC386" s="34"/>
      <c r="AD386" s="34"/>
      <c r="AE386" s="34"/>
      <c r="AT386" s="17" t="s">
        <v>400</v>
      </c>
      <c r="AU386" s="17" t="s">
        <v>87</v>
      </c>
    </row>
    <row r="387" spans="1:65" s="13" customFormat="1" ht="11.25">
      <c r="B387" s="218"/>
      <c r="C387" s="219"/>
      <c r="D387" s="214" t="s">
        <v>140</v>
      </c>
      <c r="E387" s="220" t="s">
        <v>1</v>
      </c>
      <c r="F387" s="221" t="s">
        <v>402</v>
      </c>
      <c r="G387" s="219"/>
      <c r="H387" s="220" t="s">
        <v>1</v>
      </c>
      <c r="I387" s="222"/>
      <c r="J387" s="219"/>
      <c r="K387" s="219"/>
      <c r="L387" s="223"/>
      <c r="M387" s="224"/>
      <c r="N387" s="225"/>
      <c r="O387" s="225"/>
      <c r="P387" s="225"/>
      <c r="Q387" s="225"/>
      <c r="R387" s="225"/>
      <c r="S387" s="225"/>
      <c r="T387" s="226"/>
      <c r="AT387" s="227" t="s">
        <v>140</v>
      </c>
      <c r="AU387" s="227" t="s">
        <v>87</v>
      </c>
      <c r="AV387" s="13" t="s">
        <v>85</v>
      </c>
      <c r="AW387" s="13" t="s">
        <v>34</v>
      </c>
      <c r="AX387" s="13" t="s">
        <v>77</v>
      </c>
      <c r="AY387" s="227" t="s">
        <v>130</v>
      </c>
    </row>
    <row r="388" spans="1:65" s="14" customFormat="1" ht="11.25">
      <c r="B388" s="228"/>
      <c r="C388" s="229"/>
      <c r="D388" s="214" t="s">
        <v>140</v>
      </c>
      <c r="E388" s="230" t="s">
        <v>1</v>
      </c>
      <c r="F388" s="231" t="s">
        <v>403</v>
      </c>
      <c r="G388" s="229"/>
      <c r="H388" s="232">
        <v>160.19999999999999</v>
      </c>
      <c r="I388" s="233"/>
      <c r="J388" s="229"/>
      <c r="K388" s="229"/>
      <c r="L388" s="234"/>
      <c r="M388" s="235"/>
      <c r="N388" s="236"/>
      <c r="O388" s="236"/>
      <c r="P388" s="236"/>
      <c r="Q388" s="236"/>
      <c r="R388" s="236"/>
      <c r="S388" s="236"/>
      <c r="T388" s="237"/>
      <c r="AT388" s="238" t="s">
        <v>140</v>
      </c>
      <c r="AU388" s="238" t="s">
        <v>87</v>
      </c>
      <c r="AV388" s="14" t="s">
        <v>87</v>
      </c>
      <c r="AW388" s="14" t="s">
        <v>34</v>
      </c>
      <c r="AX388" s="14" t="s">
        <v>85</v>
      </c>
      <c r="AY388" s="238" t="s">
        <v>130</v>
      </c>
    </row>
    <row r="389" spans="1:65" s="2" customFormat="1" ht="36" customHeight="1">
      <c r="A389" s="34"/>
      <c r="B389" s="35"/>
      <c r="C389" s="201" t="s">
        <v>543</v>
      </c>
      <c r="D389" s="201" t="s">
        <v>131</v>
      </c>
      <c r="E389" s="202" t="s">
        <v>544</v>
      </c>
      <c r="F389" s="203" t="s">
        <v>545</v>
      </c>
      <c r="G389" s="204" t="s">
        <v>163</v>
      </c>
      <c r="H389" s="205">
        <v>320.39999999999998</v>
      </c>
      <c r="I389" s="206"/>
      <c r="J389" s="207">
        <f>ROUND(I389*H389,2)</f>
        <v>0</v>
      </c>
      <c r="K389" s="203" t="s">
        <v>135</v>
      </c>
      <c r="L389" s="39"/>
      <c r="M389" s="208" t="s">
        <v>1</v>
      </c>
      <c r="N389" s="209" t="s">
        <v>42</v>
      </c>
      <c r="O389" s="71"/>
      <c r="P389" s="210">
        <f>O389*H389</f>
        <v>0</v>
      </c>
      <c r="Q389" s="210">
        <v>0</v>
      </c>
      <c r="R389" s="210">
        <f>Q389*H389</f>
        <v>0</v>
      </c>
      <c r="S389" s="210">
        <v>0</v>
      </c>
      <c r="T389" s="211">
        <f>S389*H389</f>
        <v>0</v>
      </c>
      <c r="U389" s="34"/>
      <c r="V389" s="34"/>
      <c r="W389" s="34"/>
      <c r="X389" s="34"/>
      <c r="Y389" s="34"/>
      <c r="Z389" s="34"/>
      <c r="AA389" s="34"/>
      <c r="AB389" s="34"/>
      <c r="AC389" s="34"/>
      <c r="AD389" s="34"/>
      <c r="AE389" s="34"/>
      <c r="AR389" s="212" t="s">
        <v>241</v>
      </c>
      <c r="AT389" s="212" t="s">
        <v>131</v>
      </c>
      <c r="AU389" s="212" t="s">
        <v>87</v>
      </c>
      <c r="AY389" s="17" t="s">
        <v>130</v>
      </c>
      <c r="BE389" s="213">
        <f>IF(N389="základní",J389,0)</f>
        <v>0</v>
      </c>
      <c r="BF389" s="213">
        <f>IF(N389="snížená",J389,0)</f>
        <v>0</v>
      </c>
      <c r="BG389" s="213">
        <f>IF(N389="zákl. přenesená",J389,0)</f>
        <v>0</v>
      </c>
      <c r="BH389" s="213">
        <f>IF(N389="sníž. přenesená",J389,0)</f>
        <v>0</v>
      </c>
      <c r="BI389" s="213">
        <f>IF(N389="nulová",J389,0)</f>
        <v>0</v>
      </c>
      <c r="BJ389" s="17" t="s">
        <v>85</v>
      </c>
      <c r="BK389" s="213">
        <f>ROUND(I389*H389,2)</f>
        <v>0</v>
      </c>
      <c r="BL389" s="17" t="s">
        <v>241</v>
      </c>
      <c r="BM389" s="212" t="s">
        <v>546</v>
      </c>
    </row>
    <row r="390" spans="1:65" s="2" customFormat="1" ht="29.25">
      <c r="A390" s="34"/>
      <c r="B390" s="35"/>
      <c r="C390" s="36"/>
      <c r="D390" s="214" t="s">
        <v>138</v>
      </c>
      <c r="E390" s="36"/>
      <c r="F390" s="215" t="s">
        <v>542</v>
      </c>
      <c r="G390" s="36"/>
      <c r="H390" s="36"/>
      <c r="I390" s="115"/>
      <c r="J390" s="36"/>
      <c r="K390" s="36"/>
      <c r="L390" s="39"/>
      <c r="M390" s="216"/>
      <c r="N390" s="217"/>
      <c r="O390" s="71"/>
      <c r="P390" s="71"/>
      <c r="Q390" s="71"/>
      <c r="R390" s="71"/>
      <c r="S390" s="71"/>
      <c r="T390" s="72"/>
      <c r="U390" s="34"/>
      <c r="V390" s="34"/>
      <c r="W390" s="34"/>
      <c r="X390" s="34"/>
      <c r="Y390" s="34"/>
      <c r="Z390" s="34"/>
      <c r="AA390" s="34"/>
      <c r="AB390" s="34"/>
      <c r="AC390" s="34"/>
      <c r="AD390" s="34"/>
      <c r="AE390" s="34"/>
      <c r="AT390" s="17" t="s">
        <v>138</v>
      </c>
      <c r="AU390" s="17" t="s">
        <v>87</v>
      </c>
    </row>
    <row r="391" spans="1:65" s="2" customFormat="1" ht="19.5">
      <c r="A391" s="34"/>
      <c r="B391" s="35"/>
      <c r="C391" s="36"/>
      <c r="D391" s="214" t="s">
        <v>400</v>
      </c>
      <c r="E391" s="36"/>
      <c r="F391" s="215" t="s">
        <v>547</v>
      </c>
      <c r="G391" s="36"/>
      <c r="H391" s="36"/>
      <c r="I391" s="115"/>
      <c r="J391" s="36"/>
      <c r="K391" s="36"/>
      <c r="L391" s="39"/>
      <c r="M391" s="216"/>
      <c r="N391" s="217"/>
      <c r="O391" s="71"/>
      <c r="P391" s="71"/>
      <c r="Q391" s="71"/>
      <c r="R391" s="71"/>
      <c r="S391" s="71"/>
      <c r="T391" s="72"/>
      <c r="U391" s="34"/>
      <c r="V391" s="34"/>
      <c r="W391" s="34"/>
      <c r="X391" s="34"/>
      <c r="Y391" s="34"/>
      <c r="Z391" s="34"/>
      <c r="AA391" s="34"/>
      <c r="AB391" s="34"/>
      <c r="AC391" s="34"/>
      <c r="AD391" s="34"/>
      <c r="AE391" s="34"/>
      <c r="AT391" s="17" t="s">
        <v>400</v>
      </c>
      <c r="AU391" s="17" t="s">
        <v>87</v>
      </c>
    </row>
    <row r="392" spans="1:65" s="13" customFormat="1" ht="11.25">
      <c r="B392" s="218"/>
      <c r="C392" s="219"/>
      <c r="D392" s="214" t="s">
        <v>140</v>
      </c>
      <c r="E392" s="220" t="s">
        <v>1</v>
      </c>
      <c r="F392" s="221" t="s">
        <v>402</v>
      </c>
      <c r="G392" s="219"/>
      <c r="H392" s="220" t="s">
        <v>1</v>
      </c>
      <c r="I392" s="222"/>
      <c r="J392" s="219"/>
      <c r="K392" s="219"/>
      <c r="L392" s="223"/>
      <c r="M392" s="224"/>
      <c r="N392" s="225"/>
      <c r="O392" s="225"/>
      <c r="P392" s="225"/>
      <c r="Q392" s="225"/>
      <c r="R392" s="225"/>
      <c r="S392" s="225"/>
      <c r="T392" s="226"/>
      <c r="AT392" s="227" t="s">
        <v>140</v>
      </c>
      <c r="AU392" s="227" t="s">
        <v>87</v>
      </c>
      <c r="AV392" s="13" t="s">
        <v>85</v>
      </c>
      <c r="AW392" s="13" t="s">
        <v>34</v>
      </c>
      <c r="AX392" s="13" t="s">
        <v>77</v>
      </c>
      <c r="AY392" s="227" t="s">
        <v>130</v>
      </c>
    </row>
    <row r="393" spans="1:65" s="14" customFormat="1" ht="11.25">
      <c r="B393" s="228"/>
      <c r="C393" s="229"/>
      <c r="D393" s="214" t="s">
        <v>140</v>
      </c>
      <c r="E393" s="230" t="s">
        <v>1</v>
      </c>
      <c r="F393" s="231" t="s">
        <v>548</v>
      </c>
      <c r="G393" s="229"/>
      <c r="H393" s="232">
        <v>320.39999999999998</v>
      </c>
      <c r="I393" s="233"/>
      <c r="J393" s="229"/>
      <c r="K393" s="229"/>
      <c r="L393" s="234"/>
      <c r="M393" s="235"/>
      <c r="N393" s="236"/>
      <c r="O393" s="236"/>
      <c r="P393" s="236"/>
      <c r="Q393" s="236"/>
      <c r="R393" s="236"/>
      <c r="S393" s="236"/>
      <c r="T393" s="237"/>
      <c r="AT393" s="238" t="s">
        <v>140</v>
      </c>
      <c r="AU393" s="238" t="s">
        <v>87</v>
      </c>
      <c r="AV393" s="14" t="s">
        <v>87</v>
      </c>
      <c r="AW393" s="14" t="s">
        <v>34</v>
      </c>
      <c r="AX393" s="14" t="s">
        <v>85</v>
      </c>
      <c r="AY393" s="238" t="s">
        <v>130</v>
      </c>
    </row>
    <row r="394" spans="1:65" s="2" customFormat="1" ht="16.5" customHeight="1">
      <c r="A394" s="34"/>
      <c r="B394" s="35"/>
      <c r="C394" s="252" t="s">
        <v>549</v>
      </c>
      <c r="D394" s="252" t="s">
        <v>265</v>
      </c>
      <c r="E394" s="253" t="s">
        <v>550</v>
      </c>
      <c r="F394" s="254" t="s">
        <v>551</v>
      </c>
      <c r="G394" s="255" t="s">
        <v>156</v>
      </c>
      <c r="H394" s="256">
        <v>0.16900000000000001</v>
      </c>
      <c r="I394" s="257"/>
      <c r="J394" s="258">
        <f>ROUND(I394*H394,2)</f>
        <v>0</v>
      </c>
      <c r="K394" s="254" t="s">
        <v>135</v>
      </c>
      <c r="L394" s="259"/>
      <c r="M394" s="260" t="s">
        <v>1</v>
      </c>
      <c r="N394" s="261" t="s">
        <v>42</v>
      </c>
      <c r="O394" s="71"/>
      <c r="P394" s="210">
        <f>O394*H394</f>
        <v>0</v>
      </c>
      <c r="Q394" s="210">
        <v>1</v>
      </c>
      <c r="R394" s="210">
        <f>Q394*H394</f>
        <v>0.16900000000000001</v>
      </c>
      <c r="S394" s="210">
        <v>0</v>
      </c>
      <c r="T394" s="211">
        <f>S394*H394</f>
        <v>0</v>
      </c>
      <c r="U394" s="34"/>
      <c r="V394" s="34"/>
      <c r="W394" s="34"/>
      <c r="X394" s="34"/>
      <c r="Y394" s="34"/>
      <c r="Z394" s="34"/>
      <c r="AA394" s="34"/>
      <c r="AB394" s="34"/>
      <c r="AC394" s="34"/>
      <c r="AD394" s="34"/>
      <c r="AE394" s="34"/>
      <c r="AR394" s="212" t="s">
        <v>329</v>
      </c>
      <c r="AT394" s="212" t="s">
        <v>265</v>
      </c>
      <c r="AU394" s="212" t="s">
        <v>87</v>
      </c>
      <c r="AY394" s="17" t="s">
        <v>130</v>
      </c>
      <c r="BE394" s="213">
        <f>IF(N394="základní",J394,0)</f>
        <v>0</v>
      </c>
      <c r="BF394" s="213">
        <f>IF(N394="snížená",J394,0)</f>
        <v>0</v>
      </c>
      <c r="BG394" s="213">
        <f>IF(N394="zákl. přenesená",J394,0)</f>
        <v>0</v>
      </c>
      <c r="BH394" s="213">
        <f>IF(N394="sníž. přenesená",J394,0)</f>
        <v>0</v>
      </c>
      <c r="BI394" s="213">
        <f>IF(N394="nulová",J394,0)</f>
        <v>0</v>
      </c>
      <c r="BJ394" s="17" t="s">
        <v>85</v>
      </c>
      <c r="BK394" s="213">
        <f>ROUND(I394*H394,2)</f>
        <v>0</v>
      </c>
      <c r="BL394" s="17" t="s">
        <v>241</v>
      </c>
      <c r="BM394" s="212" t="s">
        <v>552</v>
      </c>
    </row>
    <row r="395" spans="1:65" s="14" customFormat="1" ht="22.5">
      <c r="B395" s="228"/>
      <c r="C395" s="229"/>
      <c r="D395" s="214" t="s">
        <v>140</v>
      </c>
      <c r="E395" s="229"/>
      <c r="F395" s="231" t="s">
        <v>553</v>
      </c>
      <c r="G395" s="229"/>
      <c r="H395" s="232">
        <v>0.16900000000000001</v>
      </c>
      <c r="I395" s="233"/>
      <c r="J395" s="229"/>
      <c r="K395" s="229"/>
      <c r="L395" s="234"/>
      <c r="M395" s="262"/>
      <c r="N395" s="263"/>
      <c r="O395" s="263"/>
      <c r="P395" s="263"/>
      <c r="Q395" s="263"/>
      <c r="R395" s="263"/>
      <c r="S395" s="263"/>
      <c r="T395" s="264"/>
      <c r="AT395" s="238" t="s">
        <v>140</v>
      </c>
      <c r="AU395" s="238" t="s">
        <v>87</v>
      </c>
      <c r="AV395" s="14" t="s">
        <v>87</v>
      </c>
      <c r="AW395" s="14" t="s">
        <v>4</v>
      </c>
      <c r="AX395" s="14" t="s">
        <v>85</v>
      </c>
      <c r="AY395" s="238" t="s">
        <v>130</v>
      </c>
    </row>
    <row r="396" spans="1:65" s="2" customFormat="1" ht="6.95" customHeight="1">
      <c r="A396" s="34"/>
      <c r="B396" s="54"/>
      <c r="C396" s="55"/>
      <c r="D396" s="55"/>
      <c r="E396" s="55"/>
      <c r="F396" s="55"/>
      <c r="G396" s="55"/>
      <c r="H396" s="55"/>
      <c r="I396" s="152"/>
      <c r="J396" s="55"/>
      <c r="K396" s="55"/>
      <c r="L396" s="39"/>
      <c r="M396" s="34"/>
      <c r="O396" s="34"/>
      <c r="P396" s="34"/>
      <c r="Q396" s="34"/>
      <c r="R396" s="34"/>
      <c r="S396" s="34"/>
      <c r="T396" s="34"/>
      <c r="U396" s="34"/>
      <c r="V396" s="34"/>
      <c r="W396" s="34"/>
      <c r="X396" s="34"/>
      <c r="Y396" s="34"/>
      <c r="Z396" s="34"/>
      <c r="AA396" s="34"/>
      <c r="AB396" s="34"/>
      <c r="AC396" s="34"/>
      <c r="AD396" s="34"/>
      <c r="AE396" s="34"/>
    </row>
  </sheetData>
  <sheetProtection algorithmName="SHA-512" hashValue="Xa/OlOdwTEJeMCqVtvsXV4K7ek9PEi4lN4i0ZkeVgOnwRxDz+qMeMUWCjKJ0EgiIONlwxrn7+e1F7Qp4CVT9ww==" saltValue="yhSup3Z/0s5xR/OrSFI408hLLqIeqmNGVe4LxgokfmF6p5Y5VpvgksjwkDHmmcMMEb4q7HHd/9U3m/xUUJC7vQ==" spinCount="100000" sheet="1" objects="1" scenarios="1" formatColumns="0" formatRows="0" autoFilter="0"/>
  <autoFilter ref="C124:K395"/>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68"/>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8"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8"/>
      <c r="L2" s="284"/>
      <c r="M2" s="284"/>
      <c r="N2" s="284"/>
      <c r="O2" s="284"/>
      <c r="P2" s="284"/>
      <c r="Q2" s="284"/>
      <c r="R2" s="284"/>
      <c r="S2" s="284"/>
      <c r="T2" s="284"/>
      <c r="U2" s="284"/>
      <c r="V2" s="284"/>
      <c r="AT2" s="17" t="s">
        <v>90</v>
      </c>
    </row>
    <row r="3" spans="1:46" s="1" customFormat="1" ht="6.95" customHeight="1">
      <c r="B3" s="109"/>
      <c r="C3" s="110"/>
      <c r="D3" s="110"/>
      <c r="E3" s="110"/>
      <c r="F3" s="110"/>
      <c r="G3" s="110"/>
      <c r="H3" s="110"/>
      <c r="I3" s="111"/>
      <c r="J3" s="110"/>
      <c r="K3" s="110"/>
      <c r="L3" s="20"/>
      <c r="AT3" s="17" t="s">
        <v>87</v>
      </c>
    </row>
    <row r="4" spans="1:46" s="1" customFormat="1" ht="24.95" customHeight="1">
      <c r="B4" s="20"/>
      <c r="D4" s="112" t="s">
        <v>99</v>
      </c>
      <c r="I4" s="108"/>
      <c r="L4" s="20"/>
      <c r="M4" s="113" t="s">
        <v>10</v>
      </c>
      <c r="AT4" s="17" t="s">
        <v>4</v>
      </c>
    </row>
    <row r="5" spans="1:46" s="1" customFormat="1" ht="6.95" customHeight="1">
      <c r="B5" s="20"/>
      <c r="I5" s="108"/>
      <c r="L5" s="20"/>
    </row>
    <row r="6" spans="1:46" s="1" customFormat="1" ht="12" customHeight="1">
      <c r="B6" s="20"/>
      <c r="D6" s="114" t="s">
        <v>16</v>
      </c>
      <c r="I6" s="108"/>
      <c r="L6" s="20"/>
    </row>
    <row r="7" spans="1:46" s="1" customFormat="1" ht="25.5" customHeight="1">
      <c r="B7" s="20"/>
      <c r="E7" s="314" t="str">
        <f>'Rekapitulace stavby'!K6</f>
        <v>Zvyšování rychlosti na TT - úsek Tramv. zast. Důl Zárubek - kol. křižovatka před vjezdem do terminálu Hranečník</v>
      </c>
      <c r="F7" s="315"/>
      <c r="G7" s="315"/>
      <c r="H7" s="315"/>
      <c r="I7" s="108"/>
      <c r="L7" s="20"/>
    </row>
    <row r="8" spans="1:46" s="2" customFormat="1" ht="12" customHeight="1">
      <c r="A8" s="34"/>
      <c r="B8" s="39"/>
      <c r="C8" s="34"/>
      <c r="D8" s="114" t="s">
        <v>100</v>
      </c>
      <c r="E8" s="34"/>
      <c r="F8" s="34"/>
      <c r="G8" s="34"/>
      <c r="H8" s="34"/>
      <c r="I8" s="115"/>
      <c r="J8" s="34"/>
      <c r="K8" s="34"/>
      <c r="L8" s="51"/>
      <c r="S8" s="34"/>
      <c r="T8" s="34"/>
      <c r="U8" s="34"/>
      <c r="V8" s="34"/>
      <c r="W8" s="34"/>
      <c r="X8" s="34"/>
      <c r="Y8" s="34"/>
      <c r="Z8" s="34"/>
      <c r="AA8" s="34"/>
      <c r="AB8" s="34"/>
      <c r="AC8" s="34"/>
      <c r="AD8" s="34"/>
      <c r="AE8" s="34"/>
    </row>
    <row r="9" spans="1:46" s="2" customFormat="1" ht="16.5" customHeight="1">
      <c r="A9" s="34"/>
      <c r="B9" s="39"/>
      <c r="C9" s="34"/>
      <c r="D9" s="34"/>
      <c r="E9" s="316" t="s">
        <v>554</v>
      </c>
      <c r="F9" s="317"/>
      <c r="G9" s="317"/>
      <c r="H9" s="317"/>
      <c r="I9" s="115"/>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115"/>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4" t="s">
        <v>18</v>
      </c>
      <c r="E11" s="34"/>
      <c r="F11" s="116" t="s">
        <v>1</v>
      </c>
      <c r="G11" s="34"/>
      <c r="H11" s="34"/>
      <c r="I11" s="117" t="s">
        <v>19</v>
      </c>
      <c r="J11" s="116"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4" t="s">
        <v>20</v>
      </c>
      <c r="E12" s="34"/>
      <c r="F12" s="116" t="s">
        <v>555</v>
      </c>
      <c r="G12" s="34"/>
      <c r="H12" s="34"/>
      <c r="I12" s="117" t="s">
        <v>22</v>
      </c>
      <c r="J12" s="118" t="str">
        <f>'Rekapitulace stavby'!AN8</f>
        <v>10. 9. 2019</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115"/>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4" t="s">
        <v>24</v>
      </c>
      <c r="E14" s="34"/>
      <c r="F14" s="34"/>
      <c r="G14" s="34"/>
      <c r="H14" s="34"/>
      <c r="I14" s="117" t="s">
        <v>25</v>
      </c>
      <c r="J14" s="116" t="str">
        <f>IF('Rekapitulace stavby'!AN10="","",'Rekapitulace stavby'!AN10)</f>
        <v>IČ 61974757</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6" t="str">
        <f>IF('Rekapitulace stavby'!E11="","",'Rekapitulace stavby'!E11)</f>
        <v>Dopravní podnik Ostrava a.s.</v>
      </c>
      <c r="F15" s="34"/>
      <c r="G15" s="34"/>
      <c r="H15" s="34"/>
      <c r="I15" s="117" t="s">
        <v>28</v>
      </c>
      <c r="J15" s="116" t="str">
        <f>IF('Rekapitulace stavby'!AN11="","",'Rekapitulace stavby'!AN11)</f>
        <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115"/>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4" t="s">
        <v>29</v>
      </c>
      <c r="E17" s="34"/>
      <c r="F17" s="34"/>
      <c r="G17" s="34"/>
      <c r="H17" s="34"/>
      <c r="I17" s="117"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18" t="str">
        <f>'Rekapitulace stavby'!E14</f>
        <v>Vyplň údaj</v>
      </c>
      <c r="F18" s="319"/>
      <c r="G18" s="319"/>
      <c r="H18" s="319"/>
      <c r="I18" s="117" t="s">
        <v>28</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115"/>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4" t="s">
        <v>31</v>
      </c>
      <c r="E20" s="34"/>
      <c r="F20" s="34"/>
      <c r="G20" s="34"/>
      <c r="H20" s="34"/>
      <c r="I20" s="117" t="s">
        <v>25</v>
      </c>
      <c r="J20" s="116" t="s">
        <v>1</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6" t="s">
        <v>556</v>
      </c>
      <c r="F21" s="34"/>
      <c r="G21" s="34"/>
      <c r="H21" s="34"/>
      <c r="I21" s="117" t="s">
        <v>28</v>
      </c>
      <c r="J21" s="116" t="s">
        <v>1</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115"/>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4" t="s">
        <v>35</v>
      </c>
      <c r="E23" s="34"/>
      <c r="F23" s="34"/>
      <c r="G23" s="34"/>
      <c r="H23" s="34"/>
      <c r="I23" s="117" t="s">
        <v>25</v>
      </c>
      <c r="J23" s="116" t="s">
        <v>1</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6" t="s">
        <v>556</v>
      </c>
      <c r="F24" s="34"/>
      <c r="G24" s="34"/>
      <c r="H24" s="34"/>
      <c r="I24" s="117" t="s">
        <v>28</v>
      </c>
      <c r="J24" s="116" t="s">
        <v>1</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115"/>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4" t="s">
        <v>36</v>
      </c>
      <c r="E26" s="34"/>
      <c r="F26" s="34"/>
      <c r="G26" s="34"/>
      <c r="H26" s="34"/>
      <c r="I26" s="115"/>
      <c r="J26" s="34"/>
      <c r="K26" s="34"/>
      <c r="L26" s="51"/>
      <c r="S26" s="34"/>
      <c r="T26" s="34"/>
      <c r="U26" s="34"/>
      <c r="V26" s="34"/>
      <c r="W26" s="34"/>
      <c r="X26" s="34"/>
      <c r="Y26" s="34"/>
      <c r="Z26" s="34"/>
      <c r="AA26" s="34"/>
      <c r="AB26" s="34"/>
      <c r="AC26" s="34"/>
      <c r="AD26" s="34"/>
      <c r="AE26" s="34"/>
    </row>
    <row r="27" spans="1:31" s="8" customFormat="1" ht="16.5" customHeight="1">
      <c r="A27" s="119"/>
      <c r="B27" s="120"/>
      <c r="C27" s="119"/>
      <c r="D27" s="119"/>
      <c r="E27" s="320" t="s">
        <v>1</v>
      </c>
      <c r="F27" s="320"/>
      <c r="G27" s="320"/>
      <c r="H27" s="320"/>
      <c r="I27" s="121"/>
      <c r="J27" s="119"/>
      <c r="K27" s="119"/>
      <c r="L27" s="122"/>
      <c r="S27" s="119"/>
      <c r="T27" s="119"/>
      <c r="U27" s="119"/>
      <c r="V27" s="119"/>
      <c r="W27" s="119"/>
      <c r="X27" s="119"/>
      <c r="Y27" s="119"/>
      <c r="Z27" s="119"/>
      <c r="AA27" s="119"/>
      <c r="AB27" s="119"/>
      <c r="AC27" s="119"/>
      <c r="AD27" s="119"/>
      <c r="AE27" s="119"/>
    </row>
    <row r="28" spans="1:31" s="2" customFormat="1" ht="6.95" customHeight="1">
      <c r="A28" s="34"/>
      <c r="B28" s="39"/>
      <c r="C28" s="34"/>
      <c r="D28" s="34"/>
      <c r="E28" s="34"/>
      <c r="F28" s="34"/>
      <c r="G28" s="34"/>
      <c r="H28" s="34"/>
      <c r="I28" s="115"/>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23"/>
      <c r="E29" s="123"/>
      <c r="F29" s="123"/>
      <c r="G29" s="123"/>
      <c r="H29" s="123"/>
      <c r="I29" s="124"/>
      <c r="J29" s="123"/>
      <c r="K29" s="123"/>
      <c r="L29" s="51"/>
      <c r="S29" s="34"/>
      <c r="T29" s="34"/>
      <c r="U29" s="34"/>
      <c r="V29" s="34"/>
      <c r="W29" s="34"/>
      <c r="X29" s="34"/>
      <c r="Y29" s="34"/>
      <c r="Z29" s="34"/>
      <c r="AA29" s="34"/>
      <c r="AB29" s="34"/>
      <c r="AC29" s="34"/>
      <c r="AD29" s="34"/>
      <c r="AE29" s="34"/>
    </row>
    <row r="30" spans="1:31" s="2" customFormat="1" ht="25.35" customHeight="1">
      <c r="A30" s="34"/>
      <c r="B30" s="39"/>
      <c r="C30" s="34"/>
      <c r="D30" s="125" t="s">
        <v>37</v>
      </c>
      <c r="E30" s="34"/>
      <c r="F30" s="34"/>
      <c r="G30" s="34"/>
      <c r="H30" s="34"/>
      <c r="I30" s="115"/>
      <c r="J30" s="126">
        <f>ROUND(J127,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23"/>
      <c r="E31" s="123"/>
      <c r="F31" s="123"/>
      <c r="G31" s="123"/>
      <c r="H31" s="123"/>
      <c r="I31" s="124"/>
      <c r="J31" s="123"/>
      <c r="K31" s="123"/>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7" t="s">
        <v>39</v>
      </c>
      <c r="G32" s="34"/>
      <c r="H32" s="34"/>
      <c r="I32" s="128" t="s">
        <v>38</v>
      </c>
      <c r="J32" s="127" t="s">
        <v>40</v>
      </c>
      <c r="K32" s="34"/>
      <c r="L32" s="51"/>
      <c r="S32" s="34"/>
      <c r="T32" s="34"/>
      <c r="U32" s="34"/>
      <c r="V32" s="34"/>
      <c r="W32" s="34"/>
      <c r="X32" s="34"/>
      <c r="Y32" s="34"/>
      <c r="Z32" s="34"/>
      <c r="AA32" s="34"/>
      <c r="AB32" s="34"/>
      <c r="AC32" s="34"/>
      <c r="AD32" s="34"/>
      <c r="AE32" s="34"/>
    </row>
    <row r="33" spans="1:31" s="2" customFormat="1" ht="14.45" customHeight="1">
      <c r="A33" s="34"/>
      <c r="B33" s="39"/>
      <c r="C33" s="34"/>
      <c r="D33" s="129" t="s">
        <v>41</v>
      </c>
      <c r="E33" s="114" t="s">
        <v>42</v>
      </c>
      <c r="F33" s="130">
        <f>ROUND((SUM(BE127:BE267)),  2)</f>
        <v>0</v>
      </c>
      <c r="G33" s="34"/>
      <c r="H33" s="34"/>
      <c r="I33" s="131">
        <v>0.21</v>
      </c>
      <c r="J33" s="130">
        <f>ROUND(((SUM(BE127:BE267))*I33),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4" t="s">
        <v>43</v>
      </c>
      <c r="F34" s="130">
        <f>ROUND((SUM(BF127:BF267)),  2)</f>
        <v>0</v>
      </c>
      <c r="G34" s="34"/>
      <c r="H34" s="34"/>
      <c r="I34" s="131">
        <v>0.15</v>
      </c>
      <c r="J34" s="130">
        <f>ROUND(((SUM(BF127:BF267))*I34),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4" t="s">
        <v>44</v>
      </c>
      <c r="F35" s="130">
        <f>ROUND((SUM(BG127:BG267)),  2)</f>
        <v>0</v>
      </c>
      <c r="G35" s="34"/>
      <c r="H35" s="34"/>
      <c r="I35" s="131">
        <v>0.21</v>
      </c>
      <c r="J35" s="130">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4" t="s">
        <v>45</v>
      </c>
      <c r="F36" s="130">
        <f>ROUND((SUM(BH127:BH267)),  2)</f>
        <v>0</v>
      </c>
      <c r="G36" s="34"/>
      <c r="H36" s="34"/>
      <c r="I36" s="131">
        <v>0.15</v>
      </c>
      <c r="J36" s="130">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4" t="s">
        <v>46</v>
      </c>
      <c r="F37" s="130">
        <f>ROUND((SUM(BI127:BI267)),  2)</f>
        <v>0</v>
      </c>
      <c r="G37" s="34"/>
      <c r="H37" s="34"/>
      <c r="I37" s="131">
        <v>0</v>
      </c>
      <c r="J37" s="130">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115"/>
      <c r="J38" s="34"/>
      <c r="K38" s="34"/>
      <c r="L38" s="51"/>
      <c r="S38" s="34"/>
      <c r="T38" s="34"/>
      <c r="U38" s="34"/>
      <c r="V38" s="34"/>
      <c r="W38" s="34"/>
      <c r="X38" s="34"/>
      <c r="Y38" s="34"/>
      <c r="Z38" s="34"/>
      <c r="AA38" s="34"/>
      <c r="AB38" s="34"/>
      <c r="AC38" s="34"/>
      <c r="AD38" s="34"/>
      <c r="AE38" s="34"/>
    </row>
    <row r="39" spans="1:31" s="2" customFormat="1" ht="25.35" customHeight="1">
      <c r="A39" s="34"/>
      <c r="B39" s="39"/>
      <c r="C39" s="132"/>
      <c r="D39" s="133" t="s">
        <v>47</v>
      </c>
      <c r="E39" s="134"/>
      <c r="F39" s="134"/>
      <c r="G39" s="135" t="s">
        <v>48</v>
      </c>
      <c r="H39" s="136" t="s">
        <v>49</v>
      </c>
      <c r="I39" s="137"/>
      <c r="J39" s="138">
        <f>SUM(J30:J37)</f>
        <v>0</v>
      </c>
      <c r="K39" s="139"/>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115"/>
      <c r="J40" s="34"/>
      <c r="K40" s="34"/>
      <c r="L40" s="51"/>
      <c r="S40" s="34"/>
      <c r="T40" s="34"/>
      <c r="U40" s="34"/>
      <c r="V40" s="34"/>
      <c r="W40" s="34"/>
      <c r="X40" s="34"/>
      <c r="Y40" s="34"/>
      <c r="Z40" s="34"/>
      <c r="AA40" s="34"/>
      <c r="AB40" s="34"/>
      <c r="AC40" s="34"/>
      <c r="AD40" s="34"/>
      <c r="AE40" s="34"/>
    </row>
    <row r="41" spans="1:31" s="1" customFormat="1" ht="14.45" customHeight="1">
      <c r="B41" s="20"/>
      <c r="I41" s="108"/>
      <c r="L41" s="20"/>
    </row>
    <row r="42" spans="1:31" s="1" customFormat="1" ht="14.45" customHeight="1">
      <c r="B42" s="20"/>
      <c r="I42" s="108"/>
      <c r="L42" s="20"/>
    </row>
    <row r="43" spans="1:31" s="1" customFormat="1" ht="14.45" customHeight="1">
      <c r="B43" s="20"/>
      <c r="I43" s="108"/>
      <c r="L43" s="20"/>
    </row>
    <row r="44" spans="1:31" s="1" customFormat="1" ht="14.45" customHeight="1">
      <c r="B44" s="20"/>
      <c r="I44" s="108"/>
      <c r="L44" s="20"/>
    </row>
    <row r="45" spans="1:31" s="1" customFormat="1" ht="14.45" customHeight="1">
      <c r="B45" s="20"/>
      <c r="I45" s="108"/>
      <c r="L45" s="20"/>
    </row>
    <row r="46" spans="1:31" s="1" customFormat="1" ht="14.45" customHeight="1">
      <c r="B46" s="20"/>
      <c r="I46" s="108"/>
      <c r="L46" s="20"/>
    </row>
    <row r="47" spans="1:31" s="1" customFormat="1" ht="14.45" customHeight="1">
      <c r="B47" s="20"/>
      <c r="I47" s="108"/>
      <c r="L47" s="20"/>
    </row>
    <row r="48" spans="1:31" s="1" customFormat="1" ht="14.45" customHeight="1">
      <c r="B48" s="20"/>
      <c r="I48" s="108"/>
      <c r="L48" s="20"/>
    </row>
    <row r="49" spans="1:31" s="1" customFormat="1" ht="14.45" customHeight="1">
      <c r="B49" s="20"/>
      <c r="I49" s="108"/>
      <c r="L49" s="20"/>
    </row>
    <row r="50" spans="1:31" s="2" customFormat="1" ht="14.45" customHeight="1">
      <c r="B50" s="51"/>
      <c r="D50" s="140" t="s">
        <v>50</v>
      </c>
      <c r="E50" s="141"/>
      <c r="F50" s="141"/>
      <c r="G50" s="140" t="s">
        <v>51</v>
      </c>
      <c r="H50" s="141"/>
      <c r="I50" s="142"/>
      <c r="J50" s="141"/>
      <c r="K50" s="141"/>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43" t="s">
        <v>52</v>
      </c>
      <c r="E61" s="144"/>
      <c r="F61" s="145" t="s">
        <v>53</v>
      </c>
      <c r="G61" s="143" t="s">
        <v>52</v>
      </c>
      <c r="H61" s="144"/>
      <c r="I61" s="146"/>
      <c r="J61" s="147" t="s">
        <v>53</v>
      </c>
      <c r="K61" s="144"/>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40" t="s">
        <v>54</v>
      </c>
      <c r="E65" s="148"/>
      <c r="F65" s="148"/>
      <c r="G65" s="140" t="s">
        <v>55</v>
      </c>
      <c r="H65" s="148"/>
      <c r="I65" s="149"/>
      <c r="J65" s="148"/>
      <c r="K65" s="14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43" t="s">
        <v>52</v>
      </c>
      <c r="E76" s="144"/>
      <c r="F76" s="145" t="s">
        <v>53</v>
      </c>
      <c r="G76" s="143" t="s">
        <v>52</v>
      </c>
      <c r="H76" s="144"/>
      <c r="I76" s="146"/>
      <c r="J76" s="147" t="s">
        <v>53</v>
      </c>
      <c r="K76" s="144"/>
      <c r="L76" s="51"/>
      <c r="S76" s="34"/>
      <c r="T76" s="34"/>
      <c r="U76" s="34"/>
      <c r="V76" s="34"/>
      <c r="W76" s="34"/>
      <c r="X76" s="34"/>
      <c r="Y76" s="34"/>
      <c r="Z76" s="34"/>
      <c r="AA76" s="34"/>
      <c r="AB76" s="34"/>
      <c r="AC76" s="34"/>
      <c r="AD76" s="34"/>
      <c r="AE76" s="34"/>
    </row>
    <row r="77" spans="1:31" s="2" customFormat="1" ht="14.45" customHeight="1">
      <c r="A77" s="34"/>
      <c r="B77" s="150"/>
      <c r="C77" s="151"/>
      <c r="D77" s="151"/>
      <c r="E77" s="151"/>
      <c r="F77" s="151"/>
      <c r="G77" s="151"/>
      <c r="H77" s="151"/>
      <c r="I77" s="152"/>
      <c r="J77" s="151"/>
      <c r="K77" s="151"/>
      <c r="L77" s="51"/>
      <c r="S77" s="34"/>
      <c r="T77" s="34"/>
      <c r="U77" s="34"/>
      <c r="V77" s="34"/>
      <c r="W77" s="34"/>
      <c r="X77" s="34"/>
      <c r="Y77" s="34"/>
      <c r="Z77" s="34"/>
      <c r="AA77" s="34"/>
      <c r="AB77" s="34"/>
      <c r="AC77" s="34"/>
      <c r="AD77" s="34"/>
      <c r="AE77" s="34"/>
    </row>
    <row r="81" spans="1:47" s="2" customFormat="1" ht="6.95" customHeight="1">
      <c r="A81" s="34"/>
      <c r="B81" s="153"/>
      <c r="C81" s="154"/>
      <c r="D81" s="154"/>
      <c r="E81" s="154"/>
      <c r="F81" s="154"/>
      <c r="G81" s="154"/>
      <c r="H81" s="154"/>
      <c r="I81" s="155"/>
      <c r="J81" s="154"/>
      <c r="K81" s="154"/>
      <c r="L81" s="51"/>
      <c r="S81" s="34"/>
      <c r="T81" s="34"/>
      <c r="U81" s="34"/>
      <c r="V81" s="34"/>
      <c r="W81" s="34"/>
      <c r="X81" s="34"/>
      <c r="Y81" s="34"/>
      <c r="Z81" s="34"/>
      <c r="AA81" s="34"/>
      <c r="AB81" s="34"/>
      <c r="AC81" s="34"/>
      <c r="AD81" s="34"/>
      <c r="AE81" s="34"/>
    </row>
    <row r="82" spans="1:47" s="2" customFormat="1" ht="24.95" customHeight="1">
      <c r="A82" s="34"/>
      <c r="B82" s="35"/>
      <c r="C82" s="23" t="s">
        <v>102</v>
      </c>
      <c r="D82" s="36"/>
      <c r="E82" s="36"/>
      <c r="F82" s="36"/>
      <c r="G82" s="36"/>
      <c r="H82" s="36"/>
      <c r="I82" s="115"/>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115"/>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115"/>
      <c r="J84" s="36"/>
      <c r="K84" s="36"/>
      <c r="L84" s="51"/>
      <c r="S84" s="34"/>
      <c r="T84" s="34"/>
      <c r="U84" s="34"/>
      <c r="V84" s="34"/>
      <c r="W84" s="34"/>
      <c r="X84" s="34"/>
      <c r="Y84" s="34"/>
      <c r="Z84" s="34"/>
      <c r="AA84" s="34"/>
      <c r="AB84" s="34"/>
      <c r="AC84" s="34"/>
      <c r="AD84" s="34"/>
      <c r="AE84" s="34"/>
    </row>
    <row r="85" spans="1:47" s="2" customFormat="1" ht="25.5" customHeight="1">
      <c r="A85" s="34"/>
      <c r="B85" s="35"/>
      <c r="C85" s="36"/>
      <c r="D85" s="36"/>
      <c r="E85" s="321" t="str">
        <f>E7</f>
        <v>Zvyšování rychlosti na TT - úsek Tramv. zast. Důl Zárubek - kol. křižovatka před vjezdem do terminálu Hranečník</v>
      </c>
      <c r="F85" s="322"/>
      <c r="G85" s="322"/>
      <c r="H85" s="322"/>
      <c r="I85" s="115"/>
      <c r="J85" s="36"/>
      <c r="K85" s="36"/>
      <c r="L85" s="51"/>
      <c r="S85" s="34"/>
      <c r="T85" s="34"/>
      <c r="U85" s="34"/>
      <c r="V85" s="34"/>
      <c r="W85" s="34"/>
      <c r="X85" s="34"/>
      <c r="Y85" s="34"/>
      <c r="Z85" s="34"/>
      <c r="AA85" s="34"/>
      <c r="AB85" s="34"/>
      <c r="AC85" s="34"/>
      <c r="AD85" s="34"/>
      <c r="AE85" s="34"/>
    </row>
    <row r="86" spans="1:47" s="2" customFormat="1" ht="12" customHeight="1">
      <c r="A86" s="34"/>
      <c r="B86" s="35"/>
      <c r="C86" s="29" t="s">
        <v>100</v>
      </c>
      <c r="D86" s="36"/>
      <c r="E86" s="36"/>
      <c r="F86" s="36"/>
      <c r="G86" s="36"/>
      <c r="H86" s="36"/>
      <c r="I86" s="115"/>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93" t="str">
        <f>E9</f>
        <v>SO 666 - Úpravy trakčního vedení</v>
      </c>
      <c r="F87" s="323"/>
      <c r="G87" s="323"/>
      <c r="H87" s="323"/>
      <c r="I87" s="115"/>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115"/>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Ostrava</v>
      </c>
      <c r="G89" s="36"/>
      <c r="H89" s="36"/>
      <c r="I89" s="117" t="s">
        <v>22</v>
      </c>
      <c r="J89" s="66" t="str">
        <f>IF(J12="","",J12)</f>
        <v>10. 9. 2019</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115"/>
      <c r="J90" s="36"/>
      <c r="K90" s="36"/>
      <c r="L90" s="51"/>
      <c r="S90" s="34"/>
      <c r="T90" s="34"/>
      <c r="U90" s="34"/>
      <c r="V90" s="34"/>
      <c r="W90" s="34"/>
      <c r="X90" s="34"/>
      <c r="Y90" s="34"/>
      <c r="Z90" s="34"/>
      <c r="AA90" s="34"/>
      <c r="AB90" s="34"/>
      <c r="AC90" s="34"/>
      <c r="AD90" s="34"/>
      <c r="AE90" s="34"/>
    </row>
    <row r="91" spans="1:47" s="2" customFormat="1" ht="15.2" customHeight="1">
      <c r="A91" s="34"/>
      <c r="B91" s="35"/>
      <c r="C91" s="29" t="s">
        <v>24</v>
      </c>
      <c r="D91" s="36"/>
      <c r="E91" s="36"/>
      <c r="F91" s="27" t="str">
        <f>E15</f>
        <v>Dopravní podnik Ostrava a.s.</v>
      </c>
      <c r="G91" s="36"/>
      <c r="H91" s="36"/>
      <c r="I91" s="117" t="s">
        <v>31</v>
      </c>
      <c r="J91" s="32" t="str">
        <f>E21</f>
        <v>DPO</v>
      </c>
      <c r="K91" s="36"/>
      <c r="L91" s="51"/>
      <c r="S91" s="34"/>
      <c r="T91" s="34"/>
      <c r="U91" s="34"/>
      <c r="V91" s="34"/>
      <c r="W91" s="34"/>
      <c r="X91" s="34"/>
      <c r="Y91" s="34"/>
      <c r="Z91" s="34"/>
      <c r="AA91" s="34"/>
      <c r="AB91" s="34"/>
      <c r="AC91" s="34"/>
      <c r="AD91" s="34"/>
      <c r="AE91" s="34"/>
    </row>
    <row r="92" spans="1:47" s="2" customFormat="1" ht="15.2" customHeight="1">
      <c r="A92" s="34"/>
      <c r="B92" s="35"/>
      <c r="C92" s="29" t="s">
        <v>29</v>
      </c>
      <c r="D92" s="36"/>
      <c r="E92" s="36"/>
      <c r="F92" s="27" t="str">
        <f>IF(E18="","",E18)</f>
        <v>Vyplň údaj</v>
      </c>
      <c r="G92" s="36"/>
      <c r="H92" s="36"/>
      <c r="I92" s="117" t="s">
        <v>35</v>
      </c>
      <c r="J92" s="32" t="str">
        <f>E24</f>
        <v>DPO</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115"/>
      <c r="J93" s="36"/>
      <c r="K93" s="36"/>
      <c r="L93" s="51"/>
      <c r="S93" s="34"/>
      <c r="T93" s="34"/>
      <c r="U93" s="34"/>
      <c r="V93" s="34"/>
      <c r="W93" s="34"/>
      <c r="X93" s="34"/>
      <c r="Y93" s="34"/>
      <c r="Z93" s="34"/>
      <c r="AA93" s="34"/>
      <c r="AB93" s="34"/>
      <c r="AC93" s="34"/>
      <c r="AD93" s="34"/>
      <c r="AE93" s="34"/>
    </row>
    <row r="94" spans="1:47" s="2" customFormat="1" ht="29.25" customHeight="1">
      <c r="A94" s="34"/>
      <c r="B94" s="35"/>
      <c r="C94" s="156" t="s">
        <v>103</v>
      </c>
      <c r="D94" s="157"/>
      <c r="E94" s="157"/>
      <c r="F94" s="157"/>
      <c r="G94" s="157"/>
      <c r="H94" s="157"/>
      <c r="I94" s="158"/>
      <c r="J94" s="159" t="s">
        <v>104</v>
      </c>
      <c r="K94" s="157"/>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115"/>
      <c r="J95" s="36"/>
      <c r="K95" s="36"/>
      <c r="L95" s="51"/>
      <c r="S95" s="34"/>
      <c r="T95" s="34"/>
      <c r="U95" s="34"/>
      <c r="V95" s="34"/>
      <c r="W95" s="34"/>
      <c r="X95" s="34"/>
      <c r="Y95" s="34"/>
      <c r="Z95" s="34"/>
      <c r="AA95" s="34"/>
      <c r="AB95" s="34"/>
      <c r="AC95" s="34"/>
      <c r="AD95" s="34"/>
      <c r="AE95" s="34"/>
    </row>
    <row r="96" spans="1:47" s="2" customFormat="1" ht="22.9" customHeight="1">
      <c r="A96" s="34"/>
      <c r="B96" s="35"/>
      <c r="C96" s="160" t="s">
        <v>105</v>
      </c>
      <c r="D96" s="36"/>
      <c r="E96" s="36"/>
      <c r="F96" s="36"/>
      <c r="G96" s="36"/>
      <c r="H96" s="36"/>
      <c r="I96" s="115"/>
      <c r="J96" s="84">
        <f>J127</f>
        <v>0</v>
      </c>
      <c r="K96" s="36"/>
      <c r="L96" s="51"/>
      <c r="S96" s="34"/>
      <c r="T96" s="34"/>
      <c r="U96" s="34"/>
      <c r="V96" s="34"/>
      <c r="W96" s="34"/>
      <c r="X96" s="34"/>
      <c r="Y96" s="34"/>
      <c r="Z96" s="34"/>
      <c r="AA96" s="34"/>
      <c r="AB96" s="34"/>
      <c r="AC96" s="34"/>
      <c r="AD96" s="34"/>
      <c r="AE96" s="34"/>
      <c r="AU96" s="17" t="s">
        <v>106</v>
      </c>
    </row>
    <row r="97" spans="1:31" s="9" customFormat="1" ht="24.95" customHeight="1">
      <c r="B97" s="161"/>
      <c r="C97" s="162"/>
      <c r="D97" s="163" t="s">
        <v>111</v>
      </c>
      <c r="E97" s="164"/>
      <c r="F97" s="164"/>
      <c r="G97" s="164"/>
      <c r="H97" s="164"/>
      <c r="I97" s="165"/>
      <c r="J97" s="166">
        <f>J128</f>
        <v>0</v>
      </c>
      <c r="K97" s="162"/>
      <c r="L97" s="167"/>
    </row>
    <row r="98" spans="1:31" s="10" customFormat="1" ht="19.899999999999999" customHeight="1">
      <c r="B98" s="168"/>
      <c r="C98" s="169"/>
      <c r="D98" s="170" t="s">
        <v>557</v>
      </c>
      <c r="E98" s="171"/>
      <c r="F98" s="171"/>
      <c r="G98" s="171"/>
      <c r="H98" s="171"/>
      <c r="I98" s="172"/>
      <c r="J98" s="173">
        <f>J129</f>
        <v>0</v>
      </c>
      <c r="K98" s="169"/>
      <c r="L98" s="174"/>
    </row>
    <row r="99" spans="1:31" s="10" customFormat="1" ht="19.899999999999999" customHeight="1">
      <c r="B99" s="168"/>
      <c r="C99" s="169"/>
      <c r="D99" s="170" t="s">
        <v>558</v>
      </c>
      <c r="E99" s="171"/>
      <c r="F99" s="171"/>
      <c r="G99" s="171"/>
      <c r="H99" s="171"/>
      <c r="I99" s="172"/>
      <c r="J99" s="173">
        <f>J151</f>
        <v>0</v>
      </c>
      <c r="K99" s="169"/>
      <c r="L99" s="174"/>
    </row>
    <row r="100" spans="1:31" s="10" customFormat="1" ht="19.899999999999999" customHeight="1">
      <c r="B100" s="168"/>
      <c r="C100" s="169"/>
      <c r="D100" s="170" t="s">
        <v>113</v>
      </c>
      <c r="E100" s="171"/>
      <c r="F100" s="171"/>
      <c r="G100" s="171"/>
      <c r="H100" s="171"/>
      <c r="I100" s="172"/>
      <c r="J100" s="173">
        <f>J161</f>
        <v>0</v>
      </c>
      <c r="K100" s="169"/>
      <c r="L100" s="174"/>
    </row>
    <row r="101" spans="1:31" s="10" customFormat="1" ht="19.899999999999999" customHeight="1">
      <c r="B101" s="168"/>
      <c r="C101" s="169"/>
      <c r="D101" s="170" t="s">
        <v>559</v>
      </c>
      <c r="E101" s="171"/>
      <c r="F101" s="171"/>
      <c r="G101" s="171"/>
      <c r="H101" s="171"/>
      <c r="I101" s="172"/>
      <c r="J101" s="173">
        <f>J178</f>
        <v>0</v>
      </c>
      <c r="K101" s="169"/>
      <c r="L101" s="174"/>
    </row>
    <row r="102" spans="1:31" s="9" customFormat="1" ht="24.95" customHeight="1">
      <c r="B102" s="161"/>
      <c r="C102" s="162"/>
      <c r="D102" s="163" t="s">
        <v>114</v>
      </c>
      <c r="E102" s="164"/>
      <c r="F102" s="164"/>
      <c r="G102" s="164"/>
      <c r="H102" s="164"/>
      <c r="I102" s="165"/>
      <c r="J102" s="166">
        <f>J181</f>
        <v>0</v>
      </c>
      <c r="K102" s="162"/>
      <c r="L102" s="167"/>
    </row>
    <row r="103" spans="1:31" s="10" customFormat="1" ht="19.899999999999999" customHeight="1">
      <c r="B103" s="168"/>
      <c r="C103" s="169"/>
      <c r="D103" s="170" t="s">
        <v>560</v>
      </c>
      <c r="E103" s="171"/>
      <c r="F103" s="171"/>
      <c r="G103" s="171"/>
      <c r="H103" s="171"/>
      <c r="I103" s="172"/>
      <c r="J103" s="173">
        <f>J182</f>
        <v>0</v>
      </c>
      <c r="K103" s="169"/>
      <c r="L103" s="174"/>
    </row>
    <row r="104" spans="1:31" s="10" customFormat="1" ht="19.899999999999999" customHeight="1">
      <c r="B104" s="168"/>
      <c r="C104" s="169"/>
      <c r="D104" s="170" t="s">
        <v>561</v>
      </c>
      <c r="E104" s="171"/>
      <c r="F104" s="171"/>
      <c r="G104" s="171"/>
      <c r="H104" s="171"/>
      <c r="I104" s="172"/>
      <c r="J104" s="173">
        <f>J188</f>
        <v>0</v>
      </c>
      <c r="K104" s="169"/>
      <c r="L104" s="174"/>
    </row>
    <row r="105" spans="1:31" s="9" customFormat="1" ht="24.95" customHeight="1">
      <c r="B105" s="161"/>
      <c r="C105" s="162"/>
      <c r="D105" s="163" t="s">
        <v>562</v>
      </c>
      <c r="E105" s="164"/>
      <c r="F105" s="164"/>
      <c r="G105" s="164"/>
      <c r="H105" s="164"/>
      <c r="I105" s="165"/>
      <c r="J105" s="166">
        <f>J199</f>
        <v>0</v>
      </c>
      <c r="K105" s="162"/>
      <c r="L105" s="167"/>
    </row>
    <row r="106" spans="1:31" s="10" customFormat="1" ht="19.899999999999999" customHeight="1">
      <c r="B106" s="168"/>
      <c r="C106" s="169"/>
      <c r="D106" s="170" t="s">
        <v>563</v>
      </c>
      <c r="E106" s="171"/>
      <c r="F106" s="171"/>
      <c r="G106" s="171"/>
      <c r="H106" s="171"/>
      <c r="I106" s="172"/>
      <c r="J106" s="173">
        <f>J200</f>
        <v>0</v>
      </c>
      <c r="K106" s="169"/>
      <c r="L106" s="174"/>
    </row>
    <row r="107" spans="1:31" s="9" customFormat="1" ht="24.95" customHeight="1">
      <c r="B107" s="161"/>
      <c r="C107" s="162"/>
      <c r="D107" s="163" t="s">
        <v>564</v>
      </c>
      <c r="E107" s="164"/>
      <c r="F107" s="164"/>
      <c r="G107" s="164"/>
      <c r="H107" s="164"/>
      <c r="I107" s="165"/>
      <c r="J107" s="166">
        <f>J265</f>
        <v>0</v>
      </c>
      <c r="K107" s="162"/>
      <c r="L107" s="167"/>
    </row>
    <row r="108" spans="1:31" s="2" customFormat="1" ht="21.75" customHeight="1">
      <c r="A108" s="34"/>
      <c r="B108" s="35"/>
      <c r="C108" s="36"/>
      <c r="D108" s="36"/>
      <c r="E108" s="36"/>
      <c r="F108" s="36"/>
      <c r="G108" s="36"/>
      <c r="H108" s="36"/>
      <c r="I108" s="115"/>
      <c r="J108" s="36"/>
      <c r="K108" s="36"/>
      <c r="L108" s="51"/>
      <c r="S108" s="34"/>
      <c r="T108" s="34"/>
      <c r="U108" s="34"/>
      <c r="V108" s="34"/>
      <c r="W108" s="34"/>
      <c r="X108" s="34"/>
      <c r="Y108" s="34"/>
      <c r="Z108" s="34"/>
      <c r="AA108" s="34"/>
      <c r="AB108" s="34"/>
      <c r="AC108" s="34"/>
      <c r="AD108" s="34"/>
      <c r="AE108" s="34"/>
    </row>
    <row r="109" spans="1:31" s="2" customFormat="1" ht="6.95" customHeight="1">
      <c r="A109" s="34"/>
      <c r="B109" s="54"/>
      <c r="C109" s="55"/>
      <c r="D109" s="55"/>
      <c r="E109" s="55"/>
      <c r="F109" s="55"/>
      <c r="G109" s="55"/>
      <c r="H109" s="55"/>
      <c r="I109" s="152"/>
      <c r="J109" s="55"/>
      <c r="K109" s="55"/>
      <c r="L109" s="51"/>
      <c r="S109" s="34"/>
      <c r="T109" s="34"/>
      <c r="U109" s="34"/>
      <c r="V109" s="34"/>
      <c r="W109" s="34"/>
      <c r="X109" s="34"/>
      <c r="Y109" s="34"/>
      <c r="Z109" s="34"/>
      <c r="AA109" s="34"/>
      <c r="AB109" s="34"/>
      <c r="AC109" s="34"/>
      <c r="AD109" s="34"/>
      <c r="AE109" s="34"/>
    </row>
    <row r="113" spans="1:63" s="2" customFormat="1" ht="6.95" customHeight="1">
      <c r="A113" s="34"/>
      <c r="B113" s="56"/>
      <c r="C113" s="57"/>
      <c r="D113" s="57"/>
      <c r="E113" s="57"/>
      <c r="F113" s="57"/>
      <c r="G113" s="57"/>
      <c r="H113" s="57"/>
      <c r="I113" s="155"/>
      <c r="J113" s="57"/>
      <c r="K113" s="57"/>
      <c r="L113" s="51"/>
      <c r="S113" s="34"/>
      <c r="T113" s="34"/>
      <c r="U113" s="34"/>
      <c r="V113" s="34"/>
      <c r="W113" s="34"/>
      <c r="X113" s="34"/>
      <c r="Y113" s="34"/>
      <c r="Z113" s="34"/>
      <c r="AA113" s="34"/>
      <c r="AB113" s="34"/>
      <c r="AC113" s="34"/>
      <c r="AD113" s="34"/>
      <c r="AE113" s="34"/>
    </row>
    <row r="114" spans="1:63" s="2" customFormat="1" ht="24.95" customHeight="1">
      <c r="A114" s="34"/>
      <c r="B114" s="35"/>
      <c r="C114" s="23" t="s">
        <v>116</v>
      </c>
      <c r="D114" s="36"/>
      <c r="E114" s="36"/>
      <c r="F114" s="36"/>
      <c r="G114" s="36"/>
      <c r="H114" s="36"/>
      <c r="I114" s="115"/>
      <c r="J114" s="36"/>
      <c r="K114" s="36"/>
      <c r="L114" s="51"/>
      <c r="S114" s="34"/>
      <c r="T114" s="34"/>
      <c r="U114" s="34"/>
      <c r="V114" s="34"/>
      <c r="W114" s="34"/>
      <c r="X114" s="34"/>
      <c r="Y114" s="34"/>
      <c r="Z114" s="34"/>
      <c r="AA114" s="34"/>
      <c r="AB114" s="34"/>
      <c r="AC114" s="34"/>
      <c r="AD114" s="34"/>
      <c r="AE114" s="34"/>
    </row>
    <row r="115" spans="1:63" s="2" customFormat="1" ht="6.95" customHeight="1">
      <c r="A115" s="34"/>
      <c r="B115" s="35"/>
      <c r="C115" s="36"/>
      <c r="D115" s="36"/>
      <c r="E115" s="36"/>
      <c r="F115" s="36"/>
      <c r="G115" s="36"/>
      <c r="H115" s="36"/>
      <c r="I115" s="115"/>
      <c r="J115" s="36"/>
      <c r="K115" s="36"/>
      <c r="L115" s="51"/>
      <c r="S115" s="34"/>
      <c r="T115" s="34"/>
      <c r="U115" s="34"/>
      <c r="V115" s="34"/>
      <c r="W115" s="34"/>
      <c r="X115" s="34"/>
      <c r="Y115" s="34"/>
      <c r="Z115" s="34"/>
      <c r="AA115" s="34"/>
      <c r="AB115" s="34"/>
      <c r="AC115" s="34"/>
      <c r="AD115" s="34"/>
      <c r="AE115" s="34"/>
    </row>
    <row r="116" spans="1:63" s="2" customFormat="1" ht="12" customHeight="1">
      <c r="A116" s="34"/>
      <c r="B116" s="35"/>
      <c r="C116" s="29" t="s">
        <v>16</v>
      </c>
      <c r="D116" s="36"/>
      <c r="E116" s="36"/>
      <c r="F116" s="36"/>
      <c r="G116" s="36"/>
      <c r="H116" s="36"/>
      <c r="I116" s="115"/>
      <c r="J116" s="36"/>
      <c r="K116" s="36"/>
      <c r="L116" s="51"/>
      <c r="S116" s="34"/>
      <c r="T116" s="34"/>
      <c r="U116" s="34"/>
      <c r="V116" s="34"/>
      <c r="W116" s="34"/>
      <c r="X116" s="34"/>
      <c r="Y116" s="34"/>
      <c r="Z116" s="34"/>
      <c r="AA116" s="34"/>
      <c r="AB116" s="34"/>
      <c r="AC116" s="34"/>
      <c r="AD116" s="34"/>
      <c r="AE116" s="34"/>
    </row>
    <row r="117" spans="1:63" s="2" customFormat="1" ht="25.5" customHeight="1">
      <c r="A117" s="34"/>
      <c r="B117" s="35"/>
      <c r="C117" s="36"/>
      <c r="D117" s="36"/>
      <c r="E117" s="321" t="str">
        <f>E7</f>
        <v>Zvyšování rychlosti na TT - úsek Tramv. zast. Důl Zárubek - kol. křižovatka před vjezdem do terminálu Hranečník</v>
      </c>
      <c r="F117" s="322"/>
      <c r="G117" s="322"/>
      <c r="H117" s="322"/>
      <c r="I117" s="115"/>
      <c r="J117" s="36"/>
      <c r="K117" s="36"/>
      <c r="L117" s="51"/>
      <c r="S117" s="34"/>
      <c r="T117" s="34"/>
      <c r="U117" s="34"/>
      <c r="V117" s="34"/>
      <c r="W117" s="34"/>
      <c r="X117" s="34"/>
      <c r="Y117" s="34"/>
      <c r="Z117" s="34"/>
      <c r="AA117" s="34"/>
      <c r="AB117" s="34"/>
      <c r="AC117" s="34"/>
      <c r="AD117" s="34"/>
      <c r="AE117" s="34"/>
    </row>
    <row r="118" spans="1:63" s="2" customFormat="1" ht="12" customHeight="1">
      <c r="A118" s="34"/>
      <c r="B118" s="35"/>
      <c r="C118" s="29" t="s">
        <v>100</v>
      </c>
      <c r="D118" s="36"/>
      <c r="E118" s="36"/>
      <c r="F118" s="36"/>
      <c r="G118" s="36"/>
      <c r="H118" s="36"/>
      <c r="I118" s="115"/>
      <c r="J118" s="36"/>
      <c r="K118" s="36"/>
      <c r="L118" s="51"/>
      <c r="S118" s="34"/>
      <c r="T118" s="34"/>
      <c r="U118" s="34"/>
      <c r="V118" s="34"/>
      <c r="W118" s="34"/>
      <c r="X118" s="34"/>
      <c r="Y118" s="34"/>
      <c r="Z118" s="34"/>
      <c r="AA118" s="34"/>
      <c r="AB118" s="34"/>
      <c r="AC118" s="34"/>
      <c r="AD118" s="34"/>
      <c r="AE118" s="34"/>
    </row>
    <row r="119" spans="1:63" s="2" customFormat="1" ht="16.5" customHeight="1">
      <c r="A119" s="34"/>
      <c r="B119" s="35"/>
      <c r="C119" s="36"/>
      <c r="D119" s="36"/>
      <c r="E119" s="293" t="str">
        <f>E9</f>
        <v>SO 666 - Úpravy trakčního vedení</v>
      </c>
      <c r="F119" s="323"/>
      <c r="G119" s="323"/>
      <c r="H119" s="323"/>
      <c r="I119" s="115"/>
      <c r="J119" s="36"/>
      <c r="K119" s="36"/>
      <c r="L119" s="51"/>
      <c r="S119" s="34"/>
      <c r="T119" s="34"/>
      <c r="U119" s="34"/>
      <c r="V119" s="34"/>
      <c r="W119" s="34"/>
      <c r="X119" s="34"/>
      <c r="Y119" s="34"/>
      <c r="Z119" s="34"/>
      <c r="AA119" s="34"/>
      <c r="AB119" s="34"/>
      <c r="AC119" s="34"/>
      <c r="AD119" s="34"/>
      <c r="AE119" s="34"/>
    </row>
    <row r="120" spans="1:63" s="2" customFormat="1" ht="6.95" customHeight="1">
      <c r="A120" s="34"/>
      <c r="B120" s="35"/>
      <c r="C120" s="36"/>
      <c r="D120" s="36"/>
      <c r="E120" s="36"/>
      <c r="F120" s="36"/>
      <c r="G120" s="36"/>
      <c r="H120" s="36"/>
      <c r="I120" s="115"/>
      <c r="J120" s="36"/>
      <c r="K120" s="36"/>
      <c r="L120" s="51"/>
      <c r="S120" s="34"/>
      <c r="T120" s="34"/>
      <c r="U120" s="34"/>
      <c r="V120" s="34"/>
      <c r="W120" s="34"/>
      <c r="X120" s="34"/>
      <c r="Y120" s="34"/>
      <c r="Z120" s="34"/>
      <c r="AA120" s="34"/>
      <c r="AB120" s="34"/>
      <c r="AC120" s="34"/>
      <c r="AD120" s="34"/>
      <c r="AE120" s="34"/>
    </row>
    <row r="121" spans="1:63" s="2" customFormat="1" ht="12" customHeight="1">
      <c r="A121" s="34"/>
      <c r="B121" s="35"/>
      <c r="C121" s="29" t="s">
        <v>20</v>
      </c>
      <c r="D121" s="36"/>
      <c r="E121" s="36"/>
      <c r="F121" s="27" t="str">
        <f>F12</f>
        <v>Ostrava</v>
      </c>
      <c r="G121" s="36"/>
      <c r="H121" s="36"/>
      <c r="I121" s="117" t="s">
        <v>22</v>
      </c>
      <c r="J121" s="66" t="str">
        <f>IF(J12="","",J12)</f>
        <v>10. 9. 2019</v>
      </c>
      <c r="K121" s="36"/>
      <c r="L121" s="51"/>
      <c r="S121" s="34"/>
      <c r="T121" s="34"/>
      <c r="U121" s="34"/>
      <c r="V121" s="34"/>
      <c r="W121" s="34"/>
      <c r="X121" s="34"/>
      <c r="Y121" s="34"/>
      <c r="Z121" s="34"/>
      <c r="AA121" s="34"/>
      <c r="AB121" s="34"/>
      <c r="AC121" s="34"/>
      <c r="AD121" s="34"/>
      <c r="AE121" s="34"/>
    </row>
    <row r="122" spans="1:63" s="2" customFormat="1" ht="6.95" customHeight="1">
      <c r="A122" s="34"/>
      <c r="B122" s="35"/>
      <c r="C122" s="36"/>
      <c r="D122" s="36"/>
      <c r="E122" s="36"/>
      <c r="F122" s="36"/>
      <c r="G122" s="36"/>
      <c r="H122" s="36"/>
      <c r="I122" s="115"/>
      <c r="J122" s="36"/>
      <c r="K122" s="36"/>
      <c r="L122" s="51"/>
      <c r="S122" s="34"/>
      <c r="T122" s="34"/>
      <c r="U122" s="34"/>
      <c r="V122" s="34"/>
      <c r="W122" s="34"/>
      <c r="X122" s="34"/>
      <c r="Y122" s="34"/>
      <c r="Z122" s="34"/>
      <c r="AA122" s="34"/>
      <c r="AB122" s="34"/>
      <c r="AC122" s="34"/>
      <c r="AD122" s="34"/>
      <c r="AE122" s="34"/>
    </row>
    <row r="123" spans="1:63" s="2" customFormat="1" ht="15.2" customHeight="1">
      <c r="A123" s="34"/>
      <c r="B123" s="35"/>
      <c r="C123" s="29" t="s">
        <v>24</v>
      </c>
      <c r="D123" s="36"/>
      <c r="E123" s="36"/>
      <c r="F123" s="27" t="str">
        <f>E15</f>
        <v>Dopravní podnik Ostrava a.s.</v>
      </c>
      <c r="G123" s="36"/>
      <c r="H123" s="36"/>
      <c r="I123" s="117" t="s">
        <v>31</v>
      </c>
      <c r="J123" s="32" t="str">
        <f>E21</f>
        <v>DPO</v>
      </c>
      <c r="K123" s="36"/>
      <c r="L123" s="51"/>
      <c r="S123" s="34"/>
      <c r="T123" s="34"/>
      <c r="U123" s="34"/>
      <c r="V123" s="34"/>
      <c r="W123" s="34"/>
      <c r="X123" s="34"/>
      <c r="Y123" s="34"/>
      <c r="Z123" s="34"/>
      <c r="AA123" s="34"/>
      <c r="AB123" s="34"/>
      <c r="AC123" s="34"/>
      <c r="AD123" s="34"/>
      <c r="AE123" s="34"/>
    </row>
    <row r="124" spans="1:63" s="2" customFormat="1" ht="15.2" customHeight="1">
      <c r="A124" s="34"/>
      <c r="B124" s="35"/>
      <c r="C124" s="29" t="s">
        <v>29</v>
      </c>
      <c r="D124" s="36"/>
      <c r="E124" s="36"/>
      <c r="F124" s="27" t="str">
        <f>IF(E18="","",E18)</f>
        <v>Vyplň údaj</v>
      </c>
      <c r="G124" s="36"/>
      <c r="H124" s="36"/>
      <c r="I124" s="117" t="s">
        <v>35</v>
      </c>
      <c r="J124" s="32" t="str">
        <f>E24</f>
        <v>DPO</v>
      </c>
      <c r="K124" s="36"/>
      <c r="L124" s="51"/>
      <c r="S124" s="34"/>
      <c r="T124" s="34"/>
      <c r="U124" s="34"/>
      <c r="V124" s="34"/>
      <c r="W124" s="34"/>
      <c r="X124" s="34"/>
      <c r="Y124" s="34"/>
      <c r="Z124" s="34"/>
      <c r="AA124" s="34"/>
      <c r="AB124" s="34"/>
      <c r="AC124" s="34"/>
      <c r="AD124" s="34"/>
      <c r="AE124" s="34"/>
    </row>
    <row r="125" spans="1:63" s="2" customFormat="1" ht="10.35" customHeight="1">
      <c r="A125" s="34"/>
      <c r="B125" s="35"/>
      <c r="C125" s="36"/>
      <c r="D125" s="36"/>
      <c r="E125" s="36"/>
      <c r="F125" s="36"/>
      <c r="G125" s="36"/>
      <c r="H125" s="36"/>
      <c r="I125" s="115"/>
      <c r="J125" s="36"/>
      <c r="K125" s="36"/>
      <c r="L125" s="51"/>
      <c r="S125" s="34"/>
      <c r="T125" s="34"/>
      <c r="U125" s="34"/>
      <c r="V125" s="34"/>
      <c r="W125" s="34"/>
      <c r="X125" s="34"/>
      <c r="Y125" s="34"/>
      <c r="Z125" s="34"/>
      <c r="AA125" s="34"/>
      <c r="AB125" s="34"/>
      <c r="AC125" s="34"/>
      <c r="AD125" s="34"/>
      <c r="AE125" s="34"/>
    </row>
    <row r="126" spans="1:63" s="11" customFormat="1" ht="29.25" customHeight="1">
      <c r="A126" s="175"/>
      <c r="B126" s="176"/>
      <c r="C126" s="177" t="s">
        <v>117</v>
      </c>
      <c r="D126" s="178" t="s">
        <v>62</v>
      </c>
      <c r="E126" s="178" t="s">
        <v>58</v>
      </c>
      <c r="F126" s="178" t="s">
        <v>59</v>
      </c>
      <c r="G126" s="178" t="s">
        <v>118</v>
      </c>
      <c r="H126" s="178" t="s">
        <v>119</v>
      </c>
      <c r="I126" s="179" t="s">
        <v>120</v>
      </c>
      <c r="J126" s="178" t="s">
        <v>104</v>
      </c>
      <c r="K126" s="180" t="s">
        <v>121</v>
      </c>
      <c r="L126" s="181"/>
      <c r="M126" s="75" t="s">
        <v>1</v>
      </c>
      <c r="N126" s="76" t="s">
        <v>41</v>
      </c>
      <c r="O126" s="76" t="s">
        <v>122</v>
      </c>
      <c r="P126" s="76" t="s">
        <v>123</v>
      </c>
      <c r="Q126" s="76" t="s">
        <v>124</v>
      </c>
      <c r="R126" s="76" t="s">
        <v>125</v>
      </c>
      <c r="S126" s="76" t="s">
        <v>126</v>
      </c>
      <c r="T126" s="77" t="s">
        <v>127</v>
      </c>
      <c r="U126" s="175"/>
      <c r="V126" s="175"/>
      <c r="W126" s="175"/>
      <c r="X126" s="175"/>
      <c r="Y126" s="175"/>
      <c r="Z126" s="175"/>
      <c r="AA126" s="175"/>
      <c r="AB126" s="175"/>
      <c r="AC126" s="175"/>
      <c r="AD126" s="175"/>
      <c r="AE126" s="175"/>
    </row>
    <row r="127" spans="1:63" s="2" customFormat="1" ht="22.9" customHeight="1">
      <c r="A127" s="34"/>
      <c r="B127" s="35"/>
      <c r="C127" s="82" t="s">
        <v>128</v>
      </c>
      <c r="D127" s="36"/>
      <c r="E127" s="36"/>
      <c r="F127" s="36"/>
      <c r="G127" s="36"/>
      <c r="H127" s="36"/>
      <c r="I127" s="115"/>
      <c r="J127" s="182">
        <f>BK127</f>
        <v>0</v>
      </c>
      <c r="K127" s="36"/>
      <c r="L127" s="39"/>
      <c r="M127" s="78"/>
      <c r="N127" s="183"/>
      <c r="O127" s="79"/>
      <c r="P127" s="184">
        <f>P128+P181+P199+P265</f>
        <v>0</v>
      </c>
      <c r="Q127" s="79"/>
      <c r="R127" s="184">
        <f>R128+R181+R199+R265</f>
        <v>59.540342525935991</v>
      </c>
      <c r="S127" s="79"/>
      <c r="T127" s="185">
        <f>T128+T181+T199+T265</f>
        <v>0</v>
      </c>
      <c r="U127" s="34"/>
      <c r="V127" s="34"/>
      <c r="W127" s="34"/>
      <c r="X127" s="34"/>
      <c r="Y127" s="34"/>
      <c r="Z127" s="34"/>
      <c r="AA127" s="34"/>
      <c r="AB127" s="34"/>
      <c r="AC127" s="34"/>
      <c r="AD127" s="34"/>
      <c r="AE127" s="34"/>
      <c r="AT127" s="17" t="s">
        <v>76</v>
      </c>
      <c r="AU127" s="17" t="s">
        <v>106</v>
      </c>
      <c r="BK127" s="186">
        <f>BK128+BK181+BK199+BK265</f>
        <v>0</v>
      </c>
    </row>
    <row r="128" spans="1:63" s="12" customFormat="1" ht="25.9" customHeight="1">
      <c r="B128" s="187"/>
      <c r="C128" s="188"/>
      <c r="D128" s="189" t="s">
        <v>76</v>
      </c>
      <c r="E128" s="190" t="s">
        <v>448</v>
      </c>
      <c r="F128" s="190" t="s">
        <v>449</v>
      </c>
      <c r="G128" s="188"/>
      <c r="H128" s="188"/>
      <c r="I128" s="191"/>
      <c r="J128" s="192">
        <f>BK128</f>
        <v>0</v>
      </c>
      <c r="K128" s="188"/>
      <c r="L128" s="193"/>
      <c r="M128" s="194"/>
      <c r="N128" s="195"/>
      <c r="O128" s="195"/>
      <c r="P128" s="196">
        <f>P129+P151+P161+P178</f>
        <v>0</v>
      </c>
      <c r="Q128" s="195"/>
      <c r="R128" s="196">
        <f>R129+R151+R161+R178</f>
        <v>59.246580330335988</v>
      </c>
      <c r="S128" s="195"/>
      <c r="T128" s="197">
        <f>T129+T151+T161+T178</f>
        <v>0</v>
      </c>
      <c r="AR128" s="198" t="s">
        <v>85</v>
      </c>
      <c r="AT128" s="199" t="s">
        <v>76</v>
      </c>
      <c r="AU128" s="199" t="s">
        <v>77</v>
      </c>
      <c r="AY128" s="198" t="s">
        <v>130</v>
      </c>
      <c r="BK128" s="200">
        <f>BK129+BK151+BK161+BK178</f>
        <v>0</v>
      </c>
    </row>
    <row r="129" spans="1:65" s="12" customFormat="1" ht="22.9" customHeight="1">
      <c r="B129" s="187"/>
      <c r="C129" s="188"/>
      <c r="D129" s="189" t="s">
        <v>76</v>
      </c>
      <c r="E129" s="250" t="s">
        <v>85</v>
      </c>
      <c r="F129" s="250" t="s">
        <v>129</v>
      </c>
      <c r="G129" s="188"/>
      <c r="H129" s="188"/>
      <c r="I129" s="191"/>
      <c r="J129" s="251">
        <f>BK129</f>
        <v>0</v>
      </c>
      <c r="K129" s="188"/>
      <c r="L129" s="193"/>
      <c r="M129" s="194"/>
      <c r="N129" s="195"/>
      <c r="O129" s="195"/>
      <c r="P129" s="196">
        <f>SUM(P130:P150)</f>
        <v>0</v>
      </c>
      <c r="Q129" s="195"/>
      <c r="R129" s="196">
        <f>SUM(R130:R150)</f>
        <v>3.6339840000000005E-2</v>
      </c>
      <c r="S129" s="195"/>
      <c r="T129" s="197">
        <f>SUM(T130:T150)</f>
        <v>0</v>
      </c>
      <c r="AR129" s="198" t="s">
        <v>85</v>
      </c>
      <c r="AT129" s="199" t="s">
        <v>76</v>
      </c>
      <c r="AU129" s="199" t="s">
        <v>85</v>
      </c>
      <c r="AY129" s="198" t="s">
        <v>130</v>
      </c>
      <c r="BK129" s="200">
        <f>SUM(BK130:BK150)</f>
        <v>0</v>
      </c>
    </row>
    <row r="130" spans="1:65" s="2" customFormat="1" ht="16.5" customHeight="1">
      <c r="A130" s="34"/>
      <c r="B130" s="35"/>
      <c r="C130" s="201" t="s">
        <v>85</v>
      </c>
      <c r="D130" s="201" t="s">
        <v>131</v>
      </c>
      <c r="E130" s="202" t="s">
        <v>565</v>
      </c>
      <c r="F130" s="203" t="s">
        <v>566</v>
      </c>
      <c r="G130" s="204" t="s">
        <v>163</v>
      </c>
      <c r="H130" s="205">
        <v>8</v>
      </c>
      <c r="I130" s="206"/>
      <c r="J130" s="207">
        <f>ROUND(I130*H130,2)</f>
        <v>0</v>
      </c>
      <c r="K130" s="203" t="s">
        <v>567</v>
      </c>
      <c r="L130" s="39"/>
      <c r="M130" s="208" t="s">
        <v>1</v>
      </c>
      <c r="N130" s="209" t="s">
        <v>42</v>
      </c>
      <c r="O130" s="71"/>
      <c r="P130" s="210">
        <f>O130*H130</f>
        <v>0</v>
      </c>
      <c r="Q130" s="210">
        <v>0</v>
      </c>
      <c r="R130" s="210">
        <f>Q130*H130</f>
        <v>0</v>
      </c>
      <c r="S130" s="210">
        <v>0</v>
      </c>
      <c r="T130" s="211">
        <f>S130*H130</f>
        <v>0</v>
      </c>
      <c r="U130" s="34"/>
      <c r="V130" s="34"/>
      <c r="W130" s="34"/>
      <c r="X130" s="34"/>
      <c r="Y130" s="34"/>
      <c r="Z130" s="34"/>
      <c r="AA130" s="34"/>
      <c r="AB130" s="34"/>
      <c r="AC130" s="34"/>
      <c r="AD130" s="34"/>
      <c r="AE130" s="34"/>
      <c r="AR130" s="212" t="s">
        <v>136</v>
      </c>
      <c r="AT130" s="212" t="s">
        <v>131</v>
      </c>
      <c r="AU130" s="212" t="s">
        <v>87</v>
      </c>
      <c r="AY130" s="17" t="s">
        <v>130</v>
      </c>
      <c r="BE130" s="213">
        <f>IF(N130="základní",J130,0)</f>
        <v>0</v>
      </c>
      <c r="BF130" s="213">
        <f>IF(N130="snížená",J130,0)</f>
        <v>0</v>
      </c>
      <c r="BG130" s="213">
        <f>IF(N130="zákl. přenesená",J130,0)</f>
        <v>0</v>
      </c>
      <c r="BH130" s="213">
        <f>IF(N130="sníž. přenesená",J130,0)</f>
        <v>0</v>
      </c>
      <c r="BI130" s="213">
        <f>IF(N130="nulová",J130,0)</f>
        <v>0</v>
      </c>
      <c r="BJ130" s="17" t="s">
        <v>85</v>
      </c>
      <c r="BK130" s="213">
        <f>ROUND(I130*H130,2)</f>
        <v>0</v>
      </c>
      <c r="BL130" s="17" t="s">
        <v>136</v>
      </c>
      <c r="BM130" s="212" t="s">
        <v>568</v>
      </c>
    </row>
    <row r="131" spans="1:65" s="2" customFormat="1" ht="117">
      <c r="A131" s="34"/>
      <c r="B131" s="35"/>
      <c r="C131" s="36"/>
      <c r="D131" s="214" t="s">
        <v>138</v>
      </c>
      <c r="E131" s="36"/>
      <c r="F131" s="215" t="s">
        <v>569</v>
      </c>
      <c r="G131" s="36"/>
      <c r="H131" s="36"/>
      <c r="I131" s="115"/>
      <c r="J131" s="36"/>
      <c r="K131" s="36"/>
      <c r="L131" s="39"/>
      <c r="M131" s="216"/>
      <c r="N131" s="217"/>
      <c r="O131" s="71"/>
      <c r="P131" s="71"/>
      <c r="Q131" s="71"/>
      <c r="R131" s="71"/>
      <c r="S131" s="71"/>
      <c r="T131" s="72"/>
      <c r="U131" s="34"/>
      <c r="V131" s="34"/>
      <c r="W131" s="34"/>
      <c r="X131" s="34"/>
      <c r="Y131" s="34"/>
      <c r="Z131" s="34"/>
      <c r="AA131" s="34"/>
      <c r="AB131" s="34"/>
      <c r="AC131" s="34"/>
      <c r="AD131" s="34"/>
      <c r="AE131" s="34"/>
      <c r="AT131" s="17" t="s">
        <v>138</v>
      </c>
      <c r="AU131" s="17" t="s">
        <v>87</v>
      </c>
    </row>
    <row r="132" spans="1:65" s="2" customFormat="1" ht="36" customHeight="1">
      <c r="A132" s="34"/>
      <c r="B132" s="35"/>
      <c r="C132" s="201" t="s">
        <v>87</v>
      </c>
      <c r="D132" s="201" t="s">
        <v>131</v>
      </c>
      <c r="E132" s="202" t="s">
        <v>570</v>
      </c>
      <c r="F132" s="203" t="s">
        <v>571</v>
      </c>
      <c r="G132" s="204" t="s">
        <v>134</v>
      </c>
      <c r="H132" s="205">
        <v>4.5359999999999996</v>
      </c>
      <c r="I132" s="206"/>
      <c r="J132" s="207">
        <f>ROUND(I132*H132,2)</f>
        <v>0</v>
      </c>
      <c r="K132" s="203" t="s">
        <v>567</v>
      </c>
      <c r="L132" s="39"/>
      <c r="M132" s="208" t="s">
        <v>1</v>
      </c>
      <c r="N132" s="209" t="s">
        <v>42</v>
      </c>
      <c r="O132" s="71"/>
      <c r="P132" s="210">
        <f>O132*H132</f>
        <v>0</v>
      </c>
      <c r="Q132" s="210">
        <v>0</v>
      </c>
      <c r="R132" s="210">
        <f>Q132*H132</f>
        <v>0</v>
      </c>
      <c r="S132" s="210">
        <v>0</v>
      </c>
      <c r="T132" s="211">
        <f>S132*H132</f>
        <v>0</v>
      </c>
      <c r="U132" s="34"/>
      <c r="V132" s="34"/>
      <c r="W132" s="34"/>
      <c r="X132" s="34"/>
      <c r="Y132" s="34"/>
      <c r="Z132" s="34"/>
      <c r="AA132" s="34"/>
      <c r="AB132" s="34"/>
      <c r="AC132" s="34"/>
      <c r="AD132" s="34"/>
      <c r="AE132" s="34"/>
      <c r="AR132" s="212" t="s">
        <v>136</v>
      </c>
      <c r="AT132" s="212" t="s">
        <v>131</v>
      </c>
      <c r="AU132" s="212" t="s">
        <v>87</v>
      </c>
      <c r="AY132" s="17" t="s">
        <v>130</v>
      </c>
      <c r="BE132" s="213">
        <f>IF(N132="základní",J132,0)</f>
        <v>0</v>
      </c>
      <c r="BF132" s="213">
        <f>IF(N132="snížená",J132,0)</f>
        <v>0</v>
      </c>
      <c r="BG132" s="213">
        <f>IF(N132="zákl. přenesená",J132,0)</f>
        <v>0</v>
      </c>
      <c r="BH132" s="213">
        <f>IF(N132="sníž. přenesená",J132,0)</f>
        <v>0</v>
      </c>
      <c r="BI132" s="213">
        <f>IF(N132="nulová",J132,0)</f>
        <v>0</v>
      </c>
      <c r="BJ132" s="17" t="s">
        <v>85</v>
      </c>
      <c r="BK132" s="213">
        <f>ROUND(I132*H132,2)</f>
        <v>0</v>
      </c>
      <c r="BL132" s="17" t="s">
        <v>136</v>
      </c>
      <c r="BM132" s="212" t="s">
        <v>572</v>
      </c>
    </row>
    <row r="133" spans="1:65" s="2" customFormat="1" ht="97.5">
      <c r="A133" s="34"/>
      <c r="B133" s="35"/>
      <c r="C133" s="36"/>
      <c r="D133" s="214" t="s">
        <v>138</v>
      </c>
      <c r="E133" s="36"/>
      <c r="F133" s="215" t="s">
        <v>139</v>
      </c>
      <c r="G133" s="36"/>
      <c r="H133" s="36"/>
      <c r="I133" s="115"/>
      <c r="J133" s="36"/>
      <c r="K133" s="36"/>
      <c r="L133" s="39"/>
      <c r="M133" s="216"/>
      <c r="N133" s="217"/>
      <c r="O133" s="71"/>
      <c r="P133" s="71"/>
      <c r="Q133" s="71"/>
      <c r="R133" s="71"/>
      <c r="S133" s="71"/>
      <c r="T133" s="72"/>
      <c r="U133" s="34"/>
      <c r="V133" s="34"/>
      <c r="W133" s="34"/>
      <c r="X133" s="34"/>
      <c r="Y133" s="34"/>
      <c r="Z133" s="34"/>
      <c r="AA133" s="34"/>
      <c r="AB133" s="34"/>
      <c r="AC133" s="34"/>
      <c r="AD133" s="34"/>
      <c r="AE133" s="34"/>
      <c r="AT133" s="17" t="s">
        <v>138</v>
      </c>
      <c r="AU133" s="17" t="s">
        <v>87</v>
      </c>
    </row>
    <row r="134" spans="1:65" s="14" customFormat="1" ht="11.25">
      <c r="B134" s="228"/>
      <c r="C134" s="229"/>
      <c r="D134" s="214" t="s">
        <v>140</v>
      </c>
      <c r="E134" s="230" t="s">
        <v>1</v>
      </c>
      <c r="F134" s="231" t="s">
        <v>573</v>
      </c>
      <c r="G134" s="229"/>
      <c r="H134" s="232">
        <v>4.5359999999999996</v>
      </c>
      <c r="I134" s="233"/>
      <c r="J134" s="229"/>
      <c r="K134" s="229"/>
      <c r="L134" s="234"/>
      <c r="M134" s="235"/>
      <c r="N134" s="236"/>
      <c r="O134" s="236"/>
      <c r="P134" s="236"/>
      <c r="Q134" s="236"/>
      <c r="R134" s="236"/>
      <c r="S134" s="236"/>
      <c r="T134" s="237"/>
      <c r="AT134" s="238" t="s">
        <v>140</v>
      </c>
      <c r="AU134" s="238" t="s">
        <v>87</v>
      </c>
      <c r="AV134" s="14" t="s">
        <v>87</v>
      </c>
      <c r="AW134" s="14" t="s">
        <v>34</v>
      </c>
      <c r="AX134" s="14" t="s">
        <v>85</v>
      </c>
      <c r="AY134" s="238" t="s">
        <v>130</v>
      </c>
    </row>
    <row r="135" spans="1:65" s="2" customFormat="1" ht="24" customHeight="1">
      <c r="A135" s="34"/>
      <c r="B135" s="35"/>
      <c r="C135" s="201" t="s">
        <v>153</v>
      </c>
      <c r="D135" s="201" t="s">
        <v>131</v>
      </c>
      <c r="E135" s="202" t="s">
        <v>574</v>
      </c>
      <c r="F135" s="203" t="s">
        <v>575</v>
      </c>
      <c r="G135" s="204" t="s">
        <v>134</v>
      </c>
      <c r="H135" s="205">
        <v>19.440000000000001</v>
      </c>
      <c r="I135" s="206"/>
      <c r="J135" s="207">
        <f>ROUND(I135*H135,2)</f>
        <v>0</v>
      </c>
      <c r="K135" s="203" t="s">
        <v>576</v>
      </c>
      <c r="L135" s="39"/>
      <c r="M135" s="208" t="s">
        <v>1</v>
      </c>
      <c r="N135" s="209" t="s">
        <v>42</v>
      </c>
      <c r="O135" s="71"/>
      <c r="P135" s="210">
        <f>O135*H135</f>
        <v>0</v>
      </c>
      <c r="Q135" s="210">
        <v>0</v>
      </c>
      <c r="R135" s="210">
        <f>Q135*H135</f>
        <v>0</v>
      </c>
      <c r="S135" s="210">
        <v>0</v>
      </c>
      <c r="T135" s="211">
        <f>S135*H135</f>
        <v>0</v>
      </c>
      <c r="U135" s="34"/>
      <c r="V135" s="34"/>
      <c r="W135" s="34"/>
      <c r="X135" s="34"/>
      <c r="Y135" s="34"/>
      <c r="Z135" s="34"/>
      <c r="AA135" s="34"/>
      <c r="AB135" s="34"/>
      <c r="AC135" s="34"/>
      <c r="AD135" s="34"/>
      <c r="AE135" s="34"/>
      <c r="AR135" s="212" t="s">
        <v>136</v>
      </c>
      <c r="AT135" s="212" t="s">
        <v>131</v>
      </c>
      <c r="AU135" s="212" t="s">
        <v>87</v>
      </c>
      <c r="AY135" s="17" t="s">
        <v>130</v>
      </c>
      <c r="BE135" s="213">
        <f>IF(N135="základní",J135,0)</f>
        <v>0</v>
      </c>
      <c r="BF135" s="213">
        <f>IF(N135="snížená",J135,0)</f>
        <v>0</v>
      </c>
      <c r="BG135" s="213">
        <f>IF(N135="zákl. přenesená",J135,0)</f>
        <v>0</v>
      </c>
      <c r="BH135" s="213">
        <f>IF(N135="sníž. přenesená",J135,0)</f>
        <v>0</v>
      </c>
      <c r="BI135" s="213">
        <f>IF(N135="nulová",J135,0)</f>
        <v>0</v>
      </c>
      <c r="BJ135" s="17" t="s">
        <v>85</v>
      </c>
      <c r="BK135" s="213">
        <f>ROUND(I135*H135,2)</f>
        <v>0</v>
      </c>
      <c r="BL135" s="17" t="s">
        <v>136</v>
      </c>
      <c r="BM135" s="212" t="s">
        <v>577</v>
      </c>
    </row>
    <row r="136" spans="1:65" s="2" customFormat="1" ht="204.75">
      <c r="A136" s="34"/>
      <c r="B136" s="35"/>
      <c r="C136" s="36"/>
      <c r="D136" s="214" t="s">
        <v>138</v>
      </c>
      <c r="E136" s="36"/>
      <c r="F136" s="215" t="s">
        <v>578</v>
      </c>
      <c r="G136" s="36"/>
      <c r="H136" s="36"/>
      <c r="I136" s="115"/>
      <c r="J136" s="36"/>
      <c r="K136" s="36"/>
      <c r="L136" s="39"/>
      <c r="M136" s="216"/>
      <c r="N136" s="217"/>
      <c r="O136" s="71"/>
      <c r="P136" s="71"/>
      <c r="Q136" s="71"/>
      <c r="R136" s="71"/>
      <c r="S136" s="71"/>
      <c r="T136" s="72"/>
      <c r="U136" s="34"/>
      <c r="V136" s="34"/>
      <c r="W136" s="34"/>
      <c r="X136" s="34"/>
      <c r="Y136" s="34"/>
      <c r="Z136" s="34"/>
      <c r="AA136" s="34"/>
      <c r="AB136" s="34"/>
      <c r="AC136" s="34"/>
      <c r="AD136" s="34"/>
      <c r="AE136" s="34"/>
      <c r="AT136" s="17" t="s">
        <v>138</v>
      </c>
      <c r="AU136" s="17" t="s">
        <v>87</v>
      </c>
    </row>
    <row r="137" spans="1:65" s="14" customFormat="1" ht="11.25">
      <c r="B137" s="228"/>
      <c r="C137" s="229"/>
      <c r="D137" s="214" t="s">
        <v>140</v>
      </c>
      <c r="E137" s="230" t="s">
        <v>1</v>
      </c>
      <c r="F137" s="231" t="s">
        <v>579</v>
      </c>
      <c r="G137" s="229"/>
      <c r="H137" s="232">
        <v>19.440000000000001</v>
      </c>
      <c r="I137" s="233"/>
      <c r="J137" s="229"/>
      <c r="K137" s="229"/>
      <c r="L137" s="234"/>
      <c r="M137" s="235"/>
      <c r="N137" s="236"/>
      <c r="O137" s="236"/>
      <c r="P137" s="236"/>
      <c r="Q137" s="236"/>
      <c r="R137" s="236"/>
      <c r="S137" s="236"/>
      <c r="T137" s="237"/>
      <c r="AT137" s="238" t="s">
        <v>140</v>
      </c>
      <c r="AU137" s="238" t="s">
        <v>87</v>
      </c>
      <c r="AV137" s="14" t="s">
        <v>87</v>
      </c>
      <c r="AW137" s="14" t="s">
        <v>34</v>
      </c>
      <c r="AX137" s="14" t="s">
        <v>85</v>
      </c>
      <c r="AY137" s="238" t="s">
        <v>130</v>
      </c>
    </row>
    <row r="138" spans="1:65" s="2" customFormat="1" ht="16.5" customHeight="1">
      <c r="A138" s="34"/>
      <c r="B138" s="35"/>
      <c r="C138" s="201" t="s">
        <v>136</v>
      </c>
      <c r="D138" s="201" t="s">
        <v>131</v>
      </c>
      <c r="E138" s="202" t="s">
        <v>580</v>
      </c>
      <c r="F138" s="203" t="s">
        <v>581</v>
      </c>
      <c r="G138" s="204" t="s">
        <v>163</v>
      </c>
      <c r="H138" s="205">
        <v>51.84</v>
      </c>
      <c r="I138" s="206"/>
      <c r="J138" s="207">
        <f>ROUND(I138*H138,2)</f>
        <v>0</v>
      </c>
      <c r="K138" s="203" t="s">
        <v>1</v>
      </c>
      <c r="L138" s="39"/>
      <c r="M138" s="208" t="s">
        <v>1</v>
      </c>
      <c r="N138" s="209" t="s">
        <v>42</v>
      </c>
      <c r="O138" s="71"/>
      <c r="P138" s="210">
        <f>O138*H138</f>
        <v>0</v>
      </c>
      <c r="Q138" s="210">
        <v>7.0100000000000002E-4</v>
      </c>
      <c r="R138" s="210">
        <f>Q138*H138</f>
        <v>3.6339840000000005E-2</v>
      </c>
      <c r="S138" s="210">
        <v>0</v>
      </c>
      <c r="T138" s="211">
        <f>S138*H138</f>
        <v>0</v>
      </c>
      <c r="U138" s="34"/>
      <c r="V138" s="34"/>
      <c r="W138" s="34"/>
      <c r="X138" s="34"/>
      <c r="Y138" s="34"/>
      <c r="Z138" s="34"/>
      <c r="AA138" s="34"/>
      <c r="AB138" s="34"/>
      <c r="AC138" s="34"/>
      <c r="AD138" s="34"/>
      <c r="AE138" s="34"/>
      <c r="AR138" s="212" t="s">
        <v>136</v>
      </c>
      <c r="AT138" s="212" t="s">
        <v>131</v>
      </c>
      <c r="AU138" s="212" t="s">
        <v>87</v>
      </c>
      <c r="AY138" s="17" t="s">
        <v>130</v>
      </c>
      <c r="BE138" s="213">
        <f>IF(N138="základní",J138,0)</f>
        <v>0</v>
      </c>
      <c r="BF138" s="213">
        <f>IF(N138="snížená",J138,0)</f>
        <v>0</v>
      </c>
      <c r="BG138" s="213">
        <f>IF(N138="zákl. přenesená",J138,0)</f>
        <v>0</v>
      </c>
      <c r="BH138" s="213">
        <f>IF(N138="sníž. přenesená",J138,0)</f>
        <v>0</v>
      </c>
      <c r="BI138" s="213">
        <f>IF(N138="nulová",J138,0)</f>
        <v>0</v>
      </c>
      <c r="BJ138" s="17" t="s">
        <v>85</v>
      </c>
      <c r="BK138" s="213">
        <f>ROUND(I138*H138,2)</f>
        <v>0</v>
      </c>
      <c r="BL138" s="17" t="s">
        <v>136</v>
      </c>
      <c r="BM138" s="212" t="s">
        <v>582</v>
      </c>
    </row>
    <row r="139" spans="1:65" s="14" customFormat="1" ht="11.25">
      <c r="B139" s="228"/>
      <c r="C139" s="229"/>
      <c r="D139" s="214" t="s">
        <v>140</v>
      </c>
      <c r="E139" s="230" t="s">
        <v>1</v>
      </c>
      <c r="F139" s="231" t="s">
        <v>583</v>
      </c>
      <c r="G139" s="229"/>
      <c r="H139" s="232">
        <v>51.84</v>
      </c>
      <c r="I139" s="233"/>
      <c r="J139" s="229"/>
      <c r="K139" s="229"/>
      <c r="L139" s="234"/>
      <c r="M139" s="235"/>
      <c r="N139" s="236"/>
      <c r="O139" s="236"/>
      <c r="P139" s="236"/>
      <c r="Q139" s="236"/>
      <c r="R139" s="236"/>
      <c r="S139" s="236"/>
      <c r="T139" s="237"/>
      <c r="AT139" s="238" t="s">
        <v>140</v>
      </c>
      <c r="AU139" s="238" t="s">
        <v>87</v>
      </c>
      <c r="AV139" s="14" t="s">
        <v>87</v>
      </c>
      <c r="AW139" s="14" t="s">
        <v>34</v>
      </c>
      <c r="AX139" s="14" t="s">
        <v>85</v>
      </c>
      <c r="AY139" s="238" t="s">
        <v>130</v>
      </c>
    </row>
    <row r="140" spans="1:65" s="2" customFormat="1" ht="16.5" customHeight="1">
      <c r="A140" s="34"/>
      <c r="B140" s="35"/>
      <c r="C140" s="201" t="s">
        <v>167</v>
      </c>
      <c r="D140" s="201" t="s">
        <v>131</v>
      </c>
      <c r="E140" s="202" t="s">
        <v>584</v>
      </c>
      <c r="F140" s="203" t="s">
        <v>585</v>
      </c>
      <c r="G140" s="204" t="s">
        <v>163</v>
      </c>
      <c r="H140" s="205">
        <v>51.84</v>
      </c>
      <c r="I140" s="206"/>
      <c r="J140" s="207">
        <f>ROUND(I140*H140,2)</f>
        <v>0</v>
      </c>
      <c r="K140" s="203" t="s">
        <v>1</v>
      </c>
      <c r="L140" s="39"/>
      <c r="M140" s="208" t="s">
        <v>1</v>
      </c>
      <c r="N140" s="209" t="s">
        <v>42</v>
      </c>
      <c r="O140" s="71"/>
      <c r="P140" s="210">
        <f>O140*H140</f>
        <v>0</v>
      </c>
      <c r="Q140" s="210">
        <v>0</v>
      </c>
      <c r="R140" s="210">
        <f>Q140*H140</f>
        <v>0</v>
      </c>
      <c r="S140" s="210">
        <v>0</v>
      </c>
      <c r="T140" s="211">
        <f>S140*H140</f>
        <v>0</v>
      </c>
      <c r="U140" s="34"/>
      <c r="V140" s="34"/>
      <c r="W140" s="34"/>
      <c r="X140" s="34"/>
      <c r="Y140" s="34"/>
      <c r="Z140" s="34"/>
      <c r="AA140" s="34"/>
      <c r="AB140" s="34"/>
      <c r="AC140" s="34"/>
      <c r="AD140" s="34"/>
      <c r="AE140" s="34"/>
      <c r="AR140" s="212" t="s">
        <v>136</v>
      </c>
      <c r="AT140" s="212" t="s">
        <v>131</v>
      </c>
      <c r="AU140" s="212" t="s">
        <v>87</v>
      </c>
      <c r="AY140" s="17" t="s">
        <v>130</v>
      </c>
      <c r="BE140" s="213">
        <f>IF(N140="základní",J140,0)</f>
        <v>0</v>
      </c>
      <c r="BF140" s="213">
        <f>IF(N140="snížená",J140,0)</f>
        <v>0</v>
      </c>
      <c r="BG140" s="213">
        <f>IF(N140="zákl. přenesená",J140,0)</f>
        <v>0</v>
      </c>
      <c r="BH140" s="213">
        <f>IF(N140="sníž. přenesená",J140,0)</f>
        <v>0</v>
      </c>
      <c r="BI140" s="213">
        <f>IF(N140="nulová",J140,0)</f>
        <v>0</v>
      </c>
      <c r="BJ140" s="17" t="s">
        <v>85</v>
      </c>
      <c r="BK140" s="213">
        <f>ROUND(I140*H140,2)</f>
        <v>0</v>
      </c>
      <c r="BL140" s="17" t="s">
        <v>136</v>
      </c>
      <c r="BM140" s="212" t="s">
        <v>586</v>
      </c>
    </row>
    <row r="141" spans="1:65" s="14" customFormat="1" ht="11.25">
      <c r="B141" s="228"/>
      <c r="C141" s="229"/>
      <c r="D141" s="214" t="s">
        <v>140</v>
      </c>
      <c r="E141" s="230" t="s">
        <v>1</v>
      </c>
      <c r="F141" s="231" t="s">
        <v>583</v>
      </c>
      <c r="G141" s="229"/>
      <c r="H141" s="232">
        <v>51.84</v>
      </c>
      <c r="I141" s="233"/>
      <c r="J141" s="229"/>
      <c r="K141" s="229"/>
      <c r="L141" s="234"/>
      <c r="M141" s="235"/>
      <c r="N141" s="236"/>
      <c r="O141" s="236"/>
      <c r="P141" s="236"/>
      <c r="Q141" s="236"/>
      <c r="R141" s="236"/>
      <c r="S141" s="236"/>
      <c r="T141" s="237"/>
      <c r="AT141" s="238" t="s">
        <v>140</v>
      </c>
      <c r="AU141" s="238" t="s">
        <v>87</v>
      </c>
      <c r="AV141" s="14" t="s">
        <v>87</v>
      </c>
      <c r="AW141" s="14" t="s">
        <v>34</v>
      </c>
      <c r="AX141" s="14" t="s">
        <v>85</v>
      </c>
      <c r="AY141" s="238" t="s">
        <v>130</v>
      </c>
    </row>
    <row r="142" spans="1:65" s="2" customFormat="1" ht="24" customHeight="1">
      <c r="A142" s="34"/>
      <c r="B142" s="35"/>
      <c r="C142" s="201" t="s">
        <v>178</v>
      </c>
      <c r="D142" s="201" t="s">
        <v>131</v>
      </c>
      <c r="E142" s="202" t="s">
        <v>145</v>
      </c>
      <c r="F142" s="203" t="s">
        <v>587</v>
      </c>
      <c r="G142" s="204" t="s">
        <v>134</v>
      </c>
      <c r="H142" s="205">
        <v>4.5359999999999996</v>
      </c>
      <c r="I142" s="206"/>
      <c r="J142" s="207">
        <f>ROUND(I142*H142,2)</f>
        <v>0</v>
      </c>
      <c r="K142" s="203" t="s">
        <v>1</v>
      </c>
      <c r="L142" s="39"/>
      <c r="M142" s="208" t="s">
        <v>1</v>
      </c>
      <c r="N142" s="209" t="s">
        <v>42</v>
      </c>
      <c r="O142" s="71"/>
      <c r="P142" s="210">
        <f>O142*H142</f>
        <v>0</v>
      </c>
      <c r="Q142" s="210">
        <v>0</v>
      </c>
      <c r="R142" s="210">
        <f>Q142*H142</f>
        <v>0</v>
      </c>
      <c r="S142" s="210">
        <v>0</v>
      </c>
      <c r="T142" s="211">
        <f>S142*H142</f>
        <v>0</v>
      </c>
      <c r="U142" s="34"/>
      <c r="V142" s="34"/>
      <c r="W142" s="34"/>
      <c r="X142" s="34"/>
      <c r="Y142" s="34"/>
      <c r="Z142" s="34"/>
      <c r="AA142" s="34"/>
      <c r="AB142" s="34"/>
      <c r="AC142" s="34"/>
      <c r="AD142" s="34"/>
      <c r="AE142" s="34"/>
      <c r="AR142" s="212" t="s">
        <v>136</v>
      </c>
      <c r="AT142" s="212" t="s">
        <v>131</v>
      </c>
      <c r="AU142" s="212" t="s">
        <v>87</v>
      </c>
      <c r="AY142" s="17" t="s">
        <v>130</v>
      </c>
      <c r="BE142" s="213">
        <f>IF(N142="základní",J142,0)</f>
        <v>0</v>
      </c>
      <c r="BF142" s="213">
        <f>IF(N142="snížená",J142,0)</f>
        <v>0</v>
      </c>
      <c r="BG142" s="213">
        <f>IF(N142="zákl. přenesená",J142,0)</f>
        <v>0</v>
      </c>
      <c r="BH142" s="213">
        <f>IF(N142="sníž. přenesená",J142,0)</f>
        <v>0</v>
      </c>
      <c r="BI142" s="213">
        <f>IF(N142="nulová",J142,0)</f>
        <v>0</v>
      </c>
      <c r="BJ142" s="17" t="s">
        <v>85</v>
      </c>
      <c r="BK142" s="213">
        <f>ROUND(I142*H142,2)</f>
        <v>0</v>
      </c>
      <c r="BL142" s="17" t="s">
        <v>136</v>
      </c>
      <c r="BM142" s="212" t="s">
        <v>588</v>
      </c>
    </row>
    <row r="143" spans="1:65" s="14" customFormat="1" ht="11.25">
      <c r="B143" s="228"/>
      <c r="C143" s="229"/>
      <c r="D143" s="214" t="s">
        <v>140</v>
      </c>
      <c r="E143" s="230" t="s">
        <v>1</v>
      </c>
      <c r="F143" s="231" t="s">
        <v>573</v>
      </c>
      <c r="G143" s="229"/>
      <c r="H143" s="232">
        <v>4.5359999999999996</v>
      </c>
      <c r="I143" s="233"/>
      <c r="J143" s="229"/>
      <c r="K143" s="229"/>
      <c r="L143" s="234"/>
      <c r="M143" s="235"/>
      <c r="N143" s="236"/>
      <c r="O143" s="236"/>
      <c r="P143" s="236"/>
      <c r="Q143" s="236"/>
      <c r="R143" s="236"/>
      <c r="S143" s="236"/>
      <c r="T143" s="237"/>
      <c r="AT143" s="238" t="s">
        <v>140</v>
      </c>
      <c r="AU143" s="238" t="s">
        <v>87</v>
      </c>
      <c r="AV143" s="14" t="s">
        <v>87</v>
      </c>
      <c r="AW143" s="14" t="s">
        <v>34</v>
      </c>
      <c r="AX143" s="14" t="s">
        <v>85</v>
      </c>
      <c r="AY143" s="238" t="s">
        <v>130</v>
      </c>
    </row>
    <row r="144" spans="1:65" s="2" customFormat="1" ht="16.5" customHeight="1">
      <c r="A144" s="34"/>
      <c r="B144" s="35"/>
      <c r="C144" s="201" t="s">
        <v>183</v>
      </c>
      <c r="D144" s="201" t="s">
        <v>131</v>
      </c>
      <c r="E144" s="202" t="s">
        <v>589</v>
      </c>
      <c r="F144" s="203" t="s">
        <v>590</v>
      </c>
      <c r="G144" s="204" t="s">
        <v>134</v>
      </c>
      <c r="H144" s="205">
        <v>4.5359999999999996</v>
      </c>
      <c r="I144" s="206"/>
      <c r="J144" s="207">
        <f>ROUND(I144*H144,2)</f>
        <v>0</v>
      </c>
      <c r="K144" s="203" t="s">
        <v>1</v>
      </c>
      <c r="L144" s="39"/>
      <c r="M144" s="208" t="s">
        <v>1</v>
      </c>
      <c r="N144" s="209" t="s">
        <v>42</v>
      </c>
      <c r="O144" s="71"/>
      <c r="P144" s="210">
        <f>O144*H144</f>
        <v>0</v>
      </c>
      <c r="Q144" s="210">
        <v>0</v>
      </c>
      <c r="R144" s="210">
        <f>Q144*H144</f>
        <v>0</v>
      </c>
      <c r="S144" s="210">
        <v>0</v>
      </c>
      <c r="T144" s="211">
        <f>S144*H144</f>
        <v>0</v>
      </c>
      <c r="U144" s="34"/>
      <c r="V144" s="34"/>
      <c r="W144" s="34"/>
      <c r="X144" s="34"/>
      <c r="Y144" s="34"/>
      <c r="Z144" s="34"/>
      <c r="AA144" s="34"/>
      <c r="AB144" s="34"/>
      <c r="AC144" s="34"/>
      <c r="AD144" s="34"/>
      <c r="AE144" s="34"/>
      <c r="AR144" s="212" t="s">
        <v>136</v>
      </c>
      <c r="AT144" s="212" t="s">
        <v>131</v>
      </c>
      <c r="AU144" s="212" t="s">
        <v>87</v>
      </c>
      <c r="AY144" s="17" t="s">
        <v>130</v>
      </c>
      <c r="BE144" s="213">
        <f>IF(N144="základní",J144,0)</f>
        <v>0</v>
      </c>
      <c r="BF144" s="213">
        <f>IF(N144="snížená",J144,0)</f>
        <v>0</v>
      </c>
      <c r="BG144" s="213">
        <f>IF(N144="zákl. přenesená",J144,0)</f>
        <v>0</v>
      </c>
      <c r="BH144" s="213">
        <f>IF(N144="sníž. přenesená",J144,0)</f>
        <v>0</v>
      </c>
      <c r="BI144" s="213">
        <f>IF(N144="nulová",J144,0)</f>
        <v>0</v>
      </c>
      <c r="BJ144" s="17" t="s">
        <v>85</v>
      </c>
      <c r="BK144" s="213">
        <f>ROUND(I144*H144,2)</f>
        <v>0</v>
      </c>
      <c r="BL144" s="17" t="s">
        <v>136</v>
      </c>
      <c r="BM144" s="212" t="s">
        <v>591</v>
      </c>
    </row>
    <row r="145" spans="1:65" s="14" customFormat="1" ht="11.25">
      <c r="B145" s="228"/>
      <c r="C145" s="229"/>
      <c r="D145" s="214" t="s">
        <v>140</v>
      </c>
      <c r="E145" s="230" t="s">
        <v>1</v>
      </c>
      <c r="F145" s="231" t="s">
        <v>573</v>
      </c>
      <c r="G145" s="229"/>
      <c r="H145" s="232">
        <v>4.5359999999999996</v>
      </c>
      <c r="I145" s="233"/>
      <c r="J145" s="229"/>
      <c r="K145" s="229"/>
      <c r="L145" s="234"/>
      <c r="M145" s="235"/>
      <c r="N145" s="236"/>
      <c r="O145" s="236"/>
      <c r="P145" s="236"/>
      <c r="Q145" s="236"/>
      <c r="R145" s="236"/>
      <c r="S145" s="236"/>
      <c r="T145" s="237"/>
      <c r="AT145" s="238" t="s">
        <v>140</v>
      </c>
      <c r="AU145" s="238" t="s">
        <v>87</v>
      </c>
      <c r="AV145" s="14" t="s">
        <v>87</v>
      </c>
      <c r="AW145" s="14" t="s">
        <v>34</v>
      </c>
      <c r="AX145" s="14" t="s">
        <v>85</v>
      </c>
      <c r="AY145" s="238" t="s">
        <v>130</v>
      </c>
    </row>
    <row r="146" spans="1:65" s="2" customFormat="1" ht="16.5" customHeight="1">
      <c r="A146" s="34"/>
      <c r="B146" s="35"/>
      <c r="C146" s="201" t="s">
        <v>188</v>
      </c>
      <c r="D146" s="201" t="s">
        <v>131</v>
      </c>
      <c r="E146" s="202" t="s">
        <v>592</v>
      </c>
      <c r="F146" s="203" t="s">
        <v>593</v>
      </c>
      <c r="G146" s="204" t="s">
        <v>134</v>
      </c>
      <c r="H146" s="205">
        <v>4.5359999999999996</v>
      </c>
      <c r="I146" s="206"/>
      <c r="J146" s="207">
        <f>ROUND(I146*H146,2)</f>
        <v>0</v>
      </c>
      <c r="K146" s="203" t="s">
        <v>1</v>
      </c>
      <c r="L146" s="39"/>
      <c r="M146" s="208" t="s">
        <v>1</v>
      </c>
      <c r="N146" s="209" t="s">
        <v>42</v>
      </c>
      <c r="O146" s="71"/>
      <c r="P146" s="210">
        <f>O146*H146</f>
        <v>0</v>
      </c>
      <c r="Q146" s="210">
        <v>0</v>
      </c>
      <c r="R146" s="210">
        <f>Q146*H146</f>
        <v>0</v>
      </c>
      <c r="S146" s="210">
        <v>0</v>
      </c>
      <c r="T146" s="211">
        <f>S146*H146</f>
        <v>0</v>
      </c>
      <c r="U146" s="34"/>
      <c r="V146" s="34"/>
      <c r="W146" s="34"/>
      <c r="X146" s="34"/>
      <c r="Y146" s="34"/>
      <c r="Z146" s="34"/>
      <c r="AA146" s="34"/>
      <c r="AB146" s="34"/>
      <c r="AC146" s="34"/>
      <c r="AD146" s="34"/>
      <c r="AE146" s="34"/>
      <c r="AR146" s="212" t="s">
        <v>136</v>
      </c>
      <c r="AT146" s="212" t="s">
        <v>131</v>
      </c>
      <c r="AU146" s="212" t="s">
        <v>87</v>
      </c>
      <c r="AY146" s="17" t="s">
        <v>130</v>
      </c>
      <c r="BE146" s="213">
        <f>IF(N146="základní",J146,0)</f>
        <v>0</v>
      </c>
      <c r="BF146" s="213">
        <f>IF(N146="snížená",J146,0)</f>
        <v>0</v>
      </c>
      <c r="BG146" s="213">
        <f>IF(N146="zákl. přenesená",J146,0)</f>
        <v>0</v>
      </c>
      <c r="BH146" s="213">
        <f>IF(N146="sníž. přenesená",J146,0)</f>
        <v>0</v>
      </c>
      <c r="BI146" s="213">
        <f>IF(N146="nulová",J146,0)</f>
        <v>0</v>
      </c>
      <c r="BJ146" s="17" t="s">
        <v>85</v>
      </c>
      <c r="BK146" s="213">
        <f>ROUND(I146*H146,2)</f>
        <v>0</v>
      </c>
      <c r="BL146" s="17" t="s">
        <v>136</v>
      </c>
      <c r="BM146" s="212" t="s">
        <v>594</v>
      </c>
    </row>
    <row r="147" spans="1:65" s="14" customFormat="1" ht="11.25">
      <c r="B147" s="228"/>
      <c r="C147" s="229"/>
      <c r="D147" s="214" t="s">
        <v>140</v>
      </c>
      <c r="E147" s="230" t="s">
        <v>1</v>
      </c>
      <c r="F147" s="231" t="s">
        <v>573</v>
      </c>
      <c r="G147" s="229"/>
      <c r="H147" s="232">
        <v>4.5359999999999996</v>
      </c>
      <c r="I147" s="233"/>
      <c r="J147" s="229"/>
      <c r="K147" s="229"/>
      <c r="L147" s="234"/>
      <c r="M147" s="235"/>
      <c r="N147" s="236"/>
      <c r="O147" s="236"/>
      <c r="P147" s="236"/>
      <c r="Q147" s="236"/>
      <c r="R147" s="236"/>
      <c r="S147" s="236"/>
      <c r="T147" s="237"/>
      <c r="AT147" s="238" t="s">
        <v>140</v>
      </c>
      <c r="AU147" s="238" t="s">
        <v>87</v>
      </c>
      <c r="AV147" s="14" t="s">
        <v>87</v>
      </c>
      <c r="AW147" s="14" t="s">
        <v>34</v>
      </c>
      <c r="AX147" s="14" t="s">
        <v>85</v>
      </c>
      <c r="AY147" s="238" t="s">
        <v>130</v>
      </c>
    </row>
    <row r="148" spans="1:65" s="2" customFormat="1" ht="24" customHeight="1">
      <c r="A148" s="34"/>
      <c r="B148" s="35"/>
      <c r="C148" s="201" t="s">
        <v>192</v>
      </c>
      <c r="D148" s="201" t="s">
        <v>131</v>
      </c>
      <c r="E148" s="202" t="s">
        <v>595</v>
      </c>
      <c r="F148" s="203" t="s">
        <v>596</v>
      </c>
      <c r="G148" s="204" t="s">
        <v>163</v>
      </c>
      <c r="H148" s="205">
        <v>12</v>
      </c>
      <c r="I148" s="206"/>
      <c r="J148" s="207">
        <f>ROUND(I148*H148,2)</f>
        <v>0</v>
      </c>
      <c r="K148" s="203" t="s">
        <v>567</v>
      </c>
      <c r="L148" s="39"/>
      <c r="M148" s="208" t="s">
        <v>1</v>
      </c>
      <c r="N148" s="209" t="s">
        <v>42</v>
      </c>
      <c r="O148" s="71"/>
      <c r="P148" s="210">
        <f>O148*H148</f>
        <v>0</v>
      </c>
      <c r="Q148" s="210">
        <v>0</v>
      </c>
      <c r="R148" s="210">
        <f>Q148*H148</f>
        <v>0</v>
      </c>
      <c r="S148" s="210">
        <v>0</v>
      </c>
      <c r="T148" s="211">
        <f>S148*H148</f>
        <v>0</v>
      </c>
      <c r="U148" s="34"/>
      <c r="V148" s="34"/>
      <c r="W148" s="34"/>
      <c r="X148" s="34"/>
      <c r="Y148" s="34"/>
      <c r="Z148" s="34"/>
      <c r="AA148" s="34"/>
      <c r="AB148" s="34"/>
      <c r="AC148" s="34"/>
      <c r="AD148" s="34"/>
      <c r="AE148" s="34"/>
      <c r="AR148" s="212" t="s">
        <v>136</v>
      </c>
      <c r="AT148" s="212" t="s">
        <v>131</v>
      </c>
      <c r="AU148" s="212" t="s">
        <v>87</v>
      </c>
      <c r="AY148" s="17" t="s">
        <v>130</v>
      </c>
      <c r="BE148" s="213">
        <f>IF(N148="základní",J148,0)</f>
        <v>0</v>
      </c>
      <c r="BF148" s="213">
        <f>IF(N148="snížená",J148,0)</f>
        <v>0</v>
      </c>
      <c r="BG148" s="213">
        <f>IF(N148="zákl. přenesená",J148,0)</f>
        <v>0</v>
      </c>
      <c r="BH148" s="213">
        <f>IF(N148="sníž. přenesená",J148,0)</f>
        <v>0</v>
      </c>
      <c r="BI148" s="213">
        <f>IF(N148="nulová",J148,0)</f>
        <v>0</v>
      </c>
      <c r="BJ148" s="17" t="s">
        <v>85</v>
      </c>
      <c r="BK148" s="213">
        <f>ROUND(I148*H148,2)</f>
        <v>0</v>
      </c>
      <c r="BL148" s="17" t="s">
        <v>136</v>
      </c>
      <c r="BM148" s="212" t="s">
        <v>597</v>
      </c>
    </row>
    <row r="149" spans="1:65" s="2" customFormat="1" ht="165.75">
      <c r="A149" s="34"/>
      <c r="B149" s="35"/>
      <c r="C149" s="36"/>
      <c r="D149" s="214" t="s">
        <v>138</v>
      </c>
      <c r="E149" s="36"/>
      <c r="F149" s="215" t="s">
        <v>598</v>
      </c>
      <c r="G149" s="36"/>
      <c r="H149" s="36"/>
      <c r="I149" s="115"/>
      <c r="J149" s="36"/>
      <c r="K149" s="36"/>
      <c r="L149" s="39"/>
      <c r="M149" s="216"/>
      <c r="N149" s="217"/>
      <c r="O149" s="71"/>
      <c r="P149" s="71"/>
      <c r="Q149" s="71"/>
      <c r="R149" s="71"/>
      <c r="S149" s="71"/>
      <c r="T149" s="72"/>
      <c r="U149" s="34"/>
      <c r="V149" s="34"/>
      <c r="W149" s="34"/>
      <c r="X149" s="34"/>
      <c r="Y149" s="34"/>
      <c r="Z149" s="34"/>
      <c r="AA149" s="34"/>
      <c r="AB149" s="34"/>
      <c r="AC149" s="34"/>
      <c r="AD149" s="34"/>
      <c r="AE149" s="34"/>
      <c r="AT149" s="17" t="s">
        <v>138</v>
      </c>
      <c r="AU149" s="17" t="s">
        <v>87</v>
      </c>
    </row>
    <row r="150" spans="1:65" s="14" customFormat="1" ht="11.25">
      <c r="B150" s="228"/>
      <c r="C150" s="229"/>
      <c r="D150" s="214" t="s">
        <v>140</v>
      </c>
      <c r="E150" s="230" t="s">
        <v>1</v>
      </c>
      <c r="F150" s="231" t="s">
        <v>599</v>
      </c>
      <c r="G150" s="229"/>
      <c r="H150" s="232">
        <v>12</v>
      </c>
      <c r="I150" s="233"/>
      <c r="J150" s="229"/>
      <c r="K150" s="229"/>
      <c r="L150" s="234"/>
      <c r="M150" s="235"/>
      <c r="N150" s="236"/>
      <c r="O150" s="236"/>
      <c r="P150" s="236"/>
      <c r="Q150" s="236"/>
      <c r="R150" s="236"/>
      <c r="S150" s="236"/>
      <c r="T150" s="237"/>
      <c r="AT150" s="238" t="s">
        <v>140</v>
      </c>
      <c r="AU150" s="238" t="s">
        <v>87</v>
      </c>
      <c r="AV150" s="14" t="s">
        <v>87</v>
      </c>
      <c r="AW150" s="14" t="s">
        <v>34</v>
      </c>
      <c r="AX150" s="14" t="s">
        <v>85</v>
      </c>
      <c r="AY150" s="238" t="s">
        <v>130</v>
      </c>
    </row>
    <row r="151" spans="1:65" s="12" customFormat="1" ht="22.9" customHeight="1">
      <c r="B151" s="187"/>
      <c r="C151" s="188"/>
      <c r="D151" s="189" t="s">
        <v>76</v>
      </c>
      <c r="E151" s="250" t="s">
        <v>87</v>
      </c>
      <c r="F151" s="250" t="s">
        <v>600</v>
      </c>
      <c r="G151" s="188"/>
      <c r="H151" s="188"/>
      <c r="I151" s="191"/>
      <c r="J151" s="251">
        <f>BK151</f>
        <v>0</v>
      </c>
      <c r="K151" s="188"/>
      <c r="L151" s="193"/>
      <c r="M151" s="194"/>
      <c r="N151" s="195"/>
      <c r="O151" s="195"/>
      <c r="P151" s="196">
        <f>SUM(P152:P160)</f>
        <v>0</v>
      </c>
      <c r="Q151" s="195"/>
      <c r="R151" s="196">
        <f>SUM(R152:R160)</f>
        <v>59.210240490335991</v>
      </c>
      <c r="S151" s="195"/>
      <c r="T151" s="197">
        <f>SUM(T152:T160)</f>
        <v>0</v>
      </c>
      <c r="AR151" s="198" t="s">
        <v>85</v>
      </c>
      <c r="AT151" s="199" t="s">
        <v>76</v>
      </c>
      <c r="AU151" s="199" t="s">
        <v>85</v>
      </c>
      <c r="AY151" s="198" t="s">
        <v>130</v>
      </c>
      <c r="BK151" s="200">
        <f>SUM(BK152:BK160)</f>
        <v>0</v>
      </c>
    </row>
    <row r="152" spans="1:65" s="2" customFormat="1" ht="24" customHeight="1">
      <c r="A152" s="34"/>
      <c r="B152" s="35"/>
      <c r="C152" s="201" t="s">
        <v>200</v>
      </c>
      <c r="D152" s="201" t="s">
        <v>131</v>
      </c>
      <c r="E152" s="202" t="s">
        <v>601</v>
      </c>
      <c r="F152" s="203" t="s">
        <v>602</v>
      </c>
      <c r="G152" s="204" t="s">
        <v>134</v>
      </c>
      <c r="H152" s="205">
        <v>1.944</v>
      </c>
      <c r="I152" s="206"/>
      <c r="J152" s="207">
        <f>ROUND(I152*H152,2)</f>
        <v>0</v>
      </c>
      <c r="K152" s="203" t="s">
        <v>1</v>
      </c>
      <c r="L152" s="39"/>
      <c r="M152" s="208" t="s">
        <v>1</v>
      </c>
      <c r="N152" s="209" t="s">
        <v>42</v>
      </c>
      <c r="O152" s="71"/>
      <c r="P152" s="210">
        <f>O152*H152</f>
        <v>0</v>
      </c>
      <c r="Q152" s="210">
        <v>2.16</v>
      </c>
      <c r="R152" s="210">
        <f>Q152*H152</f>
        <v>4.1990400000000001</v>
      </c>
      <c r="S152" s="210">
        <v>0</v>
      </c>
      <c r="T152" s="211">
        <f>S152*H152</f>
        <v>0</v>
      </c>
      <c r="U152" s="34"/>
      <c r="V152" s="34"/>
      <c r="W152" s="34"/>
      <c r="X152" s="34"/>
      <c r="Y152" s="34"/>
      <c r="Z152" s="34"/>
      <c r="AA152" s="34"/>
      <c r="AB152" s="34"/>
      <c r="AC152" s="34"/>
      <c r="AD152" s="34"/>
      <c r="AE152" s="34"/>
      <c r="AR152" s="212" t="s">
        <v>136</v>
      </c>
      <c r="AT152" s="212" t="s">
        <v>131</v>
      </c>
      <c r="AU152" s="212" t="s">
        <v>87</v>
      </c>
      <c r="AY152" s="17" t="s">
        <v>130</v>
      </c>
      <c r="BE152" s="213">
        <f>IF(N152="základní",J152,0)</f>
        <v>0</v>
      </c>
      <c r="BF152" s="213">
        <f>IF(N152="snížená",J152,0)</f>
        <v>0</v>
      </c>
      <c r="BG152" s="213">
        <f>IF(N152="zákl. přenesená",J152,0)</f>
        <v>0</v>
      </c>
      <c r="BH152" s="213">
        <f>IF(N152="sníž. přenesená",J152,0)</f>
        <v>0</v>
      </c>
      <c r="BI152" s="213">
        <f>IF(N152="nulová",J152,0)</f>
        <v>0</v>
      </c>
      <c r="BJ152" s="17" t="s">
        <v>85</v>
      </c>
      <c r="BK152" s="213">
        <f>ROUND(I152*H152,2)</f>
        <v>0</v>
      </c>
      <c r="BL152" s="17" t="s">
        <v>136</v>
      </c>
      <c r="BM152" s="212" t="s">
        <v>603</v>
      </c>
    </row>
    <row r="153" spans="1:65" s="14" customFormat="1" ht="11.25">
      <c r="B153" s="228"/>
      <c r="C153" s="229"/>
      <c r="D153" s="214" t="s">
        <v>140</v>
      </c>
      <c r="E153" s="230" t="s">
        <v>1</v>
      </c>
      <c r="F153" s="231" t="s">
        <v>604</v>
      </c>
      <c r="G153" s="229"/>
      <c r="H153" s="232">
        <v>1.944</v>
      </c>
      <c r="I153" s="233"/>
      <c r="J153" s="229"/>
      <c r="K153" s="229"/>
      <c r="L153" s="234"/>
      <c r="M153" s="235"/>
      <c r="N153" s="236"/>
      <c r="O153" s="236"/>
      <c r="P153" s="236"/>
      <c r="Q153" s="236"/>
      <c r="R153" s="236"/>
      <c r="S153" s="236"/>
      <c r="T153" s="237"/>
      <c r="AT153" s="238" t="s">
        <v>140</v>
      </c>
      <c r="AU153" s="238" t="s">
        <v>87</v>
      </c>
      <c r="AV153" s="14" t="s">
        <v>87</v>
      </c>
      <c r="AW153" s="14" t="s">
        <v>34</v>
      </c>
      <c r="AX153" s="14" t="s">
        <v>85</v>
      </c>
      <c r="AY153" s="238" t="s">
        <v>130</v>
      </c>
    </row>
    <row r="154" spans="1:65" s="2" customFormat="1" ht="36" customHeight="1">
      <c r="A154" s="34"/>
      <c r="B154" s="35"/>
      <c r="C154" s="201" t="s">
        <v>215</v>
      </c>
      <c r="D154" s="201" t="s">
        <v>131</v>
      </c>
      <c r="E154" s="202" t="s">
        <v>605</v>
      </c>
      <c r="F154" s="203" t="s">
        <v>606</v>
      </c>
      <c r="G154" s="204" t="s">
        <v>134</v>
      </c>
      <c r="H154" s="205">
        <v>0.6</v>
      </c>
      <c r="I154" s="206"/>
      <c r="J154" s="207">
        <f>ROUND(I154*H154,2)</f>
        <v>0</v>
      </c>
      <c r="K154" s="203" t="s">
        <v>567</v>
      </c>
      <c r="L154" s="39"/>
      <c r="M154" s="208" t="s">
        <v>1</v>
      </c>
      <c r="N154" s="209" t="s">
        <v>42</v>
      </c>
      <c r="O154" s="71"/>
      <c r="P154" s="210">
        <f>O154*H154</f>
        <v>0</v>
      </c>
      <c r="Q154" s="210">
        <v>0</v>
      </c>
      <c r="R154" s="210">
        <f>Q154*H154</f>
        <v>0</v>
      </c>
      <c r="S154" s="210">
        <v>0</v>
      </c>
      <c r="T154" s="211">
        <f>S154*H154</f>
        <v>0</v>
      </c>
      <c r="U154" s="34"/>
      <c r="V154" s="34"/>
      <c r="W154" s="34"/>
      <c r="X154" s="34"/>
      <c r="Y154" s="34"/>
      <c r="Z154" s="34"/>
      <c r="AA154" s="34"/>
      <c r="AB154" s="34"/>
      <c r="AC154" s="34"/>
      <c r="AD154" s="34"/>
      <c r="AE154" s="34"/>
      <c r="AR154" s="212" t="s">
        <v>136</v>
      </c>
      <c r="AT154" s="212" t="s">
        <v>131</v>
      </c>
      <c r="AU154" s="212" t="s">
        <v>87</v>
      </c>
      <c r="AY154" s="17" t="s">
        <v>130</v>
      </c>
      <c r="BE154" s="213">
        <f>IF(N154="základní",J154,0)</f>
        <v>0</v>
      </c>
      <c r="BF154" s="213">
        <f>IF(N154="snížená",J154,0)</f>
        <v>0</v>
      </c>
      <c r="BG154" s="213">
        <f>IF(N154="zákl. přenesená",J154,0)</f>
        <v>0</v>
      </c>
      <c r="BH154" s="213">
        <f>IF(N154="sníž. přenesená",J154,0)</f>
        <v>0</v>
      </c>
      <c r="BI154" s="213">
        <f>IF(N154="nulová",J154,0)</f>
        <v>0</v>
      </c>
      <c r="BJ154" s="17" t="s">
        <v>85</v>
      </c>
      <c r="BK154" s="213">
        <f>ROUND(I154*H154,2)</f>
        <v>0</v>
      </c>
      <c r="BL154" s="17" t="s">
        <v>136</v>
      </c>
      <c r="BM154" s="212" t="s">
        <v>607</v>
      </c>
    </row>
    <row r="155" spans="1:65" s="2" customFormat="1" ht="97.5">
      <c r="A155" s="34"/>
      <c r="B155" s="35"/>
      <c r="C155" s="36"/>
      <c r="D155" s="214" t="s">
        <v>138</v>
      </c>
      <c r="E155" s="36"/>
      <c r="F155" s="215" t="s">
        <v>608</v>
      </c>
      <c r="G155" s="36"/>
      <c r="H155" s="36"/>
      <c r="I155" s="115"/>
      <c r="J155" s="36"/>
      <c r="K155" s="36"/>
      <c r="L155" s="39"/>
      <c r="M155" s="216"/>
      <c r="N155" s="217"/>
      <c r="O155" s="71"/>
      <c r="P155" s="71"/>
      <c r="Q155" s="71"/>
      <c r="R155" s="71"/>
      <c r="S155" s="71"/>
      <c r="T155" s="72"/>
      <c r="U155" s="34"/>
      <c r="V155" s="34"/>
      <c r="W155" s="34"/>
      <c r="X155" s="34"/>
      <c r="Y155" s="34"/>
      <c r="Z155" s="34"/>
      <c r="AA155" s="34"/>
      <c r="AB155" s="34"/>
      <c r="AC155" s="34"/>
      <c r="AD155" s="34"/>
      <c r="AE155" s="34"/>
      <c r="AT155" s="17" t="s">
        <v>138</v>
      </c>
      <c r="AU155" s="17" t="s">
        <v>87</v>
      </c>
    </row>
    <row r="156" spans="1:65" s="14" customFormat="1" ht="11.25">
      <c r="B156" s="228"/>
      <c r="C156" s="229"/>
      <c r="D156" s="214" t="s">
        <v>140</v>
      </c>
      <c r="E156" s="230" t="s">
        <v>1</v>
      </c>
      <c r="F156" s="231" t="s">
        <v>609</v>
      </c>
      <c r="G156" s="229"/>
      <c r="H156" s="232">
        <v>0.6</v>
      </c>
      <c r="I156" s="233"/>
      <c r="J156" s="229"/>
      <c r="K156" s="229"/>
      <c r="L156" s="234"/>
      <c r="M156" s="235"/>
      <c r="N156" s="236"/>
      <c r="O156" s="236"/>
      <c r="P156" s="236"/>
      <c r="Q156" s="236"/>
      <c r="R156" s="236"/>
      <c r="S156" s="236"/>
      <c r="T156" s="237"/>
      <c r="AT156" s="238" t="s">
        <v>140</v>
      </c>
      <c r="AU156" s="238" t="s">
        <v>87</v>
      </c>
      <c r="AV156" s="14" t="s">
        <v>87</v>
      </c>
      <c r="AW156" s="14" t="s">
        <v>34</v>
      </c>
      <c r="AX156" s="14" t="s">
        <v>85</v>
      </c>
      <c r="AY156" s="238" t="s">
        <v>130</v>
      </c>
    </row>
    <row r="157" spans="1:65" s="2" customFormat="1" ht="16.5" customHeight="1">
      <c r="A157" s="34"/>
      <c r="B157" s="35"/>
      <c r="C157" s="201" t="s">
        <v>219</v>
      </c>
      <c r="D157" s="201" t="s">
        <v>131</v>
      </c>
      <c r="E157" s="202" t="s">
        <v>610</v>
      </c>
      <c r="F157" s="203" t="s">
        <v>611</v>
      </c>
      <c r="G157" s="204" t="s">
        <v>134</v>
      </c>
      <c r="H157" s="205">
        <v>21.384</v>
      </c>
      <c r="I157" s="206"/>
      <c r="J157" s="207">
        <f>ROUND(I157*H157,2)</f>
        <v>0</v>
      </c>
      <c r="K157" s="203" t="s">
        <v>1</v>
      </c>
      <c r="L157" s="39"/>
      <c r="M157" s="208" t="s">
        <v>1</v>
      </c>
      <c r="N157" s="209" t="s">
        <v>42</v>
      </c>
      <c r="O157" s="71"/>
      <c r="P157" s="210">
        <f>O157*H157</f>
        <v>0</v>
      </c>
      <c r="Q157" s="210">
        <v>2.4532922039999998</v>
      </c>
      <c r="R157" s="210">
        <f>Q157*H157</f>
        <v>52.461200490335997</v>
      </c>
      <c r="S157" s="210">
        <v>0</v>
      </c>
      <c r="T157" s="211">
        <f>S157*H157</f>
        <v>0</v>
      </c>
      <c r="U157" s="34"/>
      <c r="V157" s="34"/>
      <c r="W157" s="34"/>
      <c r="X157" s="34"/>
      <c r="Y157" s="34"/>
      <c r="Z157" s="34"/>
      <c r="AA157" s="34"/>
      <c r="AB157" s="34"/>
      <c r="AC157" s="34"/>
      <c r="AD157" s="34"/>
      <c r="AE157" s="34"/>
      <c r="AR157" s="212" t="s">
        <v>136</v>
      </c>
      <c r="AT157" s="212" t="s">
        <v>131</v>
      </c>
      <c r="AU157" s="212" t="s">
        <v>87</v>
      </c>
      <c r="AY157" s="17" t="s">
        <v>130</v>
      </c>
      <c r="BE157" s="213">
        <f>IF(N157="základní",J157,0)</f>
        <v>0</v>
      </c>
      <c r="BF157" s="213">
        <f>IF(N157="snížená",J157,0)</f>
        <v>0</v>
      </c>
      <c r="BG157" s="213">
        <f>IF(N157="zákl. přenesená",J157,0)</f>
        <v>0</v>
      </c>
      <c r="BH157" s="213">
        <f>IF(N157="sníž. přenesená",J157,0)</f>
        <v>0</v>
      </c>
      <c r="BI157" s="213">
        <f>IF(N157="nulová",J157,0)</f>
        <v>0</v>
      </c>
      <c r="BJ157" s="17" t="s">
        <v>85</v>
      </c>
      <c r="BK157" s="213">
        <f>ROUND(I157*H157,2)</f>
        <v>0</v>
      </c>
      <c r="BL157" s="17" t="s">
        <v>136</v>
      </c>
      <c r="BM157" s="212" t="s">
        <v>612</v>
      </c>
    </row>
    <row r="158" spans="1:65" s="14" customFormat="1" ht="11.25">
      <c r="B158" s="228"/>
      <c r="C158" s="229"/>
      <c r="D158" s="214" t="s">
        <v>140</v>
      </c>
      <c r="E158" s="230" t="s">
        <v>1</v>
      </c>
      <c r="F158" s="231" t="s">
        <v>613</v>
      </c>
      <c r="G158" s="229"/>
      <c r="H158" s="232">
        <v>21.384</v>
      </c>
      <c r="I158" s="233"/>
      <c r="J158" s="229"/>
      <c r="K158" s="229"/>
      <c r="L158" s="234"/>
      <c r="M158" s="235"/>
      <c r="N158" s="236"/>
      <c r="O158" s="236"/>
      <c r="P158" s="236"/>
      <c r="Q158" s="236"/>
      <c r="R158" s="236"/>
      <c r="S158" s="236"/>
      <c r="T158" s="237"/>
      <c r="AT158" s="238" t="s">
        <v>140</v>
      </c>
      <c r="AU158" s="238" t="s">
        <v>87</v>
      </c>
      <c r="AV158" s="14" t="s">
        <v>87</v>
      </c>
      <c r="AW158" s="14" t="s">
        <v>34</v>
      </c>
      <c r="AX158" s="14" t="s">
        <v>85</v>
      </c>
      <c r="AY158" s="238" t="s">
        <v>130</v>
      </c>
    </row>
    <row r="159" spans="1:65" s="2" customFormat="1" ht="16.5" customHeight="1">
      <c r="A159" s="34"/>
      <c r="B159" s="35"/>
      <c r="C159" s="252" t="s">
        <v>228</v>
      </c>
      <c r="D159" s="252" t="s">
        <v>265</v>
      </c>
      <c r="E159" s="253" t="s">
        <v>614</v>
      </c>
      <c r="F159" s="254" t="s">
        <v>615</v>
      </c>
      <c r="G159" s="255" t="s">
        <v>282</v>
      </c>
      <c r="H159" s="256">
        <v>15</v>
      </c>
      <c r="I159" s="257"/>
      <c r="J159" s="258">
        <f>ROUND(I159*H159,2)</f>
        <v>0</v>
      </c>
      <c r="K159" s="254" t="s">
        <v>567</v>
      </c>
      <c r="L159" s="259"/>
      <c r="M159" s="260" t="s">
        <v>1</v>
      </c>
      <c r="N159" s="261" t="s">
        <v>42</v>
      </c>
      <c r="O159" s="71"/>
      <c r="P159" s="210">
        <f>O159*H159</f>
        <v>0</v>
      </c>
      <c r="Q159" s="210">
        <v>0.17</v>
      </c>
      <c r="R159" s="210">
        <f>Q159*H159</f>
        <v>2.5500000000000003</v>
      </c>
      <c r="S159" s="210">
        <v>0</v>
      </c>
      <c r="T159" s="211">
        <f>S159*H159</f>
        <v>0</v>
      </c>
      <c r="U159" s="34"/>
      <c r="V159" s="34"/>
      <c r="W159" s="34"/>
      <c r="X159" s="34"/>
      <c r="Y159" s="34"/>
      <c r="Z159" s="34"/>
      <c r="AA159" s="34"/>
      <c r="AB159" s="34"/>
      <c r="AC159" s="34"/>
      <c r="AD159" s="34"/>
      <c r="AE159" s="34"/>
      <c r="AR159" s="212" t="s">
        <v>188</v>
      </c>
      <c r="AT159" s="212" t="s">
        <v>265</v>
      </c>
      <c r="AU159" s="212" t="s">
        <v>87</v>
      </c>
      <c r="AY159" s="17" t="s">
        <v>130</v>
      </c>
      <c r="BE159" s="213">
        <f>IF(N159="základní",J159,0)</f>
        <v>0</v>
      </c>
      <c r="BF159" s="213">
        <f>IF(N159="snížená",J159,0)</f>
        <v>0</v>
      </c>
      <c r="BG159" s="213">
        <f>IF(N159="zákl. přenesená",J159,0)</f>
        <v>0</v>
      </c>
      <c r="BH159" s="213">
        <f>IF(N159="sníž. přenesená",J159,0)</f>
        <v>0</v>
      </c>
      <c r="BI159" s="213">
        <f>IF(N159="nulová",J159,0)</f>
        <v>0</v>
      </c>
      <c r="BJ159" s="17" t="s">
        <v>85</v>
      </c>
      <c r="BK159" s="213">
        <f>ROUND(I159*H159,2)</f>
        <v>0</v>
      </c>
      <c r="BL159" s="17" t="s">
        <v>136</v>
      </c>
      <c r="BM159" s="212" t="s">
        <v>616</v>
      </c>
    </row>
    <row r="160" spans="1:65" s="14" customFormat="1" ht="11.25">
      <c r="B160" s="228"/>
      <c r="C160" s="229"/>
      <c r="D160" s="214" t="s">
        <v>140</v>
      </c>
      <c r="E160" s="230" t="s">
        <v>1</v>
      </c>
      <c r="F160" s="231" t="s">
        <v>617</v>
      </c>
      <c r="G160" s="229"/>
      <c r="H160" s="232">
        <v>15</v>
      </c>
      <c r="I160" s="233"/>
      <c r="J160" s="229"/>
      <c r="K160" s="229"/>
      <c r="L160" s="234"/>
      <c r="M160" s="235"/>
      <c r="N160" s="236"/>
      <c r="O160" s="236"/>
      <c r="P160" s="236"/>
      <c r="Q160" s="236"/>
      <c r="R160" s="236"/>
      <c r="S160" s="236"/>
      <c r="T160" s="237"/>
      <c r="AT160" s="238" t="s">
        <v>140</v>
      </c>
      <c r="AU160" s="238" t="s">
        <v>87</v>
      </c>
      <c r="AV160" s="14" t="s">
        <v>87</v>
      </c>
      <c r="AW160" s="14" t="s">
        <v>34</v>
      </c>
      <c r="AX160" s="14" t="s">
        <v>85</v>
      </c>
      <c r="AY160" s="238" t="s">
        <v>130</v>
      </c>
    </row>
    <row r="161" spans="1:65" s="12" customFormat="1" ht="22.9" customHeight="1">
      <c r="B161" s="187"/>
      <c r="C161" s="188"/>
      <c r="D161" s="189" t="s">
        <v>76</v>
      </c>
      <c r="E161" s="250" t="s">
        <v>472</v>
      </c>
      <c r="F161" s="250" t="s">
        <v>473</v>
      </c>
      <c r="G161" s="188"/>
      <c r="H161" s="188"/>
      <c r="I161" s="191"/>
      <c r="J161" s="251">
        <f>BK161</f>
        <v>0</v>
      </c>
      <c r="K161" s="188"/>
      <c r="L161" s="193"/>
      <c r="M161" s="194"/>
      <c r="N161" s="195"/>
      <c r="O161" s="195"/>
      <c r="P161" s="196">
        <f>SUM(P162:P177)</f>
        <v>0</v>
      </c>
      <c r="Q161" s="195"/>
      <c r="R161" s="196">
        <f>SUM(R162:R177)</f>
        <v>0</v>
      </c>
      <c r="S161" s="195"/>
      <c r="T161" s="197">
        <f>SUM(T162:T177)</f>
        <v>0</v>
      </c>
      <c r="AR161" s="198" t="s">
        <v>85</v>
      </c>
      <c r="AT161" s="199" t="s">
        <v>76</v>
      </c>
      <c r="AU161" s="199" t="s">
        <v>85</v>
      </c>
      <c r="AY161" s="198" t="s">
        <v>130</v>
      </c>
      <c r="BK161" s="200">
        <f>SUM(BK162:BK177)</f>
        <v>0</v>
      </c>
    </row>
    <row r="162" spans="1:65" s="2" customFormat="1" ht="24" customHeight="1">
      <c r="A162" s="34"/>
      <c r="B162" s="35"/>
      <c r="C162" s="201" t="s">
        <v>232</v>
      </c>
      <c r="D162" s="201" t="s">
        <v>131</v>
      </c>
      <c r="E162" s="202" t="s">
        <v>618</v>
      </c>
      <c r="F162" s="203" t="s">
        <v>619</v>
      </c>
      <c r="G162" s="204" t="s">
        <v>156</v>
      </c>
      <c r="H162" s="205">
        <v>42.768000000000001</v>
      </c>
      <c r="I162" s="206"/>
      <c r="J162" s="207">
        <f>ROUND(I162*H162,2)</f>
        <v>0</v>
      </c>
      <c r="K162" s="203" t="s">
        <v>576</v>
      </c>
      <c r="L162" s="39"/>
      <c r="M162" s="208" t="s">
        <v>1</v>
      </c>
      <c r="N162" s="209" t="s">
        <v>42</v>
      </c>
      <c r="O162" s="71"/>
      <c r="P162" s="210">
        <f>O162*H162</f>
        <v>0</v>
      </c>
      <c r="Q162" s="210">
        <v>0</v>
      </c>
      <c r="R162" s="210">
        <f>Q162*H162</f>
        <v>0</v>
      </c>
      <c r="S162" s="210">
        <v>0</v>
      </c>
      <c r="T162" s="211">
        <f>S162*H162</f>
        <v>0</v>
      </c>
      <c r="U162" s="34"/>
      <c r="V162" s="34"/>
      <c r="W162" s="34"/>
      <c r="X162" s="34"/>
      <c r="Y162" s="34"/>
      <c r="Z162" s="34"/>
      <c r="AA162" s="34"/>
      <c r="AB162" s="34"/>
      <c r="AC162" s="34"/>
      <c r="AD162" s="34"/>
      <c r="AE162" s="34"/>
      <c r="AR162" s="212" t="s">
        <v>136</v>
      </c>
      <c r="AT162" s="212" t="s">
        <v>131</v>
      </c>
      <c r="AU162" s="212" t="s">
        <v>87</v>
      </c>
      <c r="AY162" s="17" t="s">
        <v>130</v>
      </c>
      <c r="BE162" s="213">
        <f>IF(N162="základní",J162,0)</f>
        <v>0</v>
      </c>
      <c r="BF162" s="213">
        <f>IF(N162="snížená",J162,0)</f>
        <v>0</v>
      </c>
      <c r="BG162" s="213">
        <f>IF(N162="zákl. přenesená",J162,0)</f>
        <v>0</v>
      </c>
      <c r="BH162" s="213">
        <f>IF(N162="sníž. přenesená",J162,0)</f>
        <v>0</v>
      </c>
      <c r="BI162" s="213">
        <f>IF(N162="nulová",J162,0)</f>
        <v>0</v>
      </c>
      <c r="BJ162" s="17" t="s">
        <v>85</v>
      </c>
      <c r="BK162" s="213">
        <f>ROUND(I162*H162,2)</f>
        <v>0</v>
      </c>
      <c r="BL162" s="17" t="s">
        <v>136</v>
      </c>
      <c r="BM162" s="212" t="s">
        <v>620</v>
      </c>
    </row>
    <row r="163" spans="1:65" s="2" customFormat="1" ht="78">
      <c r="A163" s="34"/>
      <c r="B163" s="35"/>
      <c r="C163" s="36"/>
      <c r="D163" s="214" t="s">
        <v>138</v>
      </c>
      <c r="E163" s="36"/>
      <c r="F163" s="215" t="s">
        <v>621</v>
      </c>
      <c r="G163" s="36"/>
      <c r="H163" s="36"/>
      <c r="I163" s="115"/>
      <c r="J163" s="36"/>
      <c r="K163" s="36"/>
      <c r="L163" s="39"/>
      <c r="M163" s="216"/>
      <c r="N163" s="217"/>
      <c r="O163" s="71"/>
      <c r="P163" s="71"/>
      <c r="Q163" s="71"/>
      <c r="R163" s="71"/>
      <c r="S163" s="71"/>
      <c r="T163" s="72"/>
      <c r="U163" s="34"/>
      <c r="V163" s="34"/>
      <c r="W163" s="34"/>
      <c r="X163" s="34"/>
      <c r="Y163" s="34"/>
      <c r="Z163" s="34"/>
      <c r="AA163" s="34"/>
      <c r="AB163" s="34"/>
      <c r="AC163" s="34"/>
      <c r="AD163" s="34"/>
      <c r="AE163" s="34"/>
      <c r="AT163" s="17" t="s">
        <v>138</v>
      </c>
      <c r="AU163" s="17" t="s">
        <v>87</v>
      </c>
    </row>
    <row r="164" spans="1:65" s="14" customFormat="1" ht="11.25">
      <c r="B164" s="228"/>
      <c r="C164" s="229"/>
      <c r="D164" s="214" t="s">
        <v>140</v>
      </c>
      <c r="E164" s="230" t="s">
        <v>1</v>
      </c>
      <c r="F164" s="231" t="s">
        <v>622</v>
      </c>
      <c r="G164" s="229"/>
      <c r="H164" s="232">
        <v>42.768000000000001</v>
      </c>
      <c r="I164" s="233"/>
      <c r="J164" s="229"/>
      <c r="K164" s="229"/>
      <c r="L164" s="234"/>
      <c r="M164" s="235"/>
      <c r="N164" s="236"/>
      <c r="O164" s="236"/>
      <c r="P164" s="236"/>
      <c r="Q164" s="236"/>
      <c r="R164" s="236"/>
      <c r="S164" s="236"/>
      <c r="T164" s="237"/>
      <c r="AT164" s="238" t="s">
        <v>140</v>
      </c>
      <c r="AU164" s="238" t="s">
        <v>87</v>
      </c>
      <c r="AV164" s="14" t="s">
        <v>87</v>
      </c>
      <c r="AW164" s="14" t="s">
        <v>34</v>
      </c>
      <c r="AX164" s="14" t="s">
        <v>85</v>
      </c>
      <c r="AY164" s="238" t="s">
        <v>130</v>
      </c>
    </row>
    <row r="165" spans="1:65" s="2" customFormat="1" ht="36" customHeight="1">
      <c r="A165" s="34"/>
      <c r="B165" s="35"/>
      <c r="C165" s="201" t="s">
        <v>8</v>
      </c>
      <c r="D165" s="201" t="s">
        <v>131</v>
      </c>
      <c r="E165" s="202" t="s">
        <v>623</v>
      </c>
      <c r="F165" s="203" t="s">
        <v>624</v>
      </c>
      <c r="G165" s="204" t="s">
        <v>156</v>
      </c>
      <c r="H165" s="205">
        <v>427.68</v>
      </c>
      <c r="I165" s="206"/>
      <c r="J165" s="207">
        <f>ROUND(I165*H165,2)</f>
        <v>0</v>
      </c>
      <c r="K165" s="203" t="s">
        <v>576</v>
      </c>
      <c r="L165" s="39"/>
      <c r="M165" s="208" t="s">
        <v>1</v>
      </c>
      <c r="N165" s="209" t="s">
        <v>42</v>
      </c>
      <c r="O165" s="71"/>
      <c r="P165" s="210">
        <f>O165*H165</f>
        <v>0</v>
      </c>
      <c r="Q165" s="210">
        <v>0</v>
      </c>
      <c r="R165" s="210">
        <f>Q165*H165</f>
        <v>0</v>
      </c>
      <c r="S165" s="210">
        <v>0</v>
      </c>
      <c r="T165" s="211">
        <f>S165*H165</f>
        <v>0</v>
      </c>
      <c r="U165" s="34"/>
      <c r="V165" s="34"/>
      <c r="W165" s="34"/>
      <c r="X165" s="34"/>
      <c r="Y165" s="34"/>
      <c r="Z165" s="34"/>
      <c r="AA165" s="34"/>
      <c r="AB165" s="34"/>
      <c r="AC165" s="34"/>
      <c r="AD165" s="34"/>
      <c r="AE165" s="34"/>
      <c r="AR165" s="212" t="s">
        <v>136</v>
      </c>
      <c r="AT165" s="212" t="s">
        <v>131</v>
      </c>
      <c r="AU165" s="212" t="s">
        <v>87</v>
      </c>
      <c r="AY165" s="17" t="s">
        <v>130</v>
      </c>
      <c r="BE165" s="213">
        <f>IF(N165="základní",J165,0)</f>
        <v>0</v>
      </c>
      <c r="BF165" s="213">
        <f>IF(N165="snížená",J165,0)</f>
        <v>0</v>
      </c>
      <c r="BG165" s="213">
        <f>IF(N165="zákl. přenesená",J165,0)</f>
        <v>0</v>
      </c>
      <c r="BH165" s="213">
        <f>IF(N165="sníž. přenesená",J165,0)</f>
        <v>0</v>
      </c>
      <c r="BI165" s="213">
        <f>IF(N165="nulová",J165,0)</f>
        <v>0</v>
      </c>
      <c r="BJ165" s="17" t="s">
        <v>85</v>
      </c>
      <c r="BK165" s="213">
        <f>ROUND(I165*H165,2)</f>
        <v>0</v>
      </c>
      <c r="BL165" s="17" t="s">
        <v>136</v>
      </c>
      <c r="BM165" s="212" t="s">
        <v>625</v>
      </c>
    </row>
    <row r="166" spans="1:65" s="2" customFormat="1" ht="78">
      <c r="A166" s="34"/>
      <c r="B166" s="35"/>
      <c r="C166" s="36"/>
      <c r="D166" s="214" t="s">
        <v>138</v>
      </c>
      <c r="E166" s="36"/>
      <c r="F166" s="215" t="s">
        <v>621</v>
      </c>
      <c r="G166" s="36"/>
      <c r="H166" s="36"/>
      <c r="I166" s="115"/>
      <c r="J166" s="36"/>
      <c r="K166" s="36"/>
      <c r="L166" s="39"/>
      <c r="M166" s="216"/>
      <c r="N166" s="217"/>
      <c r="O166" s="71"/>
      <c r="P166" s="71"/>
      <c r="Q166" s="71"/>
      <c r="R166" s="71"/>
      <c r="S166" s="71"/>
      <c r="T166" s="72"/>
      <c r="U166" s="34"/>
      <c r="V166" s="34"/>
      <c r="W166" s="34"/>
      <c r="X166" s="34"/>
      <c r="Y166" s="34"/>
      <c r="Z166" s="34"/>
      <c r="AA166" s="34"/>
      <c r="AB166" s="34"/>
      <c r="AC166" s="34"/>
      <c r="AD166" s="34"/>
      <c r="AE166" s="34"/>
      <c r="AT166" s="17" t="s">
        <v>138</v>
      </c>
      <c r="AU166" s="17" t="s">
        <v>87</v>
      </c>
    </row>
    <row r="167" spans="1:65" s="14" customFormat="1" ht="11.25">
      <c r="B167" s="228"/>
      <c r="C167" s="229"/>
      <c r="D167" s="214" t="s">
        <v>140</v>
      </c>
      <c r="E167" s="230" t="s">
        <v>1</v>
      </c>
      <c r="F167" s="231" t="s">
        <v>626</v>
      </c>
      <c r="G167" s="229"/>
      <c r="H167" s="232">
        <v>42.768000000000001</v>
      </c>
      <c r="I167" s="233"/>
      <c r="J167" s="229"/>
      <c r="K167" s="229"/>
      <c r="L167" s="234"/>
      <c r="M167" s="235"/>
      <c r="N167" s="236"/>
      <c r="O167" s="236"/>
      <c r="P167" s="236"/>
      <c r="Q167" s="236"/>
      <c r="R167" s="236"/>
      <c r="S167" s="236"/>
      <c r="T167" s="237"/>
      <c r="AT167" s="238" t="s">
        <v>140</v>
      </c>
      <c r="AU167" s="238" t="s">
        <v>87</v>
      </c>
      <c r="AV167" s="14" t="s">
        <v>87</v>
      </c>
      <c r="AW167" s="14" t="s">
        <v>34</v>
      </c>
      <c r="AX167" s="14" t="s">
        <v>85</v>
      </c>
      <c r="AY167" s="238" t="s">
        <v>130</v>
      </c>
    </row>
    <row r="168" spans="1:65" s="14" customFormat="1" ht="11.25">
      <c r="B168" s="228"/>
      <c r="C168" s="229"/>
      <c r="D168" s="214" t="s">
        <v>140</v>
      </c>
      <c r="E168" s="229"/>
      <c r="F168" s="231" t="s">
        <v>627</v>
      </c>
      <c r="G168" s="229"/>
      <c r="H168" s="232">
        <v>427.68</v>
      </c>
      <c r="I168" s="233"/>
      <c r="J168" s="229"/>
      <c r="K168" s="229"/>
      <c r="L168" s="234"/>
      <c r="M168" s="235"/>
      <c r="N168" s="236"/>
      <c r="O168" s="236"/>
      <c r="P168" s="236"/>
      <c r="Q168" s="236"/>
      <c r="R168" s="236"/>
      <c r="S168" s="236"/>
      <c r="T168" s="237"/>
      <c r="AT168" s="238" t="s">
        <v>140</v>
      </c>
      <c r="AU168" s="238" t="s">
        <v>87</v>
      </c>
      <c r="AV168" s="14" t="s">
        <v>87</v>
      </c>
      <c r="AW168" s="14" t="s">
        <v>4</v>
      </c>
      <c r="AX168" s="14" t="s">
        <v>85</v>
      </c>
      <c r="AY168" s="238" t="s">
        <v>130</v>
      </c>
    </row>
    <row r="169" spans="1:65" s="2" customFormat="1" ht="24" customHeight="1">
      <c r="A169" s="34"/>
      <c r="B169" s="35"/>
      <c r="C169" s="201" t="s">
        <v>241</v>
      </c>
      <c r="D169" s="201" t="s">
        <v>131</v>
      </c>
      <c r="E169" s="202" t="s">
        <v>628</v>
      </c>
      <c r="F169" s="203" t="s">
        <v>629</v>
      </c>
      <c r="G169" s="204" t="s">
        <v>156</v>
      </c>
      <c r="H169" s="205">
        <v>42.768000000000001</v>
      </c>
      <c r="I169" s="206"/>
      <c r="J169" s="207">
        <f>ROUND(I169*H169,2)</f>
        <v>0</v>
      </c>
      <c r="K169" s="203" t="s">
        <v>576</v>
      </c>
      <c r="L169" s="39"/>
      <c r="M169" s="208" t="s">
        <v>1</v>
      </c>
      <c r="N169" s="209" t="s">
        <v>42</v>
      </c>
      <c r="O169" s="71"/>
      <c r="P169" s="210">
        <f>O169*H169</f>
        <v>0</v>
      </c>
      <c r="Q169" s="210">
        <v>0</v>
      </c>
      <c r="R169" s="210">
        <f>Q169*H169</f>
        <v>0</v>
      </c>
      <c r="S169" s="210">
        <v>0</v>
      </c>
      <c r="T169" s="211">
        <f>S169*H169</f>
        <v>0</v>
      </c>
      <c r="U169" s="34"/>
      <c r="V169" s="34"/>
      <c r="W169" s="34"/>
      <c r="X169" s="34"/>
      <c r="Y169" s="34"/>
      <c r="Z169" s="34"/>
      <c r="AA169" s="34"/>
      <c r="AB169" s="34"/>
      <c r="AC169" s="34"/>
      <c r="AD169" s="34"/>
      <c r="AE169" s="34"/>
      <c r="AR169" s="212" t="s">
        <v>136</v>
      </c>
      <c r="AT169" s="212" t="s">
        <v>131</v>
      </c>
      <c r="AU169" s="212" t="s">
        <v>87</v>
      </c>
      <c r="AY169" s="17" t="s">
        <v>130</v>
      </c>
      <c r="BE169" s="213">
        <f>IF(N169="základní",J169,0)</f>
        <v>0</v>
      </c>
      <c r="BF169" s="213">
        <f>IF(N169="snížená",J169,0)</f>
        <v>0</v>
      </c>
      <c r="BG169" s="213">
        <f>IF(N169="zákl. přenesená",J169,0)</f>
        <v>0</v>
      </c>
      <c r="BH169" s="213">
        <f>IF(N169="sníž. přenesená",J169,0)</f>
        <v>0</v>
      </c>
      <c r="BI169" s="213">
        <f>IF(N169="nulová",J169,0)</f>
        <v>0</v>
      </c>
      <c r="BJ169" s="17" t="s">
        <v>85</v>
      </c>
      <c r="BK169" s="213">
        <f>ROUND(I169*H169,2)</f>
        <v>0</v>
      </c>
      <c r="BL169" s="17" t="s">
        <v>136</v>
      </c>
      <c r="BM169" s="212" t="s">
        <v>630</v>
      </c>
    </row>
    <row r="170" spans="1:65" s="2" customFormat="1" ht="39">
      <c r="A170" s="34"/>
      <c r="B170" s="35"/>
      <c r="C170" s="36"/>
      <c r="D170" s="214" t="s">
        <v>138</v>
      </c>
      <c r="E170" s="36"/>
      <c r="F170" s="215" t="s">
        <v>631</v>
      </c>
      <c r="G170" s="36"/>
      <c r="H170" s="36"/>
      <c r="I170" s="115"/>
      <c r="J170" s="36"/>
      <c r="K170" s="36"/>
      <c r="L170" s="39"/>
      <c r="M170" s="216"/>
      <c r="N170" s="217"/>
      <c r="O170" s="71"/>
      <c r="P170" s="71"/>
      <c r="Q170" s="71"/>
      <c r="R170" s="71"/>
      <c r="S170" s="71"/>
      <c r="T170" s="72"/>
      <c r="U170" s="34"/>
      <c r="V170" s="34"/>
      <c r="W170" s="34"/>
      <c r="X170" s="34"/>
      <c r="Y170" s="34"/>
      <c r="Z170" s="34"/>
      <c r="AA170" s="34"/>
      <c r="AB170" s="34"/>
      <c r="AC170" s="34"/>
      <c r="AD170" s="34"/>
      <c r="AE170" s="34"/>
      <c r="AT170" s="17" t="s">
        <v>138</v>
      </c>
      <c r="AU170" s="17" t="s">
        <v>87</v>
      </c>
    </row>
    <row r="171" spans="1:65" s="14" customFormat="1" ht="11.25">
      <c r="B171" s="228"/>
      <c r="C171" s="229"/>
      <c r="D171" s="214" t="s">
        <v>140</v>
      </c>
      <c r="E171" s="230" t="s">
        <v>1</v>
      </c>
      <c r="F171" s="231" t="s">
        <v>622</v>
      </c>
      <c r="G171" s="229"/>
      <c r="H171" s="232">
        <v>42.768000000000001</v>
      </c>
      <c r="I171" s="233"/>
      <c r="J171" s="229"/>
      <c r="K171" s="229"/>
      <c r="L171" s="234"/>
      <c r="M171" s="235"/>
      <c r="N171" s="236"/>
      <c r="O171" s="236"/>
      <c r="P171" s="236"/>
      <c r="Q171" s="236"/>
      <c r="R171" s="236"/>
      <c r="S171" s="236"/>
      <c r="T171" s="237"/>
      <c r="AT171" s="238" t="s">
        <v>140</v>
      </c>
      <c r="AU171" s="238" t="s">
        <v>87</v>
      </c>
      <c r="AV171" s="14" t="s">
        <v>87</v>
      </c>
      <c r="AW171" s="14" t="s">
        <v>34</v>
      </c>
      <c r="AX171" s="14" t="s">
        <v>85</v>
      </c>
      <c r="AY171" s="238" t="s">
        <v>130</v>
      </c>
    </row>
    <row r="172" spans="1:65" s="2" customFormat="1" ht="36" customHeight="1">
      <c r="A172" s="34"/>
      <c r="B172" s="35"/>
      <c r="C172" s="201" t="s">
        <v>248</v>
      </c>
      <c r="D172" s="201" t="s">
        <v>131</v>
      </c>
      <c r="E172" s="202" t="s">
        <v>632</v>
      </c>
      <c r="F172" s="203" t="s">
        <v>633</v>
      </c>
      <c r="G172" s="204" t="s">
        <v>156</v>
      </c>
      <c r="H172" s="205">
        <v>42.768000000000001</v>
      </c>
      <c r="I172" s="206"/>
      <c r="J172" s="207">
        <f>ROUND(I172*H172,2)</f>
        <v>0</v>
      </c>
      <c r="K172" s="203" t="s">
        <v>567</v>
      </c>
      <c r="L172" s="39"/>
      <c r="M172" s="208" t="s">
        <v>1</v>
      </c>
      <c r="N172" s="209" t="s">
        <v>42</v>
      </c>
      <c r="O172" s="71"/>
      <c r="P172" s="210">
        <f>O172*H172</f>
        <v>0</v>
      </c>
      <c r="Q172" s="210">
        <v>0</v>
      </c>
      <c r="R172" s="210">
        <f>Q172*H172</f>
        <v>0</v>
      </c>
      <c r="S172" s="210">
        <v>0</v>
      </c>
      <c r="T172" s="211">
        <f>S172*H172</f>
        <v>0</v>
      </c>
      <c r="U172" s="34"/>
      <c r="V172" s="34"/>
      <c r="W172" s="34"/>
      <c r="X172" s="34"/>
      <c r="Y172" s="34"/>
      <c r="Z172" s="34"/>
      <c r="AA172" s="34"/>
      <c r="AB172" s="34"/>
      <c r="AC172" s="34"/>
      <c r="AD172" s="34"/>
      <c r="AE172" s="34"/>
      <c r="AR172" s="212" t="s">
        <v>136</v>
      </c>
      <c r="AT172" s="212" t="s">
        <v>131</v>
      </c>
      <c r="AU172" s="212" t="s">
        <v>87</v>
      </c>
      <c r="AY172" s="17" t="s">
        <v>130</v>
      </c>
      <c r="BE172" s="213">
        <f>IF(N172="základní",J172,0)</f>
        <v>0</v>
      </c>
      <c r="BF172" s="213">
        <f>IF(N172="snížená",J172,0)</f>
        <v>0</v>
      </c>
      <c r="BG172" s="213">
        <f>IF(N172="zákl. přenesená",J172,0)</f>
        <v>0</v>
      </c>
      <c r="BH172" s="213">
        <f>IF(N172="sníž. přenesená",J172,0)</f>
        <v>0</v>
      </c>
      <c r="BI172" s="213">
        <f>IF(N172="nulová",J172,0)</f>
        <v>0</v>
      </c>
      <c r="BJ172" s="17" t="s">
        <v>85</v>
      </c>
      <c r="BK172" s="213">
        <f>ROUND(I172*H172,2)</f>
        <v>0</v>
      </c>
      <c r="BL172" s="17" t="s">
        <v>136</v>
      </c>
      <c r="BM172" s="212" t="s">
        <v>634</v>
      </c>
    </row>
    <row r="173" spans="1:65" s="2" customFormat="1" ht="78">
      <c r="A173" s="34"/>
      <c r="B173" s="35"/>
      <c r="C173" s="36"/>
      <c r="D173" s="214" t="s">
        <v>138</v>
      </c>
      <c r="E173" s="36"/>
      <c r="F173" s="215" t="s">
        <v>635</v>
      </c>
      <c r="G173" s="36"/>
      <c r="H173" s="36"/>
      <c r="I173" s="115"/>
      <c r="J173" s="36"/>
      <c r="K173" s="36"/>
      <c r="L173" s="39"/>
      <c r="M173" s="216"/>
      <c r="N173" s="217"/>
      <c r="O173" s="71"/>
      <c r="P173" s="71"/>
      <c r="Q173" s="71"/>
      <c r="R173" s="71"/>
      <c r="S173" s="71"/>
      <c r="T173" s="72"/>
      <c r="U173" s="34"/>
      <c r="V173" s="34"/>
      <c r="W173" s="34"/>
      <c r="X173" s="34"/>
      <c r="Y173" s="34"/>
      <c r="Z173" s="34"/>
      <c r="AA173" s="34"/>
      <c r="AB173" s="34"/>
      <c r="AC173" s="34"/>
      <c r="AD173" s="34"/>
      <c r="AE173" s="34"/>
      <c r="AT173" s="17" t="s">
        <v>138</v>
      </c>
      <c r="AU173" s="17" t="s">
        <v>87</v>
      </c>
    </row>
    <row r="174" spans="1:65" s="14" customFormat="1" ht="11.25">
      <c r="B174" s="228"/>
      <c r="C174" s="229"/>
      <c r="D174" s="214" t="s">
        <v>140</v>
      </c>
      <c r="E174" s="230" t="s">
        <v>1</v>
      </c>
      <c r="F174" s="231" t="s">
        <v>622</v>
      </c>
      <c r="G174" s="229"/>
      <c r="H174" s="232">
        <v>42.768000000000001</v>
      </c>
      <c r="I174" s="233"/>
      <c r="J174" s="229"/>
      <c r="K174" s="229"/>
      <c r="L174" s="234"/>
      <c r="M174" s="235"/>
      <c r="N174" s="236"/>
      <c r="O174" s="236"/>
      <c r="P174" s="236"/>
      <c r="Q174" s="236"/>
      <c r="R174" s="236"/>
      <c r="S174" s="236"/>
      <c r="T174" s="237"/>
      <c r="AT174" s="238" t="s">
        <v>140</v>
      </c>
      <c r="AU174" s="238" t="s">
        <v>87</v>
      </c>
      <c r="AV174" s="14" t="s">
        <v>87</v>
      </c>
      <c r="AW174" s="14" t="s">
        <v>34</v>
      </c>
      <c r="AX174" s="14" t="s">
        <v>85</v>
      </c>
      <c r="AY174" s="238" t="s">
        <v>130</v>
      </c>
    </row>
    <row r="175" spans="1:65" s="2" customFormat="1" ht="36" customHeight="1">
      <c r="A175" s="34"/>
      <c r="B175" s="35"/>
      <c r="C175" s="201" t="s">
        <v>252</v>
      </c>
      <c r="D175" s="201" t="s">
        <v>131</v>
      </c>
      <c r="E175" s="202" t="s">
        <v>636</v>
      </c>
      <c r="F175" s="203" t="s">
        <v>637</v>
      </c>
      <c r="G175" s="204" t="s">
        <v>156</v>
      </c>
      <c r="H175" s="205">
        <v>9.9789999999999992</v>
      </c>
      <c r="I175" s="206"/>
      <c r="J175" s="207">
        <f>ROUND(I175*H175,2)</f>
        <v>0</v>
      </c>
      <c r="K175" s="203" t="s">
        <v>567</v>
      </c>
      <c r="L175" s="39"/>
      <c r="M175" s="208" t="s">
        <v>1</v>
      </c>
      <c r="N175" s="209" t="s">
        <v>42</v>
      </c>
      <c r="O175" s="71"/>
      <c r="P175" s="210">
        <f>O175*H175</f>
        <v>0</v>
      </c>
      <c r="Q175" s="210">
        <v>0</v>
      </c>
      <c r="R175" s="210">
        <f>Q175*H175</f>
        <v>0</v>
      </c>
      <c r="S175" s="210">
        <v>0</v>
      </c>
      <c r="T175" s="211">
        <f>S175*H175</f>
        <v>0</v>
      </c>
      <c r="U175" s="34"/>
      <c r="V175" s="34"/>
      <c r="W175" s="34"/>
      <c r="X175" s="34"/>
      <c r="Y175" s="34"/>
      <c r="Z175" s="34"/>
      <c r="AA175" s="34"/>
      <c r="AB175" s="34"/>
      <c r="AC175" s="34"/>
      <c r="AD175" s="34"/>
      <c r="AE175" s="34"/>
      <c r="AR175" s="212" t="s">
        <v>136</v>
      </c>
      <c r="AT175" s="212" t="s">
        <v>131</v>
      </c>
      <c r="AU175" s="212" t="s">
        <v>87</v>
      </c>
      <c r="AY175" s="17" t="s">
        <v>130</v>
      </c>
      <c r="BE175" s="213">
        <f>IF(N175="základní",J175,0)</f>
        <v>0</v>
      </c>
      <c r="BF175" s="213">
        <f>IF(N175="snížená",J175,0)</f>
        <v>0</v>
      </c>
      <c r="BG175" s="213">
        <f>IF(N175="zákl. přenesená",J175,0)</f>
        <v>0</v>
      </c>
      <c r="BH175" s="213">
        <f>IF(N175="sníž. přenesená",J175,0)</f>
        <v>0</v>
      </c>
      <c r="BI175" s="213">
        <f>IF(N175="nulová",J175,0)</f>
        <v>0</v>
      </c>
      <c r="BJ175" s="17" t="s">
        <v>85</v>
      </c>
      <c r="BK175" s="213">
        <f>ROUND(I175*H175,2)</f>
        <v>0</v>
      </c>
      <c r="BL175" s="17" t="s">
        <v>136</v>
      </c>
      <c r="BM175" s="212" t="s">
        <v>638</v>
      </c>
    </row>
    <row r="176" spans="1:65" s="2" customFormat="1" ht="78">
      <c r="A176" s="34"/>
      <c r="B176" s="35"/>
      <c r="C176" s="36"/>
      <c r="D176" s="214" t="s">
        <v>138</v>
      </c>
      <c r="E176" s="36"/>
      <c r="F176" s="215" t="s">
        <v>635</v>
      </c>
      <c r="G176" s="36"/>
      <c r="H176" s="36"/>
      <c r="I176" s="115"/>
      <c r="J176" s="36"/>
      <c r="K176" s="36"/>
      <c r="L176" s="39"/>
      <c r="M176" s="216"/>
      <c r="N176" s="217"/>
      <c r="O176" s="71"/>
      <c r="P176" s="71"/>
      <c r="Q176" s="71"/>
      <c r="R176" s="71"/>
      <c r="S176" s="71"/>
      <c r="T176" s="72"/>
      <c r="U176" s="34"/>
      <c r="V176" s="34"/>
      <c r="W176" s="34"/>
      <c r="X176" s="34"/>
      <c r="Y176" s="34"/>
      <c r="Z176" s="34"/>
      <c r="AA176" s="34"/>
      <c r="AB176" s="34"/>
      <c r="AC176" s="34"/>
      <c r="AD176" s="34"/>
      <c r="AE176" s="34"/>
      <c r="AT176" s="17" t="s">
        <v>138</v>
      </c>
      <c r="AU176" s="17" t="s">
        <v>87</v>
      </c>
    </row>
    <row r="177" spans="1:65" s="14" customFormat="1" ht="11.25">
      <c r="B177" s="228"/>
      <c r="C177" s="229"/>
      <c r="D177" s="214" t="s">
        <v>140</v>
      </c>
      <c r="E177" s="230" t="s">
        <v>1</v>
      </c>
      <c r="F177" s="231" t="s">
        <v>639</v>
      </c>
      <c r="G177" s="229"/>
      <c r="H177" s="232">
        <v>9.9789999999999992</v>
      </c>
      <c r="I177" s="233"/>
      <c r="J177" s="229"/>
      <c r="K177" s="229"/>
      <c r="L177" s="234"/>
      <c r="M177" s="235"/>
      <c r="N177" s="236"/>
      <c r="O177" s="236"/>
      <c r="P177" s="236"/>
      <c r="Q177" s="236"/>
      <c r="R177" s="236"/>
      <c r="S177" s="236"/>
      <c r="T177" s="237"/>
      <c r="AT177" s="238" t="s">
        <v>140</v>
      </c>
      <c r="AU177" s="238" t="s">
        <v>87</v>
      </c>
      <c r="AV177" s="14" t="s">
        <v>87</v>
      </c>
      <c r="AW177" s="14" t="s">
        <v>34</v>
      </c>
      <c r="AX177" s="14" t="s">
        <v>85</v>
      </c>
      <c r="AY177" s="238" t="s">
        <v>130</v>
      </c>
    </row>
    <row r="178" spans="1:65" s="12" customFormat="1" ht="22.9" customHeight="1">
      <c r="B178" s="187"/>
      <c r="C178" s="188"/>
      <c r="D178" s="189" t="s">
        <v>76</v>
      </c>
      <c r="E178" s="250" t="s">
        <v>441</v>
      </c>
      <c r="F178" s="250" t="s">
        <v>442</v>
      </c>
      <c r="G178" s="188"/>
      <c r="H178" s="188"/>
      <c r="I178" s="191"/>
      <c r="J178" s="251">
        <f>BK178</f>
        <v>0</v>
      </c>
      <c r="K178" s="188"/>
      <c r="L178" s="193"/>
      <c r="M178" s="194"/>
      <c r="N178" s="195"/>
      <c r="O178" s="195"/>
      <c r="P178" s="196">
        <f>SUM(P179:P180)</f>
        <v>0</v>
      </c>
      <c r="Q178" s="195"/>
      <c r="R178" s="196">
        <f>SUM(R179:R180)</f>
        <v>0</v>
      </c>
      <c r="S178" s="195"/>
      <c r="T178" s="197">
        <f>SUM(T179:T180)</f>
        <v>0</v>
      </c>
      <c r="AR178" s="198" t="s">
        <v>85</v>
      </c>
      <c r="AT178" s="199" t="s">
        <v>76</v>
      </c>
      <c r="AU178" s="199" t="s">
        <v>85</v>
      </c>
      <c r="AY178" s="198" t="s">
        <v>130</v>
      </c>
      <c r="BK178" s="200">
        <f>SUM(BK179:BK180)</f>
        <v>0</v>
      </c>
    </row>
    <row r="179" spans="1:65" s="2" customFormat="1" ht="72" customHeight="1">
      <c r="A179" s="34"/>
      <c r="B179" s="35"/>
      <c r="C179" s="201" t="s">
        <v>260</v>
      </c>
      <c r="D179" s="201" t="s">
        <v>131</v>
      </c>
      <c r="E179" s="202" t="s">
        <v>640</v>
      </c>
      <c r="F179" s="203" t="s">
        <v>641</v>
      </c>
      <c r="G179" s="204" t="s">
        <v>156</v>
      </c>
      <c r="H179" s="205">
        <v>59.247</v>
      </c>
      <c r="I179" s="206"/>
      <c r="J179" s="207">
        <f>ROUND(I179*H179,2)</f>
        <v>0</v>
      </c>
      <c r="K179" s="203" t="s">
        <v>576</v>
      </c>
      <c r="L179" s="39"/>
      <c r="M179" s="208" t="s">
        <v>1</v>
      </c>
      <c r="N179" s="209" t="s">
        <v>42</v>
      </c>
      <c r="O179" s="71"/>
      <c r="P179" s="210">
        <f>O179*H179</f>
        <v>0</v>
      </c>
      <c r="Q179" s="210">
        <v>0</v>
      </c>
      <c r="R179" s="210">
        <f>Q179*H179</f>
        <v>0</v>
      </c>
      <c r="S179" s="210">
        <v>0</v>
      </c>
      <c r="T179" s="211">
        <f>S179*H179</f>
        <v>0</v>
      </c>
      <c r="U179" s="34"/>
      <c r="V179" s="34"/>
      <c r="W179" s="34"/>
      <c r="X179" s="34"/>
      <c r="Y179" s="34"/>
      <c r="Z179" s="34"/>
      <c r="AA179" s="34"/>
      <c r="AB179" s="34"/>
      <c r="AC179" s="34"/>
      <c r="AD179" s="34"/>
      <c r="AE179" s="34"/>
      <c r="AR179" s="212" t="s">
        <v>136</v>
      </c>
      <c r="AT179" s="212" t="s">
        <v>131</v>
      </c>
      <c r="AU179" s="212" t="s">
        <v>87</v>
      </c>
      <c r="AY179" s="17" t="s">
        <v>130</v>
      </c>
      <c r="BE179" s="213">
        <f>IF(N179="základní",J179,0)</f>
        <v>0</v>
      </c>
      <c r="BF179" s="213">
        <f>IF(N179="snížená",J179,0)</f>
        <v>0</v>
      </c>
      <c r="BG179" s="213">
        <f>IF(N179="zákl. přenesená",J179,0)</f>
        <v>0</v>
      </c>
      <c r="BH179" s="213">
        <f>IF(N179="sníž. přenesená",J179,0)</f>
        <v>0</v>
      </c>
      <c r="BI179" s="213">
        <f>IF(N179="nulová",J179,0)</f>
        <v>0</v>
      </c>
      <c r="BJ179" s="17" t="s">
        <v>85</v>
      </c>
      <c r="BK179" s="213">
        <f>ROUND(I179*H179,2)</f>
        <v>0</v>
      </c>
      <c r="BL179" s="17" t="s">
        <v>136</v>
      </c>
      <c r="BM179" s="212" t="s">
        <v>642</v>
      </c>
    </row>
    <row r="180" spans="1:65" s="2" customFormat="1" ht="68.25">
      <c r="A180" s="34"/>
      <c r="B180" s="35"/>
      <c r="C180" s="36"/>
      <c r="D180" s="214" t="s">
        <v>138</v>
      </c>
      <c r="E180" s="36"/>
      <c r="F180" s="215" t="s">
        <v>643</v>
      </c>
      <c r="G180" s="36"/>
      <c r="H180" s="36"/>
      <c r="I180" s="115"/>
      <c r="J180" s="36"/>
      <c r="K180" s="36"/>
      <c r="L180" s="39"/>
      <c r="M180" s="216"/>
      <c r="N180" s="217"/>
      <c r="O180" s="71"/>
      <c r="P180" s="71"/>
      <c r="Q180" s="71"/>
      <c r="R180" s="71"/>
      <c r="S180" s="71"/>
      <c r="T180" s="72"/>
      <c r="U180" s="34"/>
      <c r="V180" s="34"/>
      <c r="W180" s="34"/>
      <c r="X180" s="34"/>
      <c r="Y180" s="34"/>
      <c r="Z180" s="34"/>
      <c r="AA180" s="34"/>
      <c r="AB180" s="34"/>
      <c r="AC180" s="34"/>
      <c r="AD180" s="34"/>
      <c r="AE180" s="34"/>
      <c r="AT180" s="17" t="s">
        <v>138</v>
      </c>
      <c r="AU180" s="17" t="s">
        <v>87</v>
      </c>
    </row>
    <row r="181" spans="1:65" s="12" customFormat="1" ht="25.9" customHeight="1">
      <c r="B181" s="187"/>
      <c r="C181" s="188"/>
      <c r="D181" s="189" t="s">
        <v>76</v>
      </c>
      <c r="E181" s="190" t="s">
        <v>534</v>
      </c>
      <c r="F181" s="190" t="s">
        <v>535</v>
      </c>
      <c r="G181" s="188"/>
      <c r="H181" s="188"/>
      <c r="I181" s="191"/>
      <c r="J181" s="192">
        <f>BK181</f>
        <v>0</v>
      </c>
      <c r="K181" s="188"/>
      <c r="L181" s="193"/>
      <c r="M181" s="194"/>
      <c r="N181" s="195"/>
      <c r="O181" s="195"/>
      <c r="P181" s="196">
        <f>P182+P188</f>
        <v>0</v>
      </c>
      <c r="Q181" s="195"/>
      <c r="R181" s="196">
        <f>R182+R188</f>
        <v>0.22396219560000002</v>
      </c>
      <c r="S181" s="195"/>
      <c r="T181" s="197">
        <f>T182+T188</f>
        <v>0</v>
      </c>
      <c r="AR181" s="198" t="s">
        <v>87</v>
      </c>
      <c r="AT181" s="199" t="s">
        <v>76</v>
      </c>
      <c r="AU181" s="199" t="s">
        <v>77</v>
      </c>
      <c r="AY181" s="198" t="s">
        <v>130</v>
      </c>
      <c r="BK181" s="200">
        <f>BK182+BK188</f>
        <v>0</v>
      </c>
    </row>
    <row r="182" spans="1:65" s="12" customFormat="1" ht="22.9" customHeight="1">
      <c r="B182" s="187"/>
      <c r="C182" s="188"/>
      <c r="D182" s="189" t="s">
        <v>76</v>
      </c>
      <c r="E182" s="250" t="s">
        <v>644</v>
      </c>
      <c r="F182" s="250" t="s">
        <v>645</v>
      </c>
      <c r="G182" s="188"/>
      <c r="H182" s="188"/>
      <c r="I182" s="191"/>
      <c r="J182" s="251">
        <f>BK182</f>
        <v>0</v>
      </c>
      <c r="K182" s="188"/>
      <c r="L182" s="193"/>
      <c r="M182" s="194"/>
      <c r="N182" s="195"/>
      <c r="O182" s="195"/>
      <c r="P182" s="196">
        <f>SUM(P183:P187)</f>
        <v>0</v>
      </c>
      <c r="Q182" s="195"/>
      <c r="R182" s="196">
        <f>SUM(R183:R187)</f>
        <v>0</v>
      </c>
      <c r="S182" s="195"/>
      <c r="T182" s="197">
        <f>SUM(T183:T187)</f>
        <v>0</v>
      </c>
      <c r="AR182" s="198" t="s">
        <v>87</v>
      </c>
      <c r="AT182" s="199" t="s">
        <v>76</v>
      </c>
      <c r="AU182" s="199" t="s">
        <v>85</v>
      </c>
      <c r="AY182" s="198" t="s">
        <v>130</v>
      </c>
      <c r="BK182" s="200">
        <f>SUM(BK183:BK187)</f>
        <v>0</v>
      </c>
    </row>
    <row r="183" spans="1:65" s="2" customFormat="1" ht="24" customHeight="1">
      <c r="A183" s="34"/>
      <c r="B183" s="35"/>
      <c r="C183" s="201" t="s">
        <v>264</v>
      </c>
      <c r="D183" s="201" t="s">
        <v>131</v>
      </c>
      <c r="E183" s="202" t="s">
        <v>646</v>
      </c>
      <c r="F183" s="203" t="s">
        <v>647</v>
      </c>
      <c r="G183" s="204" t="s">
        <v>282</v>
      </c>
      <c r="H183" s="205">
        <v>4</v>
      </c>
      <c r="I183" s="206"/>
      <c r="J183" s="207">
        <f>ROUND(I183*H183,2)</f>
        <v>0</v>
      </c>
      <c r="K183" s="203" t="s">
        <v>1</v>
      </c>
      <c r="L183" s="39"/>
      <c r="M183" s="208" t="s">
        <v>1</v>
      </c>
      <c r="N183" s="209" t="s">
        <v>42</v>
      </c>
      <c r="O183" s="71"/>
      <c r="P183" s="210">
        <f>O183*H183</f>
        <v>0</v>
      </c>
      <c r="Q183" s="210">
        <v>0</v>
      </c>
      <c r="R183" s="210">
        <f>Q183*H183</f>
        <v>0</v>
      </c>
      <c r="S183" s="210">
        <v>0</v>
      </c>
      <c r="T183" s="211">
        <f>S183*H183</f>
        <v>0</v>
      </c>
      <c r="U183" s="34"/>
      <c r="V183" s="34"/>
      <c r="W183" s="34"/>
      <c r="X183" s="34"/>
      <c r="Y183" s="34"/>
      <c r="Z183" s="34"/>
      <c r="AA183" s="34"/>
      <c r="AB183" s="34"/>
      <c r="AC183" s="34"/>
      <c r="AD183" s="34"/>
      <c r="AE183" s="34"/>
      <c r="AR183" s="212" t="s">
        <v>85</v>
      </c>
      <c r="AT183" s="212" t="s">
        <v>131</v>
      </c>
      <c r="AU183" s="212" t="s">
        <v>87</v>
      </c>
      <c r="AY183" s="17" t="s">
        <v>130</v>
      </c>
      <c r="BE183" s="213">
        <f>IF(N183="základní",J183,0)</f>
        <v>0</v>
      </c>
      <c r="BF183" s="213">
        <f>IF(N183="snížená",J183,0)</f>
        <v>0</v>
      </c>
      <c r="BG183" s="213">
        <f>IF(N183="zákl. přenesená",J183,0)</f>
        <v>0</v>
      </c>
      <c r="BH183" s="213">
        <f>IF(N183="sníž. přenesená",J183,0)</f>
        <v>0</v>
      </c>
      <c r="BI183" s="213">
        <f>IF(N183="nulová",J183,0)</f>
        <v>0</v>
      </c>
      <c r="BJ183" s="17" t="s">
        <v>85</v>
      </c>
      <c r="BK183" s="213">
        <f>ROUND(I183*H183,2)</f>
        <v>0</v>
      </c>
      <c r="BL183" s="17" t="s">
        <v>85</v>
      </c>
      <c r="BM183" s="212" t="s">
        <v>648</v>
      </c>
    </row>
    <row r="184" spans="1:65" s="2" customFormat="1" ht="24" customHeight="1">
      <c r="A184" s="34"/>
      <c r="B184" s="35"/>
      <c r="C184" s="201" t="s">
        <v>7</v>
      </c>
      <c r="D184" s="201" t="s">
        <v>131</v>
      </c>
      <c r="E184" s="202" t="s">
        <v>649</v>
      </c>
      <c r="F184" s="203" t="s">
        <v>650</v>
      </c>
      <c r="G184" s="204" t="s">
        <v>282</v>
      </c>
      <c r="H184" s="205">
        <v>3</v>
      </c>
      <c r="I184" s="206"/>
      <c r="J184" s="207">
        <f>ROUND(I184*H184,2)</f>
        <v>0</v>
      </c>
      <c r="K184" s="203" t="s">
        <v>1</v>
      </c>
      <c r="L184" s="39"/>
      <c r="M184" s="208" t="s">
        <v>1</v>
      </c>
      <c r="N184" s="209" t="s">
        <v>42</v>
      </c>
      <c r="O184" s="71"/>
      <c r="P184" s="210">
        <f>O184*H184</f>
        <v>0</v>
      </c>
      <c r="Q184" s="210">
        <v>0</v>
      </c>
      <c r="R184" s="210">
        <f>Q184*H184</f>
        <v>0</v>
      </c>
      <c r="S184" s="210">
        <v>0</v>
      </c>
      <c r="T184" s="211">
        <f>S184*H184</f>
        <v>0</v>
      </c>
      <c r="U184" s="34"/>
      <c r="V184" s="34"/>
      <c r="W184" s="34"/>
      <c r="X184" s="34"/>
      <c r="Y184" s="34"/>
      <c r="Z184" s="34"/>
      <c r="AA184" s="34"/>
      <c r="AB184" s="34"/>
      <c r="AC184" s="34"/>
      <c r="AD184" s="34"/>
      <c r="AE184" s="34"/>
      <c r="AR184" s="212" t="s">
        <v>85</v>
      </c>
      <c r="AT184" s="212" t="s">
        <v>131</v>
      </c>
      <c r="AU184" s="212" t="s">
        <v>87</v>
      </c>
      <c r="AY184" s="17" t="s">
        <v>130</v>
      </c>
      <c r="BE184" s="213">
        <f>IF(N184="základní",J184,0)</f>
        <v>0</v>
      </c>
      <c r="BF184" s="213">
        <f>IF(N184="snížená",J184,0)</f>
        <v>0</v>
      </c>
      <c r="BG184" s="213">
        <f>IF(N184="zákl. přenesená",J184,0)</f>
        <v>0</v>
      </c>
      <c r="BH184" s="213">
        <f>IF(N184="sníž. přenesená",J184,0)</f>
        <v>0</v>
      </c>
      <c r="BI184" s="213">
        <f>IF(N184="nulová",J184,0)</f>
        <v>0</v>
      </c>
      <c r="BJ184" s="17" t="s">
        <v>85</v>
      </c>
      <c r="BK184" s="213">
        <f>ROUND(I184*H184,2)</f>
        <v>0</v>
      </c>
      <c r="BL184" s="17" t="s">
        <v>85</v>
      </c>
      <c r="BM184" s="212" t="s">
        <v>651</v>
      </c>
    </row>
    <row r="185" spans="1:65" s="2" customFormat="1" ht="36" customHeight="1">
      <c r="A185" s="34"/>
      <c r="B185" s="35"/>
      <c r="C185" s="252" t="s">
        <v>276</v>
      </c>
      <c r="D185" s="252" t="s">
        <v>265</v>
      </c>
      <c r="E185" s="253" t="s">
        <v>652</v>
      </c>
      <c r="F185" s="254" t="s">
        <v>653</v>
      </c>
      <c r="G185" s="255" t="s">
        <v>282</v>
      </c>
      <c r="H185" s="256">
        <v>3</v>
      </c>
      <c r="I185" s="257"/>
      <c r="J185" s="258">
        <f>ROUND(I185*H185,2)</f>
        <v>0</v>
      </c>
      <c r="K185" s="254" t="s">
        <v>1</v>
      </c>
      <c r="L185" s="259"/>
      <c r="M185" s="260" t="s">
        <v>1</v>
      </c>
      <c r="N185" s="261" t="s">
        <v>42</v>
      </c>
      <c r="O185" s="71"/>
      <c r="P185" s="210">
        <f>O185*H185</f>
        <v>0</v>
      </c>
      <c r="Q185" s="210">
        <v>0</v>
      </c>
      <c r="R185" s="210">
        <f>Q185*H185</f>
        <v>0</v>
      </c>
      <c r="S185" s="210">
        <v>0</v>
      </c>
      <c r="T185" s="211">
        <f>S185*H185</f>
        <v>0</v>
      </c>
      <c r="U185" s="34"/>
      <c r="V185" s="34"/>
      <c r="W185" s="34"/>
      <c r="X185" s="34"/>
      <c r="Y185" s="34"/>
      <c r="Z185" s="34"/>
      <c r="AA185" s="34"/>
      <c r="AB185" s="34"/>
      <c r="AC185" s="34"/>
      <c r="AD185" s="34"/>
      <c r="AE185" s="34"/>
      <c r="AR185" s="212" t="s">
        <v>654</v>
      </c>
      <c r="AT185" s="212" t="s">
        <v>265</v>
      </c>
      <c r="AU185" s="212" t="s">
        <v>87</v>
      </c>
      <c r="AY185" s="17" t="s">
        <v>130</v>
      </c>
      <c r="BE185" s="213">
        <f>IF(N185="základní",J185,0)</f>
        <v>0</v>
      </c>
      <c r="BF185" s="213">
        <f>IF(N185="snížená",J185,0)</f>
        <v>0</v>
      </c>
      <c r="BG185" s="213">
        <f>IF(N185="zákl. přenesená",J185,0)</f>
        <v>0</v>
      </c>
      <c r="BH185" s="213">
        <f>IF(N185="sníž. přenesená",J185,0)</f>
        <v>0</v>
      </c>
      <c r="BI185" s="213">
        <f>IF(N185="nulová",J185,0)</f>
        <v>0</v>
      </c>
      <c r="BJ185" s="17" t="s">
        <v>85</v>
      </c>
      <c r="BK185" s="213">
        <f>ROUND(I185*H185,2)</f>
        <v>0</v>
      </c>
      <c r="BL185" s="17" t="s">
        <v>655</v>
      </c>
      <c r="BM185" s="212" t="s">
        <v>656</v>
      </c>
    </row>
    <row r="186" spans="1:65" s="2" customFormat="1" ht="16.5" customHeight="1">
      <c r="A186" s="34"/>
      <c r="B186" s="35"/>
      <c r="C186" s="201" t="s">
        <v>279</v>
      </c>
      <c r="D186" s="201" t="s">
        <v>131</v>
      </c>
      <c r="E186" s="202" t="s">
        <v>657</v>
      </c>
      <c r="F186" s="203" t="s">
        <v>658</v>
      </c>
      <c r="G186" s="204" t="s">
        <v>282</v>
      </c>
      <c r="H186" s="205">
        <v>3</v>
      </c>
      <c r="I186" s="206"/>
      <c r="J186" s="207">
        <f>ROUND(I186*H186,2)</f>
        <v>0</v>
      </c>
      <c r="K186" s="203" t="s">
        <v>1</v>
      </c>
      <c r="L186" s="39"/>
      <c r="M186" s="208" t="s">
        <v>1</v>
      </c>
      <c r="N186" s="209" t="s">
        <v>42</v>
      </c>
      <c r="O186" s="71"/>
      <c r="P186" s="210">
        <f>O186*H186</f>
        <v>0</v>
      </c>
      <c r="Q186" s="210">
        <v>0</v>
      </c>
      <c r="R186" s="210">
        <f>Q186*H186</f>
        <v>0</v>
      </c>
      <c r="S186" s="210">
        <v>0</v>
      </c>
      <c r="T186" s="211">
        <f>S186*H186</f>
        <v>0</v>
      </c>
      <c r="U186" s="34"/>
      <c r="V186" s="34"/>
      <c r="W186" s="34"/>
      <c r="X186" s="34"/>
      <c r="Y186" s="34"/>
      <c r="Z186" s="34"/>
      <c r="AA186" s="34"/>
      <c r="AB186" s="34"/>
      <c r="AC186" s="34"/>
      <c r="AD186" s="34"/>
      <c r="AE186" s="34"/>
      <c r="AR186" s="212" t="s">
        <v>85</v>
      </c>
      <c r="AT186" s="212" t="s">
        <v>131</v>
      </c>
      <c r="AU186" s="212" t="s">
        <v>87</v>
      </c>
      <c r="AY186" s="17" t="s">
        <v>130</v>
      </c>
      <c r="BE186" s="213">
        <f>IF(N186="základní",J186,0)</f>
        <v>0</v>
      </c>
      <c r="BF186" s="213">
        <f>IF(N186="snížená",J186,0)</f>
        <v>0</v>
      </c>
      <c r="BG186" s="213">
        <f>IF(N186="zákl. přenesená",J186,0)</f>
        <v>0</v>
      </c>
      <c r="BH186" s="213">
        <f>IF(N186="sníž. přenesená",J186,0)</f>
        <v>0</v>
      </c>
      <c r="BI186" s="213">
        <f>IF(N186="nulová",J186,0)</f>
        <v>0</v>
      </c>
      <c r="BJ186" s="17" t="s">
        <v>85</v>
      </c>
      <c r="BK186" s="213">
        <f>ROUND(I186*H186,2)</f>
        <v>0</v>
      </c>
      <c r="BL186" s="17" t="s">
        <v>85</v>
      </c>
      <c r="BM186" s="212" t="s">
        <v>659</v>
      </c>
    </row>
    <row r="187" spans="1:65" s="2" customFormat="1" ht="24" customHeight="1">
      <c r="A187" s="34"/>
      <c r="B187" s="35"/>
      <c r="C187" s="201" t="s">
        <v>285</v>
      </c>
      <c r="D187" s="201" t="s">
        <v>131</v>
      </c>
      <c r="E187" s="202" t="s">
        <v>660</v>
      </c>
      <c r="F187" s="203" t="s">
        <v>661</v>
      </c>
      <c r="G187" s="204" t="s">
        <v>282</v>
      </c>
      <c r="H187" s="205">
        <v>3</v>
      </c>
      <c r="I187" s="206"/>
      <c r="J187" s="207">
        <f>ROUND(I187*H187,2)</f>
        <v>0</v>
      </c>
      <c r="K187" s="203" t="s">
        <v>1</v>
      </c>
      <c r="L187" s="39"/>
      <c r="M187" s="208" t="s">
        <v>1</v>
      </c>
      <c r="N187" s="209" t="s">
        <v>42</v>
      </c>
      <c r="O187" s="71"/>
      <c r="P187" s="210">
        <f>O187*H187</f>
        <v>0</v>
      </c>
      <c r="Q187" s="210">
        <v>0</v>
      </c>
      <c r="R187" s="210">
        <f>Q187*H187</f>
        <v>0</v>
      </c>
      <c r="S187" s="210">
        <v>0</v>
      </c>
      <c r="T187" s="211">
        <f>S187*H187</f>
        <v>0</v>
      </c>
      <c r="U187" s="34"/>
      <c r="V187" s="34"/>
      <c r="W187" s="34"/>
      <c r="X187" s="34"/>
      <c r="Y187" s="34"/>
      <c r="Z187" s="34"/>
      <c r="AA187" s="34"/>
      <c r="AB187" s="34"/>
      <c r="AC187" s="34"/>
      <c r="AD187" s="34"/>
      <c r="AE187" s="34"/>
      <c r="AR187" s="212" t="s">
        <v>85</v>
      </c>
      <c r="AT187" s="212" t="s">
        <v>131</v>
      </c>
      <c r="AU187" s="212" t="s">
        <v>87</v>
      </c>
      <c r="AY187" s="17" t="s">
        <v>130</v>
      </c>
      <c r="BE187" s="213">
        <f>IF(N187="základní",J187,0)</f>
        <v>0</v>
      </c>
      <c r="BF187" s="213">
        <f>IF(N187="snížená",J187,0)</f>
        <v>0</v>
      </c>
      <c r="BG187" s="213">
        <f>IF(N187="zákl. přenesená",J187,0)</f>
        <v>0</v>
      </c>
      <c r="BH187" s="213">
        <f>IF(N187="sníž. přenesená",J187,0)</f>
        <v>0</v>
      </c>
      <c r="BI187" s="213">
        <f>IF(N187="nulová",J187,0)</f>
        <v>0</v>
      </c>
      <c r="BJ187" s="17" t="s">
        <v>85</v>
      </c>
      <c r="BK187" s="213">
        <f>ROUND(I187*H187,2)</f>
        <v>0</v>
      </c>
      <c r="BL187" s="17" t="s">
        <v>85</v>
      </c>
      <c r="BM187" s="212" t="s">
        <v>662</v>
      </c>
    </row>
    <row r="188" spans="1:65" s="12" customFormat="1" ht="22.9" customHeight="1">
      <c r="B188" s="187"/>
      <c r="C188" s="188"/>
      <c r="D188" s="189" t="s">
        <v>76</v>
      </c>
      <c r="E188" s="250" t="s">
        <v>663</v>
      </c>
      <c r="F188" s="250" t="s">
        <v>664</v>
      </c>
      <c r="G188" s="188"/>
      <c r="H188" s="188"/>
      <c r="I188" s="191"/>
      <c r="J188" s="251">
        <f>BK188</f>
        <v>0</v>
      </c>
      <c r="K188" s="188"/>
      <c r="L188" s="193"/>
      <c r="M188" s="194"/>
      <c r="N188" s="195"/>
      <c r="O188" s="195"/>
      <c r="P188" s="196">
        <f>SUM(P189:P198)</f>
        <v>0</v>
      </c>
      <c r="Q188" s="195"/>
      <c r="R188" s="196">
        <f>SUM(R189:R198)</f>
        <v>0.22396219560000002</v>
      </c>
      <c r="S188" s="195"/>
      <c r="T188" s="197">
        <f>SUM(T189:T198)</f>
        <v>0</v>
      </c>
      <c r="AR188" s="198" t="s">
        <v>87</v>
      </c>
      <c r="AT188" s="199" t="s">
        <v>76</v>
      </c>
      <c r="AU188" s="199" t="s">
        <v>85</v>
      </c>
      <c r="AY188" s="198" t="s">
        <v>130</v>
      </c>
      <c r="BK188" s="200">
        <f>SUM(BK189:BK198)</f>
        <v>0</v>
      </c>
    </row>
    <row r="189" spans="1:65" s="2" customFormat="1" ht="24" customHeight="1">
      <c r="A189" s="34"/>
      <c r="B189" s="35"/>
      <c r="C189" s="201" t="s">
        <v>290</v>
      </c>
      <c r="D189" s="201" t="s">
        <v>131</v>
      </c>
      <c r="E189" s="202" t="s">
        <v>665</v>
      </c>
      <c r="F189" s="203" t="s">
        <v>666</v>
      </c>
      <c r="G189" s="204" t="s">
        <v>163</v>
      </c>
      <c r="H189" s="205">
        <v>416.36399999999998</v>
      </c>
      <c r="I189" s="206"/>
      <c r="J189" s="207">
        <f>ROUND(I189*H189,2)</f>
        <v>0</v>
      </c>
      <c r="K189" s="203" t="s">
        <v>135</v>
      </c>
      <c r="L189" s="39"/>
      <c r="M189" s="208" t="s">
        <v>1</v>
      </c>
      <c r="N189" s="209" t="s">
        <v>42</v>
      </c>
      <c r="O189" s="71"/>
      <c r="P189" s="210">
        <f>O189*H189</f>
        <v>0</v>
      </c>
      <c r="Q189" s="210">
        <v>0</v>
      </c>
      <c r="R189" s="210">
        <f>Q189*H189</f>
        <v>0</v>
      </c>
      <c r="S189" s="210">
        <v>0</v>
      </c>
      <c r="T189" s="211">
        <f>S189*H189</f>
        <v>0</v>
      </c>
      <c r="U189" s="34"/>
      <c r="V189" s="34"/>
      <c r="W189" s="34"/>
      <c r="X189" s="34"/>
      <c r="Y189" s="34"/>
      <c r="Z189" s="34"/>
      <c r="AA189" s="34"/>
      <c r="AB189" s="34"/>
      <c r="AC189" s="34"/>
      <c r="AD189" s="34"/>
      <c r="AE189" s="34"/>
      <c r="AR189" s="212" t="s">
        <v>241</v>
      </c>
      <c r="AT189" s="212" t="s">
        <v>131</v>
      </c>
      <c r="AU189" s="212" t="s">
        <v>87</v>
      </c>
      <c r="AY189" s="17" t="s">
        <v>130</v>
      </c>
      <c r="BE189" s="213">
        <f>IF(N189="základní",J189,0)</f>
        <v>0</v>
      </c>
      <c r="BF189" s="213">
        <f>IF(N189="snížená",J189,0)</f>
        <v>0</v>
      </c>
      <c r="BG189" s="213">
        <f>IF(N189="zákl. přenesená",J189,0)</f>
        <v>0</v>
      </c>
      <c r="BH189" s="213">
        <f>IF(N189="sníž. přenesená",J189,0)</f>
        <v>0</v>
      </c>
      <c r="BI189" s="213">
        <f>IF(N189="nulová",J189,0)</f>
        <v>0</v>
      </c>
      <c r="BJ189" s="17" t="s">
        <v>85</v>
      </c>
      <c r="BK189" s="213">
        <f>ROUND(I189*H189,2)</f>
        <v>0</v>
      </c>
      <c r="BL189" s="17" t="s">
        <v>241</v>
      </c>
      <c r="BM189" s="212" t="s">
        <v>667</v>
      </c>
    </row>
    <row r="190" spans="1:65" s="14" customFormat="1" ht="11.25">
      <c r="B190" s="228"/>
      <c r="C190" s="229"/>
      <c r="D190" s="214" t="s">
        <v>140</v>
      </c>
      <c r="E190" s="230" t="s">
        <v>1</v>
      </c>
      <c r="F190" s="231" t="s">
        <v>668</v>
      </c>
      <c r="G190" s="229"/>
      <c r="H190" s="232">
        <v>416.36399999999998</v>
      </c>
      <c r="I190" s="233"/>
      <c r="J190" s="229"/>
      <c r="K190" s="229"/>
      <c r="L190" s="234"/>
      <c r="M190" s="235"/>
      <c r="N190" s="236"/>
      <c r="O190" s="236"/>
      <c r="P190" s="236"/>
      <c r="Q190" s="236"/>
      <c r="R190" s="236"/>
      <c r="S190" s="236"/>
      <c r="T190" s="237"/>
      <c r="AT190" s="238" t="s">
        <v>140</v>
      </c>
      <c r="AU190" s="238" t="s">
        <v>87</v>
      </c>
      <c r="AV190" s="14" t="s">
        <v>87</v>
      </c>
      <c r="AW190" s="14" t="s">
        <v>34</v>
      </c>
      <c r="AX190" s="14" t="s">
        <v>85</v>
      </c>
      <c r="AY190" s="238" t="s">
        <v>130</v>
      </c>
    </row>
    <row r="191" spans="1:65" s="2" customFormat="1" ht="24" customHeight="1">
      <c r="A191" s="34"/>
      <c r="B191" s="35"/>
      <c r="C191" s="201" t="s">
        <v>294</v>
      </c>
      <c r="D191" s="201" t="s">
        <v>131</v>
      </c>
      <c r="E191" s="202" t="s">
        <v>669</v>
      </c>
      <c r="F191" s="203" t="s">
        <v>670</v>
      </c>
      <c r="G191" s="204" t="s">
        <v>163</v>
      </c>
      <c r="H191" s="205">
        <v>416.36399999999998</v>
      </c>
      <c r="I191" s="206"/>
      <c r="J191" s="207">
        <f>ROUND(I191*H191,2)</f>
        <v>0</v>
      </c>
      <c r="K191" s="203" t="s">
        <v>576</v>
      </c>
      <c r="L191" s="39"/>
      <c r="M191" s="208" t="s">
        <v>1</v>
      </c>
      <c r="N191" s="209" t="s">
        <v>42</v>
      </c>
      <c r="O191" s="71"/>
      <c r="P191" s="210">
        <f>O191*H191</f>
        <v>0</v>
      </c>
      <c r="Q191" s="210">
        <v>1.6875000000000001E-4</v>
      </c>
      <c r="R191" s="210">
        <f>Q191*H191</f>
        <v>7.0261425000000002E-2</v>
      </c>
      <c r="S191" s="210">
        <v>0</v>
      </c>
      <c r="T191" s="211">
        <f>S191*H191</f>
        <v>0</v>
      </c>
      <c r="U191" s="34"/>
      <c r="V191" s="34"/>
      <c r="W191" s="34"/>
      <c r="X191" s="34"/>
      <c r="Y191" s="34"/>
      <c r="Z191" s="34"/>
      <c r="AA191" s="34"/>
      <c r="AB191" s="34"/>
      <c r="AC191" s="34"/>
      <c r="AD191" s="34"/>
      <c r="AE191" s="34"/>
      <c r="AR191" s="212" t="s">
        <v>241</v>
      </c>
      <c r="AT191" s="212" t="s">
        <v>131</v>
      </c>
      <c r="AU191" s="212" t="s">
        <v>87</v>
      </c>
      <c r="AY191" s="17" t="s">
        <v>130</v>
      </c>
      <c r="BE191" s="213">
        <f>IF(N191="základní",J191,0)</f>
        <v>0</v>
      </c>
      <c r="BF191" s="213">
        <f>IF(N191="snížená",J191,0)</f>
        <v>0</v>
      </c>
      <c r="BG191" s="213">
        <f>IF(N191="zákl. přenesená",J191,0)</f>
        <v>0</v>
      </c>
      <c r="BH191" s="213">
        <f>IF(N191="sníž. přenesená",J191,0)</f>
        <v>0</v>
      </c>
      <c r="BI191" s="213">
        <f>IF(N191="nulová",J191,0)</f>
        <v>0</v>
      </c>
      <c r="BJ191" s="17" t="s">
        <v>85</v>
      </c>
      <c r="BK191" s="213">
        <f>ROUND(I191*H191,2)</f>
        <v>0</v>
      </c>
      <c r="BL191" s="17" t="s">
        <v>241</v>
      </c>
      <c r="BM191" s="212" t="s">
        <v>671</v>
      </c>
    </row>
    <row r="192" spans="1:65" s="14" customFormat="1" ht="11.25">
      <c r="B192" s="228"/>
      <c r="C192" s="229"/>
      <c r="D192" s="214" t="s">
        <v>140</v>
      </c>
      <c r="E192" s="230" t="s">
        <v>1</v>
      </c>
      <c r="F192" s="231" t="s">
        <v>668</v>
      </c>
      <c r="G192" s="229"/>
      <c r="H192" s="232">
        <v>416.36399999999998</v>
      </c>
      <c r="I192" s="233"/>
      <c r="J192" s="229"/>
      <c r="K192" s="229"/>
      <c r="L192" s="234"/>
      <c r="M192" s="235"/>
      <c r="N192" s="236"/>
      <c r="O192" s="236"/>
      <c r="P192" s="236"/>
      <c r="Q192" s="236"/>
      <c r="R192" s="236"/>
      <c r="S192" s="236"/>
      <c r="T192" s="237"/>
      <c r="AT192" s="238" t="s">
        <v>140</v>
      </c>
      <c r="AU192" s="238" t="s">
        <v>87</v>
      </c>
      <c r="AV192" s="14" t="s">
        <v>87</v>
      </c>
      <c r="AW192" s="14" t="s">
        <v>34</v>
      </c>
      <c r="AX192" s="14" t="s">
        <v>85</v>
      </c>
      <c r="AY192" s="238" t="s">
        <v>130</v>
      </c>
    </row>
    <row r="193" spans="1:65" s="2" customFormat="1" ht="24" customHeight="1">
      <c r="A193" s="34"/>
      <c r="B193" s="35"/>
      <c r="C193" s="201" t="s">
        <v>299</v>
      </c>
      <c r="D193" s="201" t="s">
        <v>131</v>
      </c>
      <c r="E193" s="202" t="s">
        <v>672</v>
      </c>
      <c r="F193" s="203" t="s">
        <v>673</v>
      </c>
      <c r="G193" s="204" t="s">
        <v>163</v>
      </c>
      <c r="H193" s="205">
        <v>832.72799999999995</v>
      </c>
      <c r="I193" s="206"/>
      <c r="J193" s="207">
        <f>ROUND(I193*H193,2)</f>
        <v>0</v>
      </c>
      <c r="K193" s="203" t="s">
        <v>576</v>
      </c>
      <c r="L193" s="39"/>
      <c r="M193" s="208" t="s">
        <v>1</v>
      </c>
      <c r="N193" s="209" t="s">
        <v>42</v>
      </c>
      <c r="O193" s="71"/>
      <c r="P193" s="210">
        <f>O193*H193</f>
        <v>0</v>
      </c>
      <c r="Q193" s="210">
        <v>1.2305000000000001E-4</v>
      </c>
      <c r="R193" s="210">
        <f>Q193*H193</f>
        <v>0.1024671804</v>
      </c>
      <c r="S193" s="210">
        <v>0</v>
      </c>
      <c r="T193" s="211">
        <f>S193*H193</f>
        <v>0</v>
      </c>
      <c r="U193" s="34"/>
      <c r="V193" s="34"/>
      <c r="W193" s="34"/>
      <c r="X193" s="34"/>
      <c r="Y193" s="34"/>
      <c r="Z193" s="34"/>
      <c r="AA193" s="34"/>
      <c r="AB193" s="34"/>
      <c r="AC193" s="34"/>
      <c r="AD193" s="34"/>
      <c r="AE193" s="34"/>
      <c r="AR193" s="212" t="s">
        <v>241</v>
      </c>
      <c r="AT193" s="212" t="s">
        <v>131</v>
      </c>
      <c r="AU193" s="212" t="s">
        <v>87</v>
      </c>
      <c r="AY193" s="17" t="s">
        <v>130</v>
      </c>
      <c r="BE193" s="213">
        <f>IF(N193="základní",J193,0)</f>
        <v>0</v>
      </c>
      <c r="BF193" s="213">
        <f>IF(N193="snížená",J193,0)</f>
        <v>0</v>
      </c>
      <c r="BG193" s="213">
        <f>IF(N193="zákl. přenesená",J193,0)</f>
        <v>0</v>
      </c>
      <c r="BH193" s="213">
        <f>IF(N193="sníž. přenesená",J193,0)</f>
        <v>0</v>
      </c>
      <c r="BI193" s="213">
        <f>IF(N193="nulová",J193,0)</f>
        <v>0</v>
      </c>
      <c r="BJ193" s="17" t="s">
        <v>85</v>
      </c>
      <c r="BK193" s="213">
        <f>ROUND(I193*H193,2)</f>
        <v>0</v>
      </c>
      <c r="BL193" s="17" t="s">
        <v>241</v>
      </c>
      <c r="BM193" s="212" t="s">
        <v>674</v>
      </c>
    </row>
    <row r="194" spans="1:65" s="14" customFormat="1" ht="11.25">
      <c r="B194" s="228"/>
      <c r="C194" s="229"/>
      <c r="D194" s="214" t="s">
        <v>140</v>
      </c>
      <c r="E194" s="230" t="s">
        <v>1</v>
      </c>
      <c r="F194" s="231" t="s">
        <v>675</v>
      </c>
      <c r="G194" s="229"/>
      <c r="H194" s="232">
        <v>832.72799999999995</v>
      </c>
      <c r="I194" s="233"/>
      <c r="J194" s="229"/>
      <c r="K194" s="229"/>
      <c r="L194" s="234"/>
      <c r="M194" s="235"/>
      <c r="N194" s="236"/>
      <c r="O194" s="236"/>
      <c r="P194" s="236"/>
      <c r="Q194" s="236"/>
      <c r="R194" s="236"/>
      <c r="S194" s="236"/>
      <c r="T194" s="237"/>
      <c r="AT194" s="238" t="s">
        <v>140</v>
      </c>
      <c r="AU194" s="238" t="s">
        <v>87</v>
      </c>
      <c r="AV194" s="14" t="s">
        <v>87</v>
      </c>
      <c r="AW194" s="14" t="s">
        <v>34</v>
      </c>
      <c r="AX194" s="14" t="s">
        <v>85</v>
      </c>
      <c r="AY194" s="238" t="s">
        <v>130</v>
      </c>
    </row>
    <row r="195" spans="1:65" s="2" customFormat="1" ht="24" customHeight="1">
      <c r="A195" s="34"/>
      <c r="B195" s="35"/>
      <c r="C195" s="201" t="s">
        <v>303</v>
      </c>
      <c r="D195" s="201" t="s">
        <v>131</v>
      </c>
      <c r="E195" s="202" t="s">
        <v>676</v>
      </c>
      <c r="F195" s="203" t="s">
        <v>677</v>
      </c>
      <c r="G195" s="204" t="s">
        <v>163</v>
      </c>
      <c r="H195" s="205">
        <v>416.36399999999998</v>
      </c>
      <c r="I195" s="206"/>
      <c r="J195" s="207">
        <f>ROUND(I195*H195,2)</f>
        <v>0</v>
      </c>
      <c r="K195" s="203" t="s">
        <v>576</v>
      </c>
      <c r="L195" s="39"/>
      <c r="M195" s="208" t="s">
        <v>1</v>
      </c>
      <c r="N195" s="209" t="s">
        <v>42</v>
      </c>
      <c r="O195" s="71"/>
      <c r="P195" s="210">
        <f>O195*H195</f>
        <v>0</v>
      </c>
      <c r="Q195" s="210">
        <v>1.2305000000000001E-4</v>
      </c>
      <c r="R195" s="210">
        <f>Q195*H195</f>
        <v>5.1233590199999998E-2</v>
      </c>
      <c r="S195" s="210">
        <v>0</v>
      </c>
      <c r="T195" s="211">
        <f>S195*H195</f>
        <v>0</v>
      </c>
      <c r="U195" s="34"/>
      <c r="V195" s="34"/>
      <c r="W195" s="34"/>
      <c r="X195" s="34"/>
      <c r="Y195" s="34"/>
      <c r="Z195" s="34"/>
      <c r="AA195" s="34"/>
      <c r="AB195" s="34"/>
      <c r="AC195" s="34"/>
      <c r="AD195" s="34"/>
      <c r="AE195" s="34"/>
      <c r="AR195" s="212" t="s">
        <v>241</v>
      </c>
      <c r="AT195" s="212" t="s">
        <v>131</v>
      </c>
      <c r="AU195" s="212" t="s">
        <v>87</v>
      </c>
      <c r="AY195" s="17" t="s">
        <v>130</v>
      </c>
      <c r="BE195" s="213">
        <f>IF(N195="základní",J195,0)</f>
        <v>0</v>
      </c>
      <c r="BF195" s="213">
        <f>IF(N195="snížená",J195,0)</f>
        <v>0</v>
      </c>
      <c r="BG195" s="213">
        <f>IF(N195="zákl. přenesená",J195,0)</f>
        <v>0</v>
      </c>
      <c r="BH195" s="213">
        <f>IF(N195="sníž. přenesená",J195,0)</f>
        <v>0</v>
      </c>
      <c r="BI195" s="213">
        <f>IF(N195="nulová",J195,0)</f>
        <v>0</v>
      </c>
      <c r="BJ195" s="17" t="s">
        <v>85</v>
      </c>
      <c r="BK195" s="213">
        <f>ROUND(I195*H195,2)</f>
        <v>0</v>
      </c>
      <c r="BL195" s="17" t="s">
        <v>241</v>
      </c>
      <c r="BM195" s="212" t="s">
        <v>678</v>
      </c>
    </row>
    <row r="196" spans="1:65" s="14" customFormat="1" ht="11.25">
      <c r="B196" s="228"/>
      <c r="C196" s="229"/>
      <c r="D196" s="214" t="s">
        <v>140</v>
      </c>
      <c r="E196" s="230" t="s">
        <v>1</v>
      </c>
      <c r="F196" s="231" t="s">
        <v>668</v>
      </c>
      <c r="G196" s="229"/>
      <c r="H196" s="232">
        <v>416.36399999999998</v>
      </c>
      <c r="I196" s="233"/>
      <c r="J196" s="229"/>
      <c r="K196" s="229"/>
      <c r="L196" s="234"/>
      <c r="M196" s="235"/>
      <c r="N196" s="236"/>
      <c r="O196" s="236"/>
      <c r="P196" s="236"/>
      <c r="Q196" s="236"/>
      <c r="R196" s="236"/>
      <c r="S196" s="236"/>
      <c r="T196" s="237"/>
      <c r="AT196" s="238" t="s">
        <v>140</v>
      </c>
      <c r="AU196" s="238" t="s">
        <v>87</v>
      </c>
      <c r="AV196" s="14" t="s">
        <v>87</v>
      </c>
      <c r="AW196" s="14" t="s">
        <v>34</v>
      </c>
      <c r="AX196" s="14" t="s">
        <v>85</v>
      </c>
      <c r="AY196" s="238" t="s">
        <v>130</v>
      </c>
    </row>
    <row r="197" spans="1:65" s="2" customFormat="1" ht="16.5" customHeight="1">
      <c r="A197" s="34"/>
      <c r="B197" s="35"/>
      <c r="C197" s="201" t="s">
        <v>309</v>
      </c>
      <c r="D197" s="201" t="s">
        <v>131</v>
      </c>
      <c r="E197" s="202" t="s">
        <v>679</v>
      </c>
      <c r="F197" s="203" t="s">
        <v>680</v>
      </c>
      <c r="G197" s="204" t="s">
        <v>681</v>
      </c>
      <c r="H197" s="205">
        <v>260</v>
      </c>
      <c r="I197" s="206"/>
      <c r="J197" s="207">
        <f>ROUND(I197*H197,2)</f>
        <v>0</v>
      </c>
      <c r="K197" s="203" t="s">
        <v>1</v>
      </c>
      <c r="L197" s="39"/>
      <c r="M197" s="208" t="s">
        <v>1</v>
      </c>
      <c r="N197" s="209" t="s">
        <v>42</v>
      </c>
      <c r="O197" s="71"/>
      <c r="P197" s="210">
        <f>O197*H197</f>
        <v>0</v>
      </c>
      <c r="Q197" s="210">
        <v>0</v>
      </c>
      <c r="R197" s="210">
        <f>Q197*H197</f>
        <v>0</v>
      </c>
      <c r="S197" s="210">
        <v>0</v>
      </c>
      <c r="T197" s="211">
        <f>S197*H197</f>
        <v>0</v>
      </c>
      <c r="U197" s="34"/>
      <c r="V197" s="34"/>
      <c r="W197" s="34"/>
      <c r="X197" s="34"/>
      <c r="Y197" s="34"/>
      <c r="Z197" s="34"/>
      <c r="AA197" s="34"/>
      <c r="AB197" s="34"/>
      <c r="AC197" s="34"/>
      <c r="AD197" s="34"/>
      <c r="AE197" s="34"/>
      <c r="AR197" s="212" t="s">
        <v>241</v>
      </c>
      <c r="AT197" s="212" t="s">
        <v>131</v>
      </c>
      <c r="AU197" s="212" t="s">
        <v>87</v>
      </c>
      <c r="AY197" s="17" t="s">
        <v>130</v>
      </c>
      <c r="BE197" s="213">
        <f>IF(N197="základní",J197,0)</f>
        <v>0</v>
      </c>
      <c r="BF197" s="213">
        <f>IF(N197="snížená",J197,0)</f>
        <v>0</v>
      </c>
      <c r="BG197" s="213">
        <f>IF(N197="zákl. přenesená",J197,0)</f>
        <v>0</v>
      </c>
      <c r="BH197" s="213">
        <f>IF(N197="sníž. přenesená",J197,0)</f>
        <v>0</v>
      </c>
      <c r="BI197" s="213">
        <f>IF(N197="nulová",J197,0)</f>
        <v>0</v>
      </c>
      <c r="BJ197" s="17" t="s">
        <v>85</v>
      </c>
      <c r="BK197" s="213">
        <f>ROUND(I197*H197,2)</f>
        <v>0</v>
      </c>
      <c r="BL197" s="17" t="s">
        <v>241</v>
      </c>
      <c r="BM197" s="212" t="s">
        <v>682</v>
      </c>
    </row>
    <row r="198" spans="1:65" s="14" customFormat="1" ht="11.25">
      <c r="B198" s="228"/>
      <c r="C198" s="229"/>
      <c r="D198" s="214" t="s">
        <v>140</v>
      </c>
      <c r="E198" s="230" t="s">
        <v>1</v>
      </c>
      <c r="F198" s="231" t="s">
        <v>683</v>
      </c>
      <c r="G198" s="229"/>
      <c r="H198" s="232">
        <v>260</v>
      </c>
      <c r="I198" s="233"/>
      <c r="J198" s="229"/>
      <c r="K198" s="229"/>
      <c r="L198" s="234"/>
      <c r="M198" s="235"/>
      <c r="N198" s="236"/>
      <c r="O198" s="236"/>
      <c r="P198" s="236"/>
      <c r="Q198" s="236"/>
      <c r="R198" s="236"/>
      <c r="S198" s="236"/>
      <c r="T198" s="237"/>
      <c r="AT198" s="238" t="s">
        <v>140</v>
      </c>
      <c r="AU198" s="238" t="s">
        <v>87</v>
      </c>
      <c r="AV198" s="14" t="s">
        <v>87</v>
      </c>
      <c r="AW198" s="14" t="s">
        <v>34</v>
      </c>
      <c r="AX198" s="14" t="s">
        <v>85</v>
      </c>
      <c r="AY198" s="238" t="s">
        <v>130</v>
      </c>
    </row>
    <row r="199" spans="1:65" s="12" customFormat="1" ht="25.9" customHeight="1">
      <c r="B199" s="187"/>
      <c r="C199" s="188"/>
      <c r="D199" s="189" t="s">
        <v>76</v>
      </c>
      <c r="E199" s="190" t="s">
        <v>265</v>
      </c>
      <c r="F199" s="190" t="s">
        <v>684</v>
      </c>
      <c r="G199" s="188"/>
      <c r="H199" s="188"/>
      <c r="I199" s="191"/>
      <c r="J199" s="192">
        <f>BK199</f>
        <v>0</v>
      </c>
      <c r="K199" s="188"/>
      <c r="L199" s="193"/>
      <c r="M199" s="194"/>
      <c r="N199" s="195"/>
      <c r="O199" s="195"/>
      <c r="P199" s="196">
        <f>P200</f>
        <v>0</v>
      </c>
      <c r="Q199" s="195"/>
      <c r="R199" s="196">
        <f>R200</f>
        <v>6.9800000000000001E-2</v>
      </c>
      <c r="S199" s="195"/>
      <c r="T199" s="197">
        <f>T200</f>
        <v>0</v>
      </c>
      <c r="AR199" s="198" t="s">
        <v>153</v>
      </c>
      <c r="AT199" s="199" t="s">
        <v>76</v>
      </c>
      <c r="AU199" s="199" t="s">
        <v>77</v>
      </c>
      <c r="AY199" s="198" t="s">
        <v>130</v>
      </c>
      <c r="BK199" s="200">
        <f>BK200</f>
        <v>0</v>
      </c>
    </row>
    <row r="200" spans="1:65" s="12" customFormat="1" ht="22.9" customHeight="1">
      <c r="B200" s="187"/>
      <c r="C200" s="188"/>
      <c r="D200" s="189" t="s">
        <v>76</v>
      </c>
      <c r="E200" s="250" t="s">
        <v>685</v>
      </c>
      <c r="F200" s="250" t="s">
        <v>686</v>
      </c>
      <c r="G200" s="188"/>
      <c r="H200" s="188"/>
      <c r="I200" s="191"/>
      <c r="J200" s="251">
        <f>BK200</f>
        <v>0</v>
      </c>
      <c r="K200" s="188"/>
      <c r="L200" s="193"/>
      <c r="M200" s="194"/>
      <c r="N200" s="195"/>
      <c r="O200" s="195"/>
      <c r="P200" s="196">
        <f>SUM(P201:P264)</f>
        <v>0</v>
      </c>
      <c r="Q200" s="195"/>
      <c r="R200" s="196">
        <f>SUM(R201:R264)</f>
        <v>6.9800000000000001E-2</v>
      </c>
      <c r="S200" s="195"/>
      <c r="T200" s="197">
        <f>SUM(T201:T264)</f>
        <v>0</v>
      </c>
      <c r="AR200" s="198" t="s">
        <v>153</v>
      </c>
      <c r="AT200" s="199" t="s">
        <v>76</v>
      </c>
      <c r="AU200" s="199" t="s">
        <v>85</v>
      </c>
      <c r="AY200" s="198" t="s">
        <v>130</v>
      </c>
      <c r="BK200" s="200">
        <f>SUM(BK201:BK264)</f>
        <v>0</v>
      </c>
    </row>
    <row r="201" spans="1:65" s="2" customFormat="1" ht="16.5" customHeight="1">
      <c r="A201" s="34"/>
      <c r="B201" s="35"/>
      <c r="C201" s="201" t="s">
        <v>316</v>
      </c>
      <c r="D201" s="201" t="s">
        <v>131</v>
      </c>
      <c r="E201" s="202" t="s">
        <v>324</v>
      </c>
      <c r="F201" s="203" t="s">
        <v>687</v>
      </c>
      <c r="G201" s="204" t="s">
        <v>282</v>
      </c>
      <c r="H201" s="205">
        <v>164</v>
      </c>
      <c r="I201" s="206"/>
      <c r="J201" s="207">
        <f t="shared" ref="J201:J232" si="0">ROUND(I201*H201,2)</f>
        <v>0</v>
      </c>
      <c r="K201" s="203" t="s">
        <v>1</v>
      </c>
      <c r="L201" s="39"/>
      <c r="M201" s="208" t="s">
        <v>1</v>
      </c>
      <c r="N201" s="209" t="s">
        <v>42</v>
      </c>
      <c r="O201" s="71"/>
      <c r="P201" s="210">
        <f t="shared" ref="P201:P232" si="1">O201*H201</f>
        <v>0</v>
      </c>
      <c r="Q201" s="210">
        <v>0</v>
      </c>
      <c r="R201" s="210">
        <f t="shared" ref="R201:R232" si="2">Q201*H201</f>
        <v>0</v>
      </c>
      <c r="S201" s="210">
        <v>0</v>
      </c>
      <c r="T201" s="211">
        <f t="shared" ref="T201:T232" si="3">S201*H201</f>
        <v>0</v>
      </c>
      <c r="U201" s="34"/>
      <c r="V201" s="34"/>
      <c r="W201" s="34"/>
      <c r="X201" s="34"/>
      <c r="Y201" s="34"/>
      <c r="Z201" s="34"/>
      <c r="AA201" s="34"/>
      <c r="AB201" s="34"/>
      <c r="AC201" s="34"/>
      <c r="AD201" s="34"/>
      <c r="AE201" s="34"/>
      <c r="AR201" s="212" t="s">
        <v>655</v>
      </c>
      <c r="AT201" s="212" t="s">
        <v>131</v>
      </c>
      <c r="AU201" s="212" t="s">
        <v>87</v>
      </c>
      <c r="AY201" s="17" t="s">
        <v>130</v>
      </c>
      <c r="BE201" s="213">
        <f t="shared" ref="BE201:BE232" si="4">IF(N201="základní",J201,0)</f>
        <v>0</v>
      </c>
      <c r="BF201" s="213">
        <f t="shared" ref="BF201:BF232" si="5">IF(N201="snížená",J201,0)</f>
        <v>0</v>
      </c>
      <c r="BG201" s="213">
        <f t="shared" ref="BG201:BG232" si="6">IF(N201="zákl. přenesená",J201,0)</f>
        <v>0</v>
      </c>
      <c r="BH201" s="213">
        <f t="shared" ref="BH201:BH232" si="7">IF(N201="sníž. přenesená",J201,0)</f>
        <v>0</v>
      </c>
      <c r="BI201" s="213">
        <f t="shared" ref="BI201:BI232" si="8">IF(N201="nulová",J201,0)</f>
        <v>0</v>
      </c>
      <c r="BJ201" s="17" t="s">
        <v>85</v>
      </c>
      <c r="BK201" s="213">
        <f t="shared" ref="BK201:BK232" si="9">ROUND(I201*H201,2)</f>
        <v>0</v>
      </c>
      <c r="BL201" s="17" t="s">
        <v>655</v>
      </c>
      <c r="BM201" s="212" t="s">
        <v>688</v>
      </c>
    </row>
    <row r="202" spans="1:65" s="2" customFormat="1" ht="16.5" customHeight="1">
      <c r="A202" s="34"/>
      <c r="B202" s="35"/>
      <c r="C202" s="252" t="s">
        <v>323</v>
      </c>
      <c r="D202" s="252" t="s">
        <v>265</v>
      </c>
      <c r="E202" s="253" t="s">
        <v>431</v>
      </c>
      <c r="F202" s="254" t="s">
        <v>689</v>
      </c>
      <c r="G202" s="255" t="s">
        <v>282</v>
      </c>
      <c r="H202" s="256">
        <v>120</v>
      </c>
      <c r="I202" s="257"/>
      <c r="J202" s="258">
        <f t="shared" si="0"/>
        <v>0</v>
      </c>
      <c r="K202" s="254" t="s">
        <v>1</v>
      </c>
      <c r="L202" s="259"/>
      <c r="M202" s="260" t="s">
        <v>1</v>
      </c>
      <c r="N202" s="261" t="s">
        <v>42</v>
      </c>
      <c r="O202" s="71"/>
      <c r="P202" s="210">
        <f t="shared" si="1"/>
        <v>0</v>
      </c>
      <c r="Q202" s="210">
        <v>0</v>
      </c>
      <c r="R202" s="210">
        <f t="shared" si="2"/>
        <v>0</v>
      </c>
      <c r="S202" s="210">
        <v>0</v>
      </c>
      <c r="T202" s="211">
        <f t="shared" si="3"/>
        <v>0</v>
      </c>
      <c r="U202" s="34"/>
      <c r="V202" s="34"/>
      <c r="W202" s="34"/>
      <c r="X202" s="34"/>
      <c r="Y202" s="34"/>
      <c r="Z202" s="34"/>
      <c r="AA202" s="34"/>
      <c r="AB202" s="34"/>
      <c r="AC202" s="34"/>
      <c r="AD202" s="34"/>
      <c r="AE202" s="34"/>
      <c r="AR202" s="212" t="s">
        <v>654</v>
      </c>
      <c r="AT202" s="212" t="s">
        <v>265</v>
      </c>
      <c r="AU202" s="212" t="s">
        <v>87</v>
      </c>
      <c r="AY202" s="17" t="s">
        <v>130</v>
      </c>
      <c r="BE202" s="213">
        <f t="shared" si="4"/>
        <v>0</v>
      </c>
      <c r="BF202" s="213">
        <f t="shared" si="5"/>
        <v>0</v>
      </c>
      <c r="BG202" s="213">
        <f t="shared" si="6"/>
        <v>0</v>
      </c>
      <c r="BH202" s="213">
        <f t="shared" si="7"/>
        <v>0</v>
      </c>
      <c r="BI202" s="213">
        <f t="shared" si="8"/>
        <v>0</v>
      </c>
      <c r="BJ202" s="17" t="s">
        <v>85</v>
      </c>
      <c r="BK202" s="213">
        <f t="shared" si="9"/>
        <v>0</v>
      </c>
      <c r="BL202" s="17" t="s">
        <v>655</v>
      </c>
      <c r="BM202" s="212" t="s">
        <v>690</v>
      </c>
    </row>
    <row r="203" spans="1:65" s="2" customFormat="1" ht="16.5" customHeight="1">
      <c r="A203" s="34"/>
      <c r="B203" s="35"/>
      <c r="C203" s="252" t="s">
        <v>329</v>
      </c>
      <c r="D203" s="252" t="s">
        <v>265</v>
      </c>
      <c r="E203" s="253" t="s">
        <v>691</v>
      </c>
      <c r="F203" s="254" t="s">
        <v>692</v>
      </c>
      <c r="G203" s="255" t="s">
        <v>282</v>
      </c>
      <c r="H203" s="256">
        <v>44</v>
      </c>
      <c r="I203" s="257"/>
      <c r="J203" s="258">
        <f t="shared" si="0"/>
        <v>0</v>
      </c>
      <c r="K203" s="254" t="s">
        <v>1</v>
      </c>
      <c r="L203" s="259"/>
      <c r="M203" s="260" t="s">
        <v>1</v>
      </c>
      <c r="N203" s="261" t="s">
        <v>42</v>
      </c>
      <c r="O203" s="71"/>
      <c r="P203" s="210">
        <f t="shared" si="1"/>
        <v>0</v>
      </c>
      <c r="Q203" s="210">
        <v>0</v>
      </c>
      <c r="R203" s="210">
        <f t="shared" si="2"/>
        <v>0</v>
      </c>
      <c r="S203" s="210">
        <v>0</v>
      </c>
      <c r="T203" s="211">
        <f t="shared" si="3"/>
        <v>0</v>
      </c>
      <c r="U203" s="34"/>
      <c r="V203" s="34"/>
      <c r="W203" s="34"/>
      <c r="X203" s="34"/>
      <c r="Y203" s="34"/>
      <c r="Z203" s="34"/>
      <c r="AA203" s="34"/>
      <c r="AB203" s="34"/>
      <c r="AC203" s="34"/>
      <c r="AD203" s="34"/>
      <c r="AE203" s="34"/>
      <c r="AR203" s="212" t="s">
        <v>654</v>
      </c>
      <c r="AT203" s="212" t="s">
        <v>265</v>
      </c>
      <c r="AU203" s="212" t="s">
        <v>87</v>
      </c>
      <c r="AY203" s="17" t="s">
        <v>130</v>
      </c>
      <c r="BE203" s="213">
        <f t="shared" si="4"/>
        <v>0</v>
      </c>
      <c r="BF203" s="213">
        <f t="shared" si="5"/>
        <v>0</v>
      </c>
      <c r="BG203" s="213">
        <f t="shared" si="6"/>
        <v>0</v>
      </c>
      <c r="BH203" s="213">
        <f t="shared" si="7"/>
        <v>0</v>
      </c>
      <c r="BI203" s="213">
        <f t="shared" si="8"/>
        <v>0</v>
      </c>
      <c r="BJ203" s="17" t="s">
        <v>85</v>
      </c>
      <c r="BK203" s="213">
        <f t="shared" si="9"/>
        <v>0</v>
      </c>
      <c r="BL203" s="17" t="s">
        <v>655</v>
      </c>
      <c r="BM203" s="212" t="s">
        <v>693</v>
      </c>
    </row>
    <row r="204" spans="1:65" s="2" customFormat="1" ht="16.5" customHeight="1">
      <c r="A204" s="34"/>
      <c r="B204" s="35"/>
      <c r="C204" s="252" t="s">
        <v>344</v>
      </c>
      <c r="D204" s="252" t="s">
        <v>265</v>
      </c>
      <c r="E204" s="253" t="s">
        <v>694</v>
      </c>
      <c r="F204" s="254" t="s">
        <v>695</v>
      </c>
      <c r="G204" s="255" t="s">
        <v>203</v>
      </c>
      <c r="H204" s="256">
        <v>300</v>
      </c>
      <c r="I204" s="257"/>
      <c r="J204" s="258">
        <f t="shared" si="0"/>
        <v>0</v>
      </c>
      <c r="K204" s="254" t="s">
        <v>1</v>
      </c>
      <c r="L204" s="259"/>
      <c r="M204" s="260" t="s">
        <v>1</v>
      </c>
      <c r="N204" s="261" t="s">
        <v>42</v>
      </c>
      <c r="O204" s="71"/>
      <c r="P204" s="210">
        <f t="shared" si="1"/>
        <v>0</v>
      </c>
      <c r="Q204" s="210">
        <v>8.0000000000000007E-5</v>
      </c>
      <c r="R204" s="210">
        <f t="shared" si="2"/>
        <v>2.4E-2</v>
      </c>
      <c r="S204" s="210">
        <v>0</v>
      </c>
      <c r="T204" s="211">
        <f t="shared" si="3"/>
        <v>0</v>
      </c>
      <c r="U204" s="34"/>
      <c r="V204" s="34"/>
      <c r="W204" s="34"/>
      <c r="X204" s="34"/>
      <c r="Y204" s="34"/>
      <c r="Z204" s="34"/>
      <c r="AA204" s="34"/>
      <c r="AB204" s="34"/>
      <c r="AC204" s="34"/>
      <c r="AD204" s="34"/>
      <c r="AE204" s="34"/>
      <c r="AR204" s="212" t="s">
        <v>654</v>
      </c>
      <c r="AT204" s="212" t="s">
        <v>265</v>
      </c>
      <c r="AU204" s="212" t="s">
        <v>87</v>
      </c>
      <c r="AY204" s="17" t="s">
        <v>130</v>
      </c>
      <c r="BE204" s="213">
        <f t="shared" si="4"/>
        <v>0</v>
      </c>
      <c r="BF204" s="213">
        <f t="shared" si="5"/>
        <v>0</v>
      </c>
      <c r="BG204" s="213">
        <f t="shared" si="6"/>
        <v>0</v>
      </c>
      <c r="BH204" s="213">
        <f t="shared" si="7"/>
        <v>0</v>
      </c>
      <c r="BI204" s="213">
        <f t="shared" si="8"/>
        <v>0</v>
      </c>
      <c r="BJ204" s="17" t="s">
        <v>85</v>
      </c>
      <c r="BK204" s="213">
        <f t="shared" si="9"/>
        <v>0</v>
      </c>
      <c r="BL204" s="17" t="s">
        <v>655</v>
      </c>
      <c r="BM204" s="212" t="s">
        <v>696</v>
      </c>
    </row>
    <row r="205" spans="1:65" s="2" customFormat="1" ht="24" customHeight="1">
      <c r="A205" s="34"/>
      <c r="B205" s="35"/>
      <c r="C205" s="252" t="s">
        <v>352</v>
      </c>
      <c r="D205" s="252" t="s">
        <v>265</v>
      </c>
      <c r="E205" s="253" t="s">
        <v>697</v>
      </c>
      <c r="F205" s="254" t="s">
        <v>698</v>
      </c>
      <c r="G205" s="255" t="s">
        <v>699</v>
      </c>
      <c r="H205" s="256">
        <v>2</v>
      </c>
      <c r="I205" s="257"/>
      <c r="J205" s="258">
        <f t="shared" si="0"/>
        <v>0</v>
      </c>
      <c r="K205" s="254" t="s">
        <v>1</v>
      </c>
      <c r="L205" s="259"/>
      <c r="M205" s="260" t="s">
        <v>1</v>
      </c>
      <c r="N205" s="261" t="s">
        <v>42</v>
      </c>
      <c r="O205" s="71"/>
      <c r="P205" s="210">
        <f t="shared" si="1"/>
        <v>0</v>
      </c>
      <c r="Q205" s="210">
        <v>5.0000000000000001E-4</v>
      </c>
      <c r="R205" s="210">
        <f t="shared" si="2"/>
        <v>1E-3</v>
      </c>
      <c r="S205" s="210">
        <v>0</v>
      </c>
      <c r="T205" s="211">
        <f t="shared" si="3"/>
        <v>0</v>
      </c>
      <c r="U205" s="34"/>
      <c r="V205" s="34"/>
      <c r="W205" s="34"/>
      <c r="X205" s="34"/>
      <c r="Y205" s="34"/>
      <c r="Z205" s="34"/>
      <c r="AA205" s="34"/>
      <c r="AB205" s="34"/>
      <c r="AC205" s="34"/>
      <c r="AD205" s="34"/>
      <c r="AE205" s="34"/>
      <c r="AR205" s="212" t="s">
        <v>654</v>
      </c>
      <c r="AT205" s="212" t="s">
        <v>265</v>
      </c>
      <c r="AU205" s="212" t="s">
        <v>87</v>
      </c>
      <c r="AY205" s="17" t="s">
        <v>130</v>
      </c>
      <c r="BE205" s="213">
        <f t="shared" si="4"/>
        <v>0</v>
      </c>
      <c r="BF205" s="213">
        <f t="shared" si="5"/>
        <v>0</v>
      </c>
      <c r="BG205" s="213">
        <f t="shared" si="6"/>
        <v>0</v>
      </c>
      <c r="BH205" s="213">
        <f t="shared" si="7"/>
        <v>0</v>
      </c>
      <c r="BI205" s="213">
        <f t="shared" si="8"/>
        <v>0</v>
      </c>
      <c r="BJ205" s="17" t="s">
        <v>85</v>
      </c>
      <c r="BK205" s="213">
        <f t="shared" si="9"/>
        <v>0</v>
      </c>
      <c r="BL205" s="17" t="s">
        <v>655</v>
      </c>
      <c r="BM205" s="212" t="s">
        <v>700</v>
      </c>
    </row>
    <row r="206" spans="1:65" s="2" customFormat="1" ht="16.5" customHeight="1">
      <c r="A206" s="34"/>
      <c r="B206" s="35"/>
      <c r="C206" s="201" t="s">
        <v>360</v>
      </c>
      <c r="D206" s="201" t="s">
        <v>131</v>
      </c>
      <c r="E206" s="202" t="s">
        <v>701</v>
      </c>
      <c r="F206" s="203" t="s">
        <v>702</v>
      </c>
      <c r="G206" s="204" t="s">
        <v>282</v>
      </c>
      <c r="H206" s="205">
        <v>44</v>
      </c>
      <c r="I206" s="206"/>
      <c r="J206" s="207">
        <f t="shared" si="0"/>
        <v>0</v>
      </c>
      <c r="K206" s="203" t="s">
        <v>703</v>
      </c>
      <c r="L206" s="39"/>
      <c r="M206" s="208" t="s">
        <v>1</v>
      </c>
      <c r="N206" s="209" t="s">
        <v>42</v>
      </c>
      <c r="O206" s="71"/>
      <c r="P206" s="210">
        <f t="shared" si="1"/>
        <v>0</v>
      </c>
      <c r="Q206" s="210">
        <v>0</v>
      </c>
      <c r="R206" s="210">
        <f t="shared" si="2"/>
        <v>0</v>
      </c>
      <c r="S206" s="210">
        <v>0</v>
      </c>
      <c r="T206" s="211">
        <f t="shared" si="3"/>
        <v>0</v>
      </c>
      <c r="U206" s="34"/>
      <c r="V206" s="34"/>
      <c r="W206" s="34"/>
      <c r="X206" s="34"/>
      <c r="Y206" s="34"/>
      <c r="Z206" s="34"/>
      <c r="AA206" s="34"/>
      <c r="AB206" s="34"/>
      <c r="AC206" s="34"/>
      <c r="AD206" s="34"/>
      <c r="AE206" s="34"/>
      <c r="AR206" s="212" t="s">
        <v>655</v>
      </c>
      <c r="AT206" s="212" t="s">
        <v>131</v>
      </c>
      <c r="AU206" s="212" t="s">
        <v>87</v>
      </c>
      <c r="AY206" s="17" t="s">
        <v>130</v>
      </c>
      <c r="BE206" s="213">
        <f t="shared" si="4"/>
        <v>0</v>
      </c>
      <c r="BF206" s="213">
        <f t="shared" si="5"/>
        <v>0</v>
      </c>
      <c r="BG206" s="213">
        <f t="shared" si="6"/>
        <v>0</v>
      </c>
      <c r="BH206" s="213">
        <f t="shared" si="7"/>
        <v>0</v>
      </c>
      <c r="BI206" s="213">
        <f t="shared" si="8"/>
        <v>0</v>
      </c>
      <c r="BJ206" s="17" t="s">
        <v>85</v>
      </c>
      <c r="BK206" s="213">
        <f t="shared" si="9"/>
        <v>0</v>
      </c>
      <c r="BL206" s="17" t="s">
        <v>655</v>
      </c>
      <c r="BM206" s="212" t="s">
        <v>704</v>
      </c>
    </row>
    <row r="207" spans="1:65" s="2" customFormat="1" ht="36" customHeight="1">
      <c r="A207" s="34"/>
      <c r="B207" s="35"/>
      <c r="C207" s="252" t="s">
        <v>384</v>
      </c>
      <c r="D207" s="252" t="s">
        <v>265</v>
      </c>
      <c r="E207" s="253" t="s">
        <v>705</v>
      </c>
      <c r="F207" s="254" t="s">
        <v>706</v>
      </c>
      <c r="G207" s="255" t="s">
        <v>282</v>
      </c>
      <c r="H207" s="256">
        <v>32</v>
      </c>
      <c r="I207" s="257"/>
      <c r="J207" s="258">
        <f t="shared" si="0"/>
        <v>0</v>
      </c>
      <c r="K207" s="254" t="s">
        <v>1</v>
      </c>
      <c r="L207" s="259"/>
      <c r="M207" s="260" t="s">
        <v>1</v>
      </c>
      <c r="N207" s="261" t="s">
        <v>42</v>
      </c>
      <c r="O207" s="71"/>
      <c r="P207" s="210">
        <f t="shared" si="1"/>
        <v>0</v>
      </c>
      <c r="Q207" s="210">
        <v>0</v>
      </c>
      <c r="R207" s="210">
        <f t="shared" si="2"/>
        <v>0</v>
      </c>
      <c r="S207" s="210">
        <v>0</v>
      </c>
      <c r="T207" s="211">
        <f t="shared" si="3"/>
        <v>0</v>
      </c>
      <c r="U207" s="34"/>
      <c r="V207" s="34"/>
      <c r="W207" s="34"/>
      <c r="X207" s="34"/>
      <c r="Y207" s="34"/>
      <c r="Z207" s="34"/>
      <c r="AA207" s="34"/>
      <c r="AB207" s="34"/>
      <c r="AC207" s="34"/>
      <c r="AD207" s="34"/>
      <c r="AE207" s="34"/>
      <c r="AR207" s="212" t="s">
        <v>654</v>
      </c>
      <c r="AT207" s="212" t="s">
        <v>265</v>
      </c>
      <c r="AU207" s="212" t="s">
        <v>87</v>
      </c>
      <c r="AY207" s="17" t="s">
        <v>130</v>
      </c>
      <c r="BE207" s="213">
        <f t="shared" si="4"/>
        <v>0</v>
      </c>
      <c r="BF207" s="213">
        <f t="shared" si="5"/>
        <v>0</v>
      </c>
      <c r="BG207" s="213">
        <f t="shared" si="6"/>
        <v>0</v>
      </c>
      <c r="BH207" s="213">
        <f t="shared" si="7"/>
        <v>0</v>
      </c>
      <c r="BI207" s="213">
        <f t="shared" si="8"/>
        <v>0</v>
      </c>
      <c r="BJ207" s="17" t="s">
        <v>85</v>
      </c>
      <c r="BK207" s="213">
        <f t="shared" si="9"/>
        <v>0</v>
      </c>
      <c r="BL207" s="17" t="s">
        <v>655</v>
      </c>
      <c r="BM207" s="212" t="s">
        <v>707</v>
      </c>
    </row>
    <row r="208" spans="1:65" s="2" customFormat="1" ht="24" customHeight="1">
      <c r="A208" s="34"/>
      <c r="B208" s="35"/>
      <c r="C208" s="252" t="s">
        <v>388</v>
      </c>
      <c r="D208" s="252" t="s">
        <v>265</v>
      </c>
      <c r="E208" s="253" t="s">
        <v>708</v>
      </c>
      <c r="F208" s="254" t="s">
        <v>709</v>
      </c>
      <c r="G208" s="255" t="s">
        <v>282</v>
      </c>
      <c r="H208" s="256">
        <v>11</v>
      </c>
      <c r="I208" s="257"/>
      <c r="J208" s="258">
        <f t="shared" si="0"/>
        <v>0</v>
      </c>
      <c r="K208" s="254" t="s">
        <v>1</v>
      </c>
      <c r="L208" s="259"/>
      <c r="M208" s="260" t="s">
        <v>1</v>
      </c>
      <c r="N208" s="261" t="s">
        <v>42</v>
      </c>
      <c r="O208" s="71"/>
      <c r="P208" s="210">
        <f t="shared" si="1"/>
        <v>0</v>
      </c>
      <c r="Q208" s="210">
        <v>0</v>
      </c>
      <c r="R208" s="210">
        <f t="shared" si="2"/>
        <v>0</v>
      </c>
      <c r="S208" s="210">
        <v>0</v>
      </c>
      <c r="T208" s="211">
        <f t="shared" si="3"/>
        <v>0</v>
      </c>
      <c r="U208" s="34"/>
      <c r="V208" s="34"/>
      <c r="W208" s="34"/>
      <c r="X208" s="34"/>
      <c r="Y208" s="34"/>
      <c r="Z208" s="34"/>
      <c r="AA208" s="34"/>
      <c r="AB208" s="34"/>
      <c r="AC208" s="34"/>
      <c r="AD208" s="34"/>
      <c r="AE208" s="34"/>
      <c r="AR208" s="212" t="s">
        <v>654</v>
      </c>
      <c r="AT208" s="212" t="s">
        <v>265</v>
      </c>
      <c r="AU208" s="212" t="s">
        <v>87</v>
      </c>
      <c r="AY208" s="17" t="s">
        <v>130</v>
      </c>
      <c r="BE208" s="213">
        <f t="shared" si="4"/>
        <v>0</v>
      </c>
      <c r="BF208" s="213">
        <f t="shared" si="5"/>
        <v>0</v>
      </c>
      <c r="BG208" s="213">
        <f t="shared" si="6"/>
        <v>0</v>
      </c>
      <c r="BH208" s="213">
        <f t="shared" si="7"/>
        <v>0</v>
      </c>
      <c r="BI208" s="213">
        <f t="shared" si="8"/>
        <v>0</v>
      </c>
      <c r="BJ208" s="17" t="s">
        <v>85</v>
      </c>
      <c r="BK208" s="213">
        <f t="shared" si="9"/>
        <v>0</v>
      </c>
      <c r="BL208" s="17" t="s">
        <v>655</v>
      </c>
      <c r="BM208" s="212" t="s">
        <v>710</v>
      </c>
    </row>
    <row r="209" spans="1:65" s="2" customFormat="1" ht="24" customHeight="1">
      <c r="A209" s="34"/>
      <c r="B209" s="35"/>
      <c r="C209" s="252" t="s">
        <v>395</v>
      </c>
      <c r="D209" s="252" t="s">
        <v>265</v>
      </c>
      <c r="E209" s="253" t="s">
        <v>711</v>
      </c>
      <c r="F209" s="254" t="s">
        <v>712</v>
      </c>
      <c r="G209" s="255" t="s">
        <v>282</v>
      </c>
      <c r="H209" s="256">
        <v>1</v>
      </c>
      <c r="I209" s="257"/>
      <c r="J209" s="258">
        <f t="shared" si="0"/>
        <v>0</v>
      </c>
      <c r="K209" s="254" t="s">
        <v>1</v>
      </c>
      <c r="L209" s="259"/>
      <c r="M209" s="260" t="s">
        <v>1</v>
      </c>
      <c r="N209" s="261" t="s">
        <v>42</v>
      </c>
      <c r="O209" s="71"/>
      <c r="P209" s="210">
        <f t="shared" si="1"/>
        <v>0</v>
      </c>
      <c r="Q209" s="210">
        <v>0</v>
      </c>
      <c r="R209" s="210">
        <f t="shared" si="2"/>
        <v>0</v>
      </c>
      <c r="S209" s="210">
        <v>0</v>
      </c>
      <c r="T209" s="211">
        <f t="shared" si="3"/>
        <v>0</v>
      </c>
      <c r="U209" s="34"/>
      <c r="V209" s="34"/>
      <c r="W209" s="34"/>
      <c r="X209" s="34"/>
      <c r="Y209" s="34"/>
      <c r="Z209" s="34"/>
      <c r="AA209" s="34"/>
      <c r="AB209" s="34"/>
      <c r="AC209" s="34"/>
      <c r="AD209" s="34"/>
      <c r="AE209" s="34"/>
      <c r="AR209" s="212" t="s">
        <v>654</v>
      </c>
      <c r="AT209" s="212" t="s">
        <v>265</v>
      </c>
      <c r="AU209" s="212" t="s">
        <v>87</v>
      </c>
      <c r="AY209" s="17" t="s">
        <v>130</v>
      </c>
      <c r="BE209" s="213">
        <f t="shared" si="4"/>
        <v>0</v>
      </c>
      <c r="BF209" s="213">
        <f t="shared" si="5"/>
        <v>0</v>
      </c>
      <c r="BG209" s="213">
        <f t="shared" si="6"/>
        <v>0</v>
      </c>
      <c r="BH209" s="213">
        <f t="shared" si="7"/>
        <v>0</v>
      </c>
      <c r="BI209" s="213">
        <f t="shared" si="8"/>
        <v>0</v>
      </c>
      <c r="BJ209" s="17" t="s">
        <v>85</v>
      </c>
      <c r="BK209" s="213">
        <f t="shared" si="9"/>
        <v>0</v>
      </c>
      <c r="BL209" s="17" t="s">
        <v>655</v>
      </c>
      <c r="BM209" s="212" t="s">
        <v>713</v>
      </c>
    </row>
    <row r="210" spans="1:65" s="2" customFormat="1" ht="24" customHeight="1">
      <c r="A210" s="34"/>
      <c r="B210" s="35"/>
      <c r="C210" s="201" t="s">
        <v>404</v>
      </c>
      <c r="D210" s="201" t="s">
        <v>131</v>
      </c>
      <c r="E210" s="202" t="s">
        <v>714</v>
      </c>
      <c r="F210" s="203" t="s">
        <v>715</v>
      </c>
      <c r="G210" s="204" t="s">
        <v>282</v>
      </c>
      <c r="H210" s="205">
        <v>78</v>
      </c>
      <c r="I210" s="206"/>
      <c r="J210" s="207">
        <f t="shared" si="0"/>
        <v>0</v>
      </c>
      <c r="K210" s="203" t="s">
        <v>1</v>
      </c>
      <c r="L210" s="39"/>
      <c r="M210" s="208" t="s">
        <v>1</v>
      </c>
      <c r="N210" s="209" t="s">
        <v>42</v>
      </c>
      <c r="O210" s="71"/>
      <c r="P210" s="210">
        <f t="shared" si="1"/>
        <v>0</v>
      </c>
      <c r="Q210" s="210">
        <v>0</v>
      </c>
      <c r="R210" s="210">
        <f t="shared" si="2"/>
        <v>0</v>
      </c>
      <c r="S210" s="210">
        <v>0</v>
      </c>
      <c r="T210" s="211">
        <f t="shared" si="3"/>
        <v>0</v>
      </c>
      <c r="U210" s="34"/>
      <c r="V210" s="34"/>
      <c r="W210" s="34"/>
      <c r="X210" s="34"/>
      <c r="Y210" s="34"/>
      <c r="Z210" s="34"/>
      <c r="AA210" s="34"/>
      <c r="AB210" s="34"/>
      <c r="AC210" s="34"/>
      <c r="AD210" s="34"/>
      <c r="AE210" s="34"/>
      <c r="AR210" s="212" t="s">
        <v>655</v>
      </c>
      <c r="AT210" s="212" t="s">
        <v>131</v>
      </c>
      <c r="AU210" s="212" t="s">
        <v>87</v>
      </c>
      <c r="AY210" s="17" t="s">
        <v>130</v>
      </c>
      <c r="BE210" s="213">
        <f t="shared" si="4"/>
        <v>0</v>
      </c>
      <c r="BF210" s="213">
        <f t="shared" si="5"/>
        <v>0</v>
      </c>
      <c r="BG210" s="213">
        <f t="shared" si="6"/>
        <v>0</v>
      </c>
      <c r="BH210" s="213">
        <f t="shared" si="7"/>
        <v>0</v>
      </c>
      <c r="BI210" s="213">
        <f t="shared" si="8"/>
        <v>0</v>
      </c>
      <c r="BJ210" s="17" t="s">
        <v>85</v>
      </c>
      <c r="BK210" s="213">
        <f t="shared" si="9"/>
        <v>0</v>
      </c>
      <c r="BL210" s="17" t="s">
        <v>655</v>
      </c>
      <c r="BM210" s="212" t="s">
        <v>716</v>
      </c>
    </row>
    <row r="211" spans="1:65" s="2" customFormat="1" ht="24" customHeight="1">
      <c r="A211" s="34"/>
      <c r="B211" s="35"/>
      <c r="C211" s="252" t="s">
        <v>409</v>
      </c>
      <c r="D211" s="252" t="s">
        <v>265</v>
      </c>
      <c r="E211" s="253" t="s">
        <v>717</v>
      </c>
      <c r="F211" s="254" t="s">
        <v>718</v>
      </c>
      <c r="G211" s="255" t="s">
        <v>282</v>
      </c>
      <c r="H211" s="256">
        <v>56</v>
      </c>
      <c r="I211" s="257"/>
      <c r="J211" s="258">
        <f t="shared" si="0"/>
        <v>0</v>
      </c>
      <c r="K211" s="254" t="s">
        <v>1</v>
      </c>
      <c r="L211" s="259"/>
      <c r="M211" s="260" t="s">
        <v>1</v>
      </c>
      <c r="N211" s="261" t="s">
        <v>42</v>
      </c>
      <c r="O211" s="71"/>
      <c r="P211" s="210">
        <f t="shared" si="1"/>
        <v>0</v>
      </c>
      <c r="Q211" s="210">
        <v>0</v>
      </c>
      <c r="R211" s="210">
        <f t="shared" si="2"/>
        <v>0</v>
      </c>
      <c r="S211" s="210">
        <v>0</v>
      </c>
      <c r="T211" s="211">
        <f t="shared" si="3"/>
        <v>0</v>
      </c>
      <c r="U211" s="34"/>
      <c r="V211" s="34"/>
      <c r="W211" s="34"/>
      <c r="X211" s="34"/>
      <c r="Y211" s="34"/>
      <c r="Z211" s="34"/>
      <c r="AA211" s="34"/>
      <c r="AB211" s="34"/>
      <c r="AC211" s="34"/>
      <c r="AD211" s="34"/>
      <c r="AE211" s="34"/>
      <c r="AR211" s="212" t="s">
        <v>654</v>
      </c>
      <c r="AT211" s="212" t="s">
        <v>265</v>
      </c>
      <c r="AU211" s="212" t="s">
        <v>87</v>
      </c>
      <c r="AY211" s="17" t="s">
        <v>130</v>
      </c>
      <c r="BE211" s="213">
        <f t="shared" si="4"/>
        <v>0</v>
      </c>
      <c r="BF211" s="213">
        <f t="shared" si="5"/>
        <v>0</v>
      </c>
      <c r="BG211" s="213">
        <f t="shared" si="6"/>
        <v>0</v>
      </c>
      <c r="BH211" s="213">
        <f t="shared" si="7"/>
        <v>0</v>
      </c>
      <c r="BI211" s="213">
        <f t="shared" si="8"/>
        <v>0</v>
      </c>
      <c r="BJ211" s="17" t="s">
        <v>85</v>
      </c>
      <c r="BK211" s="213">
        <f t="shared" si="9"/>
        <v>0</v>
      </c>
      <c r="BL211" s="17" t="s">
        <v>655</v>
      </c>
      <c r="BM211" s="212" t="s">
        <v>719</v>
      </c>
    </row>
    <row r="212" spans="1:65" s="2" customFormat="1" ht="24" customHeight="1">
      <c r="A212" s="34"/>
      <c r="B212" s="35"/>
      <c r="C212" s="252" t="s">
        <v>414</v>
      </c>
      <c r="D212" s="252" t="s">
        <v>265</v>
      </c>
      <c r="E212" s="253" t="s">
        <v>720</v>
      </c>
      <c r="F212" s="254" t="s">
        <v>721</v>
      </c>
      <c r="G212" s="255" t="s">
        <v>282</v>
      </c>
      <c r="H212" s="256">
        <v>22</v>
      </c>
      <c r="I212" s="257"/>
      <c r="J212" s="258">
        <f t="shared" si="0"/>
        <v>0</v>
      </c>
      <c r="K212" s="254" t="s">
        <v>1</v>
      </c>
      <c r="L212" s="259"/>
      <c r="M212" s="260" t="s">
        <v>1</v>
      </c>
      <c r="N212" s="261" t="s">
        <v>42</v>
      </c>
      <c r="O212" s="71"/>
      <c r="P212" s="210">
        <f t="shared" si="1"/>
        <v>0</v>
      </c>
      <c r="Q212" s="210">
        <v>0</v>
      </c>
      <c r="R212" s="210">
        <f t="shared" si="2"/>
        <v>0</v>
      </c>
      <c r="S212" s="210">
        <v>0</v>
      </c>
      <c r="T212" s="211">
        <f t="shared" si="3"/>
        <v>0</v>
      </c>
      <c r="U212" s="34"/>
      <c r="V212" s="34"/>
      <c r="W212" s="34"/>
      <c r="X212" s="34"/>
      <c r="Y212" s="34"/>
      <c r="Z212" s="34"/>
      <c r="AA212" s="34"/>
      <c r="AB212" s="34"/>
      <c r="AC212" s="34"/>
      <c r="AD212" s="34"/>
      <c r="AE212" s="34"/>
      <c r="AR212" s="212" t="s">
        <v>654</v>
      </c>
      <c r="AT212" s="212" t="s">
        <v>265</v>
      </c>
      <c r="AU212" s="212" t="s">
        <v>87</v>
      </c>
      <c r="AY212" s="17" t="s">
        <v>130</v>
      </c>
      <c r="BE212" s="213">
        <f t="shared" si="4"/>
        <v>0</v>
      </c>
      <c r="BF212" s="213">
        <f t="shared" si="5"/>
        <v>0</v>
      </c>
      <c r="BG212" s="213">
        <f t="shared" si="6"/>
        <v>0</v>
      </c>
      <c r="BH212" s="213">
        <f t="shared" si="7"/>
        <v>0</v>
      </c>
      <c r="BI212" s="213">
        <f t="shared" si="8"/>
        <v>0</v>
      </c>
      <c r="BJ212" s="17" t="s">
        <v>85</v>
      </c>
      <c r="BK212" s="213">
        <f t="shared" si="9"/>
        <v>0</v>
      </c>
      <c r="BL212" s="17" t="s">
        <v>655</v>
      </c>
      <c r="BM212" s="212" t="s">
        <v>722</v>
      </c>
    </row>
    <row r="213" spans="1:65" s="2" customFormat="1" ht="16.5" customHeight="1">
      <c r="A213" s="34"/>
      <c r="B213" s="35"/>
      <c r="C213" s="201" t="s">
        <v>418</v>
      </c>
      <c r="D213" s="201" t="s">
        <v>131</v>
      </c>
      <c r="E213" s="202" t="s">
        <v>723</v>
      </c>
      <c r="F213" s="203" t="s">
        <v>724</v>
      </c>
      <c r="G213" s="204" t="s">
        <v>282</v>
      </c>
      <c r="H213" s="205">
        <v>60</v>
      </c>
      <c r="I213" s="206"/>
      <c r="J213" s="207">
        <f t="shared" si="0"/>
        <v>0</v>
      </c>
      <c r="K213" s="203" t="s">
        <v>1</v>
      </c>
      <c r="L213" s="39"/>
      <c r="M213" s="208" t="s">
        <v>1</v>
      </c>
      <c r="N213" s="209" t="s">
        <v>42</v>
      </c>
      <c r="O213" s="71"/>
      <c r="P213" s="210">
        <f t="shared" si="1"/>
        <v>0</v>
      </c>
      <c r="Q213" s="210">
        <v>0</v>
      </c>
      <c r="R213" s="210">
        <f t="shared" si="2"/>
        <v>0</v>
      </c>
      <c r="S213" s="210">
        <v>0</v>
      </c>
      <c r="T213" s="211">
        <f t="shared" si="3"/>
        <v>0</v>
      </c>
      <c r="U213" s="34"/>
      <c r="V213" s="34"/>
      <c r="W213" s="34"/>
      <c r="X213" s="34"/>
      <c r="Y213" s="34"/>
      <c r="Z213" s="34"/>
      <c r="AA213" s="34"/>
      <c r="AB213" s="34"/>
      <c r="AC213" s="34"/>
      <c r="AD213" s="34"/>
      <c r="AE213" s="34"/>
      <c r="AR213" s="212" t="s">
        <v>655</v>
      </c>
      <c r="AT213" s="212" t="s">
        <v>131</v>
      </c>
      <c r="AU213" s="212" t="s">
        <v>87</v>
      </c>
      <c r="AY213" s="17" t="s">
        <v>130</v>
      </c>
      <c r="BE213" s="213">
        <f t="shared" si="4"/>
        <v>0</v>
      </c>
      <c r="BF213" s="213">
        <f t="shared" si="5"/>
        <v>0</v>
      </c>
      <c r="BG213" s="213">
        <f t="shared" si="6"/>
        <v>0</v>
      </c>
      <c r="BH213" s="213">
        <f t="shared" si="7"/>
        <v>0</v>
      </c>
      <c r="BI213" s="213">
        <f t="shared" si="8"/>
        <v>0</v>
      </c>
      <c r="BJ213" s="17" t="s">
        <v>85</v>
      </c>
      <c r="BK213" s="213">
        <f t="shared" si="9"/>
        <v>0</v>
      </c>
      <c r="BL213" s="17" t="s">
        <v>655</v>
      </c>
      <c r="BM213" s="212" t="s">
        <v>725</v>
      </c>
    </row>
    <row r="214" spans="1:65" s="2" customFormat="1" ht="24" customHeight="1">
      <c r="A214" s="34"/>
      <c r="B214" s="35"/>
      <c r="C214" s="252" t="s">
        <v>423</v>
      </c>
      <c r="D214" s="252" t="s">
        <v>265</v>
      </c>
      <c r="E214" s="253" t="s">
        <v>726</v>
      </c>
      <c r="F214" s="254" t="s">
        <v>727</v>
      </c>
      <c r="G214" s="255" t="s">
        <v>282</v>
      </c>
      <c r="H214" s="256">
        <v>30</v>
      </c>
      <c r="I214" s="257"/>
      <c r="J214" s="258">
        <f t="shared" si="0"/>
        <v>0</v>
      </c>
      <c r="K214" s="254" t="s">
        <v>1</v>
      </c>
      <c r="L214" s="259"/>
      <c r="M214" s="260" t="s">
        <v>1</v>
      </c>
      <c r="N214" s="261" t="s">
        <v>42</v>
      </c>
      <c r="O214" s="71"/>
      <c r="P214" s="210">
        <f t="shared" si="1"/>
        <v>0</v>
      </c>
      <c r="Q214" s="210">
        <v>0</v>
      </c>
      <c r="R214" s="210">
        <f t="shared" si="2"/>
        <v>0</v>
      </c>
      <c r="S214" s="210">
        <v>0</v>
      </c>
      <c r="T214" s="211">
        <f t="shared" si="3"/>
        <v>0</v>
      </c>
      <c r="U214" s="34"/>
      <c r="V214" s="34"/>
      <c r="W214" s="34"/>
      <c r="X214" s="34"/>
      <c r="Y214" s="34"/>
      <c r="Z214" s="34"/>
      <c r="AA214" s="34"/>
      <c r="AB214" s="34"/>
      <c r="AC214" s="34"/>
      <c r="AD214" s="34"/>
      <c r="AE214" s="34"/>
      <c r="AR214" s="212" t="s">
        <v>654</v>
      </c>
      <c r="AT214" s="212" t="s">
        <v>265</v>
      </c>
      <c r="AU214" s="212" t="s">
        <v>87</v>
      </c>
      <c r="AY214" s="17" t="s">
        <v>130</v>
      </c>
      <c r="BE214" s="213">
        <f t="shared" si="4"/>
        <v>0</v>
      </c>
      <c r="BF214" s="213">
        <f t="shared" si="5"/>
        <v>0</v>
      </c>
      <c r="BG214" s="213">
        <f t="shared" si="6"/>
        <v>0</v>
      </c>
      <c r="BH214" s="213">
        <f t="shared" si="7"/>
        <v>0</v>
      </c>
      <c r="BI214" s="213">
        <f t="shared" si="8"/>
        <v>0</v>
      </c>
      <c r="BJ214" s="17" t="s">
        <v>85</v>
      </c>
      <c r="BK214" s="213">
        <f t="shared" si="9"/>
        <v>0</v>
      </c>
      <c r="BL214" s="17" t="s">
        <v>655</v>
      </c>
      <c r="BM214" s="212" t="s">
        <v>728</v>
      </c>
    </row>
    <row r="215" spans="1:65" s="2" customFormat="1" ht="24" customHeight="1">
      <c r="A215" s="34"/>
      <c r="B215" s="35"/>
      <c r="C215" s="252" t="s">
        <v>428</v>
      </c>
      <c r="D215" s="252" t="s">
        <v>265</v>
      </c>
      <c r="E215" s="253" t="s">
        <v>729</v>
      </c>
      <c r="F215" s="254" t="s">
        <v>730</v>
      </c>
      <c r="G215" s="255" t="s">
        <v>282</v>
      </c>
      <c r="H215" s="256">
        <v>30</v>
      </c>
      <c r="I215" s="257"/>
      <c r="J215" s="258">
        <f t="shared" si="0"/>
        <v>0</v>
      </c>
      <c r="K215" s="254" t="s">
        <v>1</v>
      </c>
      <c r="L215" s="259"/>
      <c r="M215" s="260" t="s">
        <v>1</v>
      </c>
      <c r="N215" s="261" t="s">
        <v>42</v>
      </c>
      <c r="O215" s="71"/>
      <c r="P215" s="210">
        <f t="shared" si="1"/>
        <v>0</v>
      </c>
      <c r="Q215" s="210">
        <v>0</v>
      </c>
      <c r="R215" s="210">
        <f t="shared" si="2"/>
        <v>0</v>
      </c>
      <c r="S215" s="210">
        <v>0</v>
      </c>
      <c r="T215" s="211">
        <f t="shared" si="3"/>
        <v>0</v>
      </c>
      <c r="U215" s="34"/>
      <c r="V215" s="34"/>
      <c r="W215" s="34"/>
      <c r="X215" s="34"/>
      <c r="Y215" s="34"/>
      <c r="Z215" s="34"/>
      <c r="AA215" s="34"/>
      <c r="AB215" s="34"/>
      <c r="AC215" s="34"/>
      <c r="AD215" s="34"/>
      <c r="AE215" s="34"/>
      <c r="AR215" s="212" t="s">
        <v>654</v>
      </c>
      <c r="AT215" s="212" t="s">
        <v>265</v>
      </c>
      <c r="AU215" s="212" t="s">
        <v>87</v>
      </c>
      <c r="AY215" s="17" t="s">
        <v>130</v>
      </c>
      <c r="BE215" s="213">
        <f t="shared" si="4"/>
        <v>0</v>
      </c>
      <c r="BF215" s="213">
        <f t="shared" si="5"/>
        <v>0</v>
      </c>
      <c r="BG215" s="213">
        <f t="shared" si="6"/>
        <v>0</v>
      </c>
      <c r="BH215" s="213">
        <f t="shared" si="7"/>
        <v>0</v>
      </c>
      <c r="BI215" s="213">
        <f t="shared" si="8"/>
        <v>0</v>
      </c>
      <c r="BJ215" s="17" t="s">
        <v>85</v>
      </c>
      <c r="BK215" s="213">
        <f t="shared" si="9"/>
        <v>0</v>
      </c>
      <c r="BL215" s="17" t="s">
        <v>655</v>
      </c>
      <c r="BM215" s="212" t="s">
        <v>731</v>
      </c>
    </row>
    <row r="216" spans="1:65" s="2" customFormat="1" ht="16.5" customHeight="1">
      <c r="A216" s="34"/>
      <c r="B216" s="35"/>
      <c r="C216" s="201" t="s">
        <v>430</v>
      </c>
      <c r="D216" s="201" t="s">
        <v>131</v>
      </c>
      <c r="E216" s="202" t="s">
        <v>732</v>
      </c>
      <c r="F216" s="203" t="s">
        <v>733</v>
      </c>
      <c r="G216" s="204" t="s">
        <v>282</v>
      </c>
      <c r="H216" s="205">
        <v>4</v>
      </c>
      <c r="I216" s="206"/>
      <c r="J216" s="207">
        <f t="shared" si="0"/>
        <v>0</v>
      </c>
      <c r="K216" s="203" t="s">
        <v>1</v>
      </c>
      <c r="L216" s="39"/>
      <c r="M216" s="208" t="s">
        <v>1</v>
      </c>
      <c r="N216" s="209" t="s">
        <v>42</v>
      </c>
      <c r="O216" s="71"/>
      <c r="P216" s="210">
        <f t="shared" si="1"/>
        <v>0</v>
      </c>
      <c r="Q216" s="210">
        <v>0</v>
      </c>
      <c r="R216" s="210">
        <f t="shared" si="2"/>
        <v>0</v>
      </c>
      <c r="S216" s="210">
        <v>0</v>
      </c>
      <c r="T216" s="211">
        <f t="shared" si="3"/>
        <v>0</v>
      </c>
      <c r="U216" s="34"/>
      <c r="V216" s="34"/>
      <c r="W216" s="34"/>
      <c r="X216" s="34"/>
      <c r="Y216" s="34"/>
      <c r="Z216" s="34"/>
      <c r="AA216" s="34"/>
      <c r="AB216" s="34"/>
      <c r="AC216" s="34"/>
      <c r="AD216" s="34"/>
      <c r="AE216" s="34"/>
      <c r="AR216" s="212" t="s">
        <v>655</v>
      </c>
      <c r="AT216" s="212" t="s">
        <v>131</v>
      </c>
      <c r="AU216" s="212" t="s">
        <v>87</v>
      </c>
      <c r="AY216" s="17" t="s">
        <v>130</v>
      </c>
      <c r="BE216" s="213">
        <f t="shared" si="4"/>
        <v>0</v>
      </c>
      <c r="BF216" s="213">
        <f t="shared" si="5"/>
        <v>0</v>
      </c>
      <c r="BG216" s="213">
        <f t="shared" si="6"/>
        <v>0</v>
      </c>
      <c r="BH216" s="213">
        <f t="shared" si="7"/>
        <v>0</v>
      </c>
      <c r="BI216" s="213">
        <f t="shared" si="8"/>
        <v>0</v>
      </c>
      <c r="BJ216" s="17" t="s">
        <v>85</v>
      </c>
      <c r="BK216" s="213">
        <f t="shared" si="9"/>
        <v>0</v>
      </c>
      <c r="BL216" s="17" t="s">
        <v>655</v>
      </c>
      <c r="BM216" s="212" t="s">
        <v>734</v>
      </c>
    </row>
    <row r="217" spans="1:65" s="2" customFormat="1" ht="16.5" customHeight="1">
      <c r="A217" s="34"/>
      <c r="B217" s="35"/>
      <c r="C217" s="252" t="s">
        <v>435</v>
      </c>
      <c r="D217" s="252" t="s">
        <v>265</v>
      </c>
      <c r="E217" s="253" t="s">
        <v>735</v>
      </c>
      <c r="F217" s="254" t="s">
        <v>736</v>
      </c>
      <c r="G217" s="255" t="s">
        <v>282</v>
      </c>
      <c r="H217" s="256">
        <v>4</v>
      </c>
      <c r="I217" s="257"/>
      <c r="J217" s="258">
        <f t="shared" si="0"/>
        <v>0</v>
      </c>
      <c r="K217" s="254" t="s">
        <v>1</v>
      </c>
      <c r="L217" s="259"/>
      <c r="M217" s="260" t="s">
        <v>1</v>
      </c>
      <c r="N217" s="261" t="s">
        <v>42</v>
      </c>
      <c r="O217" s="71"/>
      <c r="P217" s="210">
        <f t="shared" si="1"/>
        <v>0</v>
      </c>
      <c r="Q217" s="210">
        <v>0</v>
      </c>
      <c r="R217" s="210">
        <f t="shared" si="2"/>
        <v>0</v>
      </c>
      <c r="S217" s="210">
        <v>0</v>
      </c>
      <c r="T217" s="211">
        <f t="shared" si="3"/>
        <v>0</v>
      </c>
      <c r="U217" s="34"/>
      <c r="V217" s="34"/>
      <c r="W217" s="34"/>
      <c r="X217" s="34"/>
      <c r="Y217" s="34"/>
      <c r="Z217" s="34"/>
      <c r="AA217" s="34"/>
      <c r="AB217" s="34"/>
      <c r="AC217" s="34"/>
      <c r="AD217" s="34"/>
      <c r="AE217" s="34"/>
      <c r="AR217" s="212" t="s">
        <v>654</v>
      </c>
      <c r="AT217" s="212" t="s">
        <v>265</v>
      </c>
      <c r="AU217" s="212" t="s">
        <v>87</v>
      </c>
      <c r="AY217" s="17" t="s">
        <v>130</v>
      </c>
      <c r="BE217" s="213">
        <f t="shared" si="4"/>
        <v>0</v>
      </c>
      <c r="BF217" s="213">
        <f t="shared" si="5"/>
        <v>0</v>
      </c>
      <c r="BG217" s="213">
        <f t="shared" si="6"/>
        <v>0</v>
      </c>
      <c r="BH217" s="213">
        <f t="shared" si="7"/>
        <v>0</v>
      </c>
      <c r="BI217" s="213">
        <f t="shared" si="8"/>
        <v>0</v>
      </c>
      <c r="BJ217" s="17" t="s">
        <v>85</v>
      </c>
      <c r="BK217" s="213">
        <f t="shared" si="9"/>
        <v>0</v>
      </c>
      <c r="BL217" s="17" t="s">
        <v>655</v>
      </c>
      <c r="BM217" s="212" t="s">
        <v>737</v>
      </c>
    </row>
    <row r="218" spans="1:65" s="2" customFormat="1" ht="36" customHeight="1">
      <c r="A218" s="34"/>
      <c r="B218" s="35"/>
      <c r="C218" s="201" t="s">
        <v>443</v>
      </c>
      <c r="D218" s="201" t="s">
        <v>131</v>
      </c>
      <c r="E218" s="202" t="s">
        <v>738</v>
      </c>
      <c r="F218" s="203" t="s">
        <v>739</v>
      </c>
      <c r="G218" s="204" t="s">
        <v>282</v>
      </c>
      <c r="H218" s="205">
        <v>6</v>
      </c>
      <c r="I218" s="206"/>
      <c r="J218" s="207">
        <f t="shared" si="0"/>
        <v>0</v>
      </c>
      <c r="K218" s="203" t="s">
        <v>135</v>
      </c>
      <c r="L218" s="39"/>
      <c r="M218" s="208" t="s">
        <v>1</v>
      </c>
      <c r="N218" s="209" t="s">
        <v>42</v>
      </c>
      <c r="O218" s="71"/>
      <c r="P218" s="210">
        <f t="shared" si="1"/>
        <v>0</v>
      </c>
      <c r="Q218" s="210">
        <v>0</v>
      </c>
      <c r="R218" s="210">
        <f t="shared" si="2"/>
        <v>0</v>
      </c>
      <c r="S218" s="210">
        <v>0</v>
      </c>
      <c r="T218" s="211">
        <f t="shared" si="3"/>
        <v>0</v>
      </c>
      <c r="U218" s="34"/>
      <c r="V218" s="34"/>
      <c r="W218" s="34"/>
      <c r="X218" s="34"/>
      <c r="Y218" s="34"/>
      <c r="Z218" s="34"/>
      <c r="AA218" s="34"/>
      <c r="AB218" s="34"/>
      <c r="AC218" s="34"/>
      <c r="AD218" s="34"/>
      <c r="AE218" s="34"/>
      <c r="AR218" s="212" t="s">
        <v>655</v>
      </c>
      <c r="AT218" s="212" t="s">
        <v>131</v>
      </c>
      <c r="AU218" s="212" t="s">
        <v>87</v>
      </c>
      <c r="AY218" s="17" t="s">
        <v>130</v>
      </c>
      <c r="BE218" s="213">
        <f t="shared" si="4"/>
        <v>0</v>
      </c>
      <c r="BF218" s="213">
        <f t="shared" si="5"/>
        <v>0</v>
      </c>
      <c r="BG218" s="213">
        <f t="shared" si="6"/>
        <v>0</v>
      </c>
      <c r="BH218" s="213">
        <f t="shared" si="7"/>
        <v>0</v>
      </c>
      <c r="BI218" s="213">
        <f t="shared" si="8"/>
        <v>0</v>
      </c>
      <c r="BJ218" s="17" t="s">
        <v>85</v>
      </c>
      <c r="BK218" s="213">
        <f t="shared" si="9"/>
        <v>0</v>
      </c>
      <c r="BL218" s="17" t="s">
        <v>655</v>
      </c>
      <c r="BM218" s="212" t="s">
        <v>740</v>
      </c>
    </row>
    <row r="219" spans="1:65" s="2" customFormat="1" ht="24" customHeight="1">
      <c r="A219" s="34"/>
      <c r="B219" s="35"/>
      <c r="C219" s="252" t="s">
        <v>451</v>
      </c>
      <c r="D219" s="252" t="s">
        <v>265</v>
      </c>
      <c r="E219" s="253" t="s">
        <v>741</v>
      </c>
      <c r="F219" s="254" t="s">
        <v>742</v>
      </c>
      <c r="G219" s="255" t="s">
        <v>282</v>
      </c>
      <c r="H219" s="256">
        <v>4</v>
      </c>
      <c r="I219" s="257"/>
      <c r="J219" s="258">
        <f t="shared" si="0"/>
        <v>0</v>
      </c>
      <c r="K219" s="254" t="s">
        <v>1</v>
      </c>
      <c r="L219" s="259"/>
      <c r="M219" s="260" t="s">
        <v>1</v>
      </c>
      <c r="N219" s="261" t="s">
        <v>42</v>
      </c>
      <c r="O219" s="71"/>
      <c r="P219" s="210">
        <f t="shared" si="1"/>
        <v>0</v>
      </c>
      <c r="Q219" s="210">
        <v>0</v>
      </c>
      <c r="R219" s="210">
        <f t="shared" si="2"/>
        <v>0</v>
      </c>
      <c r="S219" s="210">
        <v>0</v>
      </c>
      <c r="T219" s="211">
        <f t="shared" si="3"/>
        <v>0</v>
      </c>
      <c r="U219" s="34"/>
      <c r="V219" s="34"/>
      <c r="W219" s="34"/>
      <c r="X219" s="34"/>
      <c r="Y219" s="34"/>
      <c r="Z219" s="34"/>
      <c r="AA219" s="34"/>
      <c r="AB219" s="34"/>
      <c r="AC219" s="34"/>
      <c r="AD219" s="34"/>
      <c r="AE219" s="34"/>
      <c r="AR219" s="212" t="s">
        <v>654</v>
      </c>
      <c r="AT219" s="212" t="s">
        <v>265</v>
      </c>
      <c r="AU219" s="212" t="s">
        <v>87</v>
      </c>
      <c r="AY219" s="17" t="s">
        <v>130</v>
      </c>
      <c r="BE219" s="213">
        <f t="shared" si="4"/>
        <v>0</v>
      </c>
      <c r="BF219" s="213">
        <f t="shared" si="5"/>
        <v>0</v>
      </c>
      <c r="BG219" s="213">
        <f t="shared" si="6"/>
        <v>0</v>
      </c>
      <c r="BH219" s="213">
        <f t="shared" si="7"/>
        <v>0</v>
      </c>
      <c r="BI219" s="213">
        <f t="shared" si="8"/>
        <v>0</v>
      </c>
      <c r="BJ219" s="17" t="s">
        <v>85</v>
      </c>
      <c r="BK219" s="213">
        <f t="shared" si="9"/>
        <v>0</v>
      </c>
      <c r="BL219" s="17" t="s">
        <v>655</v>
      </c>
      <c r="BM219" s="212" t="s">
        <v>743</v>
      </c>
    </row>
    <row r="220" spans="1:65" s="2" customFormat="1" ht="24" customHeight="1">
      <c r="A220" s="34"/>
      <c r="B220" s="35"/>
      <c r="C220" s="252" t="s">
        <v>457</v>
      </c>
      <c r="D220" s="252" t="s">
        <v>265</v>
      </c>
      <c r="E220" s="253" t="s">
        <v>744</v>
      </c>
      <c r="F220" s="254" t="s">
        <v>745</v>
      </c>
      <c r="G220" s="255" t="s">
        <v>282</v>
      </c>
      <c r="H220" s="256">
        <v>2</v>
      </c>
      <c r="I220" s="257"/>
      <c r="J220" s="258">
        <f t="shared" si="0"/>
        <v>0</v>
      </c>
      <c r="K220" s="254" t="s">
        <v>1</v>
      </c>
      <c r="L220" s="259"/>
      <c r="M220" s="260" t="s">
        <v>1</v>
      </c>
      <c r="N220" s="261" t="s">
        <v>42</v>
      </c>
      <c r="O220" s="71"/>
      <c r="P220" s="210">
        <f t="shared" si="1"/>
        <v>0</v>
      </c>
      <c r="Q220" s="210">
        <v>0</v>
      </c>
      <c r="R220" s="210">
        <f t="shared" si="2"/>
        <v>0</v>
      </c>
      <c r="S220" s="210">
        <v>0</v>
      </c>
      <c r="T220" s="211">
        <f t="shared" si="3"/>
        <v>0</v>
      </c>
      <c r="U220" s="34"/>
      <c r="V220" s="34"/>
      <c r="W220" s="34"/>
      <c r="X220" s="34"/>
      <c r="Y220" s="34"/>
      <c r="Z220" s="34"/>
      <c r="AA220" s="34"/>
      <c r="AB220" s="34"/>
      <c r="AC220" s="34"/>
      <c r="AD220" s="34"/>
      <c r="AE220" s="34"/>
      <c r="AR220" s="212" t="s">
        <v>654</v>
      </c>
      <c r="AT220" s="212" t="s">
        <v>265</v>
      </c>
      <c r="AU220" s="212" t="s">
        <v>87</v>
      </c>
      <c r="AY220" s="17" t="s">
        <v>130</v>
      </c>
      <c r="BE220" s="213">
        <f t="shared" si="4"/>
        <v>0</v>
      </c>
      <c r="BF220" s="213">
        <f t="shared" si="5"/>
        <v>0</v>
      </c>
      <c r="BG220" s="213">
        <f t="shared" si="6"/>
        <v>0</v>
      </c>
      <c r="BH220" s="213">
        <f t="shared" si="7"/>
        <v>0</v>
      </c>
      <c r="BI220" s="213">
        <f t="shared" si="8"/>
        <v>0</v>
      </c>
      <c r="BJ220" s="17" t="s">
        <v>85</v>
      </c>
      <c r="BK220" s="213">
        <f t="shared" si="9"/>
        <v>0</v>
      </c>
      <c r="BL220" s="17" t="s">
        <v>655</v>
      </c>
      <c r="BM220" s="212" t="s">
        <v>746</v>
      </c>
    </row>
    <row r="221" spans="1:65" s="2" customFormat="1" ht="36" customHeight="1">
      <c r="A221" s="34"/>
      <c r="B221" s="35"/>
      <c r="C221" s="201" t="s">
        <v>463</v>
      </c>
      <c r="D221" s="201" t="s">
        <v>131</v>
      </c>
      <c r="E221" s="202" t="s">
        <v>747</v>
      </c>
      <c r="F221" s="203" t="s">
        <v>748</v>
      </c>
      <c r="G221" s="204" t="s">
        <v>282</v>
      </c>
      <c r="H221" s="205">
        <v>8</v>
      </c>
      <c r="I221" s="206"/>
      <c r="J221" s="207">
        <f t="shared" si="0"/>
        <v>0</v>
      </c>
      <c r="K221" s="203" t="s">
        <v>135</v>
      </c>
      <c r="L221" s="39"/>
      <c r="M221" s="208" t="s">
        <v>1</v>
      </c>
      <c r="N221" s="209" t="s">
        <v>42</v>
      </c>
      <c r="O221" s="71"/>
      <c r="P221" s="210">
        <f t="shared" si="1"/>
        <v>0</v>
      </c>
      <c r="Q221" s="210">
        <v>0</v>
      </c>
      <c r="R221" s="210">
        <f t="shared" si="2"/>
        <v>0</v>
      </c>
      <c r="S221" s="210">
        <v>0</v>
      </c>
      <c r="T221" s="211">
        <f t="shared" si="3"/>
        <v>0</v>
      </c>
      <c r="U221" s="34"/>
      <c r="V221" s="34"/>
      <c r="W221" s="34"/>
      <c r="X221" s="34"/>
      <c r="Y221" s="34"/>
      <c r="Z221" s="34"/>
      <c r="AA221" s="34"/>
      <c r="AB221" s="34"/>
      <c r="AC221" s="34"/>
      <c r="AD221" s="34"/>
      <c r="AE221" s="34"/>
      <c r="AR221" s="212" t="s">
        <v>655</v>
      </c>
      <c r="AT221" s="212" t="s">
        <v>131</v>
      </c>
      <c r="AU221" s="212" t="s">
        <v>87</v>
      </c>
      <c r="AY221" s="17" t="s">
        <v>130</v>
      </c>
      <c r="BE221" s="213">
        <f t="shared" si="4"/>
        <v>0</v>
      </c>
      <c r="BF221" s="213">
        <f t="shared" si="5"/>
        <v>0</v>
      </c>
      <c r="BG221" s="213">
        <f t="shared" si="6"/>
        <v>0</v>
      </c>
      <c r="BH221" s="213">
        <f t="shared" si="7"/>
        <v>0</v>
      </c>
      <c r="BI221" s="213">
        <f t="shared" si="8"/>
        <v>0</v>
      </c>
      <c r="BJ221" s="17" t="s">
        <v>85</v>
      </c>
      <c r="BK221" s="213">
        <f t="shared" si="9"/>
        <v>0</v>
      </c>
      <c r="BL221" s="17" t="s">
        <v>655</v>
      </c>
      <c r="BM221" s="212" t="s">
        <v>749</v>
      </c>
    </row>
    <row r="222" spans="1:65" s="2" customFormat="1" ht="16.5" customHeight="1">
      <c r="A222" s="34"/>
      <c r="B222" s="35"/>
      <c r="C222" s="252" t="s">
        <v>474</v>
      </c>
      <c r="D222" s="252" t="s">
        <v>265</v>
      </c>
      <c r="E222" s="253" t="s">
        <v>750</v>
      </c>
      <c r="F222" s="254" t="s">
        <v>751</v>
      </c>
      <c r="G222" s="255" t="s">
        <v>282</v>
      </c>
      <c r="H222" s="256">
        <v>8</v>
      </c>
      <c r="I222" s="257"/>
      <c r="J222" s="258">
        <f t="shared" si="0"/>
        <v>0</v>
      </c>
      <c r="K222" s="254" t="s">
        <v>1</v>
      </c>
      <c r="L222" s="259"/>
      <c r="M222" s="260" t="s">
        <v>1</v>
      </c>
      <c r="N222" s="261" t="s">
        <v>42</v>
      </c>
      <c r="O222" s="71"/>
      <c r="P222" s="210">
        <f t="shared" si="1"/>
        <v>0</v>
      </c>
      <c r="Q222" s="210">
        <v>0</v>
      </c>
      <c r="R222" s="210">
        <f t="shared" si="2"/>
        <v>0</v>
      </c>
      <c r="S222" s="210">
        <v>0</v>
      </c>
      <c r="T222" s="211">
        <f t="shared" si="3"/>
        <v>0</v>
      </c>
      <c r="U222" s="34"/>
      <c r="V222" s="34"/>
      <c r="W222" s="34"/>
      <c r="X222" s="34"/>
      <c r="Y222" s="34"/>
      <c r="Z222" s="34"/>
      <c r="AA222" s="34"/>
      <c r="AB222" s="34"/>
      <c r="AC222" s="34"/>
      <c r="AD222" s="34"/>
      <c r="AE222" s="34"/>
      <c r="AR222" s="212" t="s">
        <v>654</v>
      </c>
      <c r="AT222" s="212" t="s">
        <v>265</v>
      </c>
      <c r="AU222" s="212" t="s">
        <v>87</v>
      </c>
      <c r="AY222" s="17" t="s">
        <v>130</v>
      </c>
      <c r="BE222" s="213">
        <f t="shared" si="4"/>
        <v>0</v>
      </c>
      <c r="BF222" s="213">
        <f t="shared" si="5"/>
        <v>0</v>
      </c>
      <c r="BG222" s="213">
        <f t="shared" si="6"/>
        <v>0</v>
      </c>
      <c r="BH222" s="213">
        <f t="shared" si="7"/>
        <v>0</v>
      </c>
      <c r="BI222" s="213">
        <f t="shared" si="8"/>
        <v>0</v>
      </c>
      <c r="BJ222" s="17" t="s">
        <v>85</v>
      </c>
      <c r="BK222" s="213">
        <f t="shared" si="9"/>
        <v>0</v>
      </c>
      <c r="BL222" s="17" t="s">
        <v>655</v>
      </c>
      <c r="BM222" s="212" t="s">
        <v>752</v>
      </c>
    </row>
    <row r="223" spans="1:65" s="2" customFormat="1" ht="16.5" customHeight="1">
      <c r="A223" s="34"/>
      <c r="B223" s="35"/>
      <c r="C223" s="252" t="s">
        <v>481</v>
      </c>
      <c r="D223" s="252" t="s">
        <v>265</v>
      </c>
      <c r="E223" s="253" t="s">
        <v>753</v>
      </c>
      <c r="F223" s="254" t="s">
        <v>754</v>
      </c>
      <c r="G223" s="255" t="s">
        <v>282</v>
      </c>
      <c r="H223" s="256">
        <v>4</v>
      </c>
      <c r="I223" s="257"/>
      <c r="J223" s="258">
        <f t="shared" si="0"/>
        <v>0</v>
      </c>
      <c r="K223" s="254" t="s">
        <v>1</v>
      </c>
      <c r="L223" s="259"/>
      <c r="M223" s="260" t="s">
        <v>1</v>
      </c>
      <c r="N223" s="261" t="s">
        <v>42</v>
      </c>
      <c r="O223" s="71"/>
      <c r="P223" s="210">
        <f t="shared" si="1"/>
        <v>0</v>
      </c>
      <c r="Q223" s="210">
        <v>0</v>
      </c>
      <c r="R223" s="210">
        <f t="shared" si="2"/>
        <v>0</v>
      </c>
      <c r="S223" s="210">
        <v>0</v>
      </c>
      <c r="T223" s="211">
        <f t="shared" si="3"/>
        <v>0</v>
      </c>
      <c r="U223" s="34"/>
      <c r="V223" s="34"/>
      <c r="W223" s="34"/>
      <c r="X223" s="34"/>
      <c r="Y223" s="34"/>
      <c r="Z223" s="34"/>
      <c r="AA223" s="34"/>
      <c r="AB223" s="34"/>
      <c r="AC223" s="34"/>
      <c r="AD223" s="34"/>
      <c r="AE223" s="34"/>
      <c r="AR223" s="212" t="s">
        <v>654</v>
      </c>
      <c r="AT223" s="212" t="s">
        <v>265</v>
      </c>
      <c r="AU223" s="212" t="s">
        <v>87</v>
      </c>
      <c r="AY223" s="17" t="s">
        <v>130</v>
      </c>
      <c r="BE223" s="213">
        <f t="shared" si="4"/>
        <v>0</v>
      </c>
      <c r="BF223" s="213">
        <f t="shared" si="5"/>
        <v>0</v>
      </c>
      <c r="BG223" s="213">
        <f t="shared" si="6"/>
        <v>0</v>
      </c>
      <c r="BH223" s="213">
        <f t="shared" si="7"/>
        <v>0</v>
      </c>
      <c r="BI223" s="213">
        <f t="shared" si="8"/>
        <v>0</v>
      </c>
      <c r="BJ223" s="17" t="s">
        <v>85</v>
      </c>
      <c r="BK223" s="213">
        <f t="shared" si="9"/>
        <v>0</v>
      </c>
      <c r="BL223" s="17" t="s">
        <v>655</v>
      </c>
      <c r="BM223" s="212" t="s">
        <v>755</v>
      </c>
    </row>
    <row r="224" spans="1:65" s="2" customFormat="1" ht="16.5" customHeight="1">
      <c r="A224" s="34"/>
      <c r="B224" s="35"/>
      <c r="C224" s="201" t="s">
        <v>486</v>
      </c>
      <c r="D224" s="201" t="s">
        <v>131</v>
      </c>
      <c r="E224" s="202" t="s">
        <v>756</v>
      </c>
      <c r="F224" s="203" t="s">
        <v>757</v>
      </c>
      <c r="G224" s="204" t="s">
        <v>282</v>
      </c>
      <c r="H224" s="205">
        <v>2</v>
      </c>
      <c r="I224" s="206"/>
      <c r="J224" s="207">
        <f t="shared" si="0"/>
        <v>0</v>
      </c>
      <c r="K224" s="203" t="s">
        <v>1</v>
      </c>
      <c r="L224" s="39"/>
      <c r="M224" s="208" t="s">
        <v>1</v>
      </c>
      <c r="N224" s="209" t="s">
        <v>42</v>
      </c>
      <c r="O224" s="71"/>
      <c r="P224" s="210">
        <f t="shared" si="1"/>
        <v>0</v>
      </c>
      <c r="Q224" s="210">
        <v>0</v>
      </c>
      <c r="R224" s="210">
        <f t="shared" si="2"/>
        <v>0</v>
      </c>
      <c r="S224" s="210">
        <v>0</v>
      </c>
      <c r="T224" s="211">
        <f t="shared" si="3"/>
        <v>0</v>
      </c>
      <c r="U224" s="34"/>
      <c r="V224" s="34"/>
      <c r="W224" s="34"/>
      <c r="X224" s="34"/>
      <c r="Y224" s="34"/>
      <c r="Z224" s="34"/>
      <c r="AA224" s="34"/>
      <c r="AB224" s="34"/>
      <c r="AC224" s="34"/>
      <c r="AD224" s="34"/>
      <c r="AE224" s="34"/>
      <c r="AR224" s="212" t="s">
        <v>655</v>
      </c>
      <c r="AT224" s="212" t="s">
        <v>131</v>
      </c>
      <c r="AU224" s="212" t="s">
        <v>87</v>
      </c>
      <c r="AY224" s="17" t="s">
        <v>130</v>
      </c>
      <c r="BE224" s="213">
        <f t="shared" si="4"/>
        <v>0</v>
      </c>
      <c r="BF224" s="213">
        <f t="shared" si="5"/>
        <v>0</v>
      </c>
      <c r="BG224" s="213">
        <f t="shared" si="6"/>
        <v>0</v>
      </c>
      <c r="BH224" s="213">
        <f t="shared" si="7"/>
        <v>0</v>
      </c>
      <c r="BI224" s="213">
        <f t="shared" si="8"/>
        <v>0</v>
      </c>
      <c r="BJ224" s="17" t="s">
        <v>85</v>
      </c>
      <c r="BK224" s="213">
        <f t="shared" si="9"/>
        <v>0</v>
      </c>
      <c r="BL224" s="17" t="s">
        <v>655</v>
      </c>
      <c r="BM224" s="212" t="s">
        <v>758</v>
      </c>
    </row>
    <row r="225" spans="1:65" s="2" customFormat="1" ht="16.5" customHeight="1">
      <c r="A225" s="34"/>
      <c r="B225" s="35"/>
      <c r="C225" s="252" t="s">
        <v>497</v>
      </c>
      <c r="D225" s="252" t="s">
        <v>265</v>
      </c>
      <c r="E225" s="253" t="s">
        <v>759</v>
      </c>
      <c r="F225" s="254" t="s">
        <v>760</v>
      </c>
      <c r="G225" s="255" t="s">
        <v>282</v>
      </c>
      <c r="H225" s="256">
        <v>2</v>
      </c>
      <c r="I225" s="257"/>
      <c r="J225" s="258">
        <f t="shared" si="0"/>
        <v>0</v>
      </c>
      <c r="K225" s="254" t="s">
        <v>1</v>
      </c>
      <c r="L225" s="259"/>
      <c r="M225" s="260" t="s">
        <v>1</v>
      </c>
      <c r="N225" s="261" t="s">
        <v>42</v>
      </c>
      <c r="O225" s="71"/>
      <c r="P225" s="210">
        <f t="shared" si="1"/>
        <v>0</v>
      </c>
      <c r="Q225" s="210">
        <v>0</v>
      </c>
      <c r="R225" s="210">
        <f t="shared" si="2"/>
        <v>0</v>
      </c>
      <c r="S225" s="210">
        <v>0</v>
      </c>
      <c r="T225" s="211">
        <f t="shared" si="3"/>
        <v>0</v>
      </c>
      <c r="U225" s="34"/>
      <c r="V225" s="34"/>
      <c r="W225" s="34"/>
      <c r="X225" s="34"/>
      <c r="Y225" s="34"/>
      <c r="Z225" s="34"/>
      <c r="AA225" s="34"/>
      <c r="AB225" s="34"/>
      <c r="AC225" s="34"/>
      <c r="AD225" s="34"/>
      <c r="AE225" s="34"/>
      <c r="AR225" s="212" t="s">
        <v>654</v>
      </c>
      <c r="AT225" s="212" t="s">
        <v>265</v>
      </c>
      <c r="AU225" s="212" t="s">
        <v>87</v>
      </c>
      <c r="AY225" s="17" t="s">
        <v>130</v>
      </c>
      <c r="BE225" s="213">
        <f t="shared" si="4"/>
        <v>0</v>
      </c>
      <c r="BF225" s="213">
        <f t="shared" si="5"/>
        <v>0</v>
      </c>
      <c r="BG225" s="213">
        <f t="shared" si="6"/>
        <v>0</v>
      </c>
      <c r="BH225" s="213">
        <f t="shared" si="7"/>
        <v>0</v>
      </c>
      <c r="BI225" s="213">
        <f t="shared" si="8"/>
        <v>0</v>
      </c>
      <c r="BJ225" s="17" t="s">
        <v>85</v>
      </c>
      <c r="BK225" s="213">
        <f t="shared" si="9"/>
        <v>0</v>
      </c>
      <c r="BL225" s="17" t="s">
        <v>655</v>
      </c>
      <c r="BM225" s="212" t="s">
        <v>761</v>
      </c>
    </row>
    <row r="226" spans="1:65" s="2" customFormat="1" ht="16.5" customHeight="1">
      <c r="A226" s="34"/>
      <c r="B226" s="35"/>
      <c r="C226" s="201" t="s">
        <v>502</v>
      </c>
      <c r="D226" s="201" t="s">
        <v>131</v>
      </c>
      <c r="E226" s="202" t="s">
        <v>762</v>
      </c>
      <c r="F226" s="203" t="s">
        <v>763</v>
      </c>
      <c r="G226" s="204" t="s">
        <v>282</v>
      </c>
      <c r="H226" s="205">
        <v>2</v>
      </c>
      <c r="I226" s="206"/>
      <c r="J226" s="207">
        <f t="shared" si="0"/>
        <v>0</v>
      </c>
      <c r="K226" s="203" t="s">
        <v>135</v>
      </c>
      <c r="L226" s="39"/>
      <c r="M226" s="208" t="s">
        <v>1</v>
      </c>
      <c r="N226" s="209" t="s">
        <v>42</v>
      </c>
      <c r="O226" s="71"/>
      <c r="P226" s="210">
        <f t="shared" si="1"/>
        <v>0</v>
      </c>
      <c r="Q226" s="210">
        <v>0</v>
      </c>
      <c r="R226" s="210">
        <f t="shared" si="2"/>
        <v>0</v>
      </c>
      <c r="S226" s="210">
        <v>0</v>
      </c>
      <c r="T226" s="211">
        <f t="shared" si="3"/>
        <v>0</v>
      </c>
      <c r="U226" s="34"/>
      <c r="V226" s="34"/>
      <c r="W226" s="34"/>
      <c r="X226" s="34"/>
      <c r="Y226" s="34"/>
      <c r="Z226" s="34"/>
      <c r="AA226" s="34"/>
      <c r="AB226" s="34"/>
      <c r="AC226" s="34"/>
      <c r="AD226" s="34"/>
      <c r="AE226" s="34"/>
      <c r="AR226" s="212" t="s">
        <v>655</v>
      </c>
      <c r="AT226" s="212" t="s">
        <v>131</v>
      </c>
      <c r="AU226" s="212" t="s">
        <v>87</v>
      </c>
      <c r="AY226" s="17" t="s">
        <v>130</v>
      </c>
      <c r="BE226" s="213">
        <f t="shared" si="4"/>
        <v>0</v>
      </c>
      <c r="BF226" s="213">
        <f t="shared" si="5"/>
        <v>0</v>
      </c>
      <c r="BG226" s="213">
        <f t="shared" si="6"/>
        <v>0</v>
      </c>
      <c r="BH226" s="213">
        <f t="shared" si="7"/>
        <v>0</v>
      </c>
      <c r="BI226" s="213">
        <f t="shared" si="8"/>
        <v>0</v>
      </c>
      <c r="BJ226" s="17" t="s">
        <v>85</v>
      </c>
      <c r="BK226" s="213">
        <f t="shared" si="9"/>
        <v>0</v>
      </c>
      <c r="BL226" s="17" t="s">
        <v>655</v>
      </c>
      <c r="BM226" s="212" t="s">
        <v>764</v>
      </c>
    </row>
    <row r="227" spans="1:65" s="2" customFormat="1" ht="24" customHeight="1">
      <c r="A227" s="34"/>
      <c r="B227" s="35"/>
      <c r="C227" s="252" t="s">
        <v>509</v>
      </c>
      <c r="D227" s="252" t="s">
        <v>265</v>
      </c>
      <c r="E227" s="253" t="s">
        <v>765</v>
      </c>
      <c r="F227" s="254" t="s">
        <v>766</v>
      </c>
      <c r="G227" s="255" t="s">
        <v>282</v>
      </c>
      <c r="H227" s="256">
        <v>2</v>
      </c>
      <c r="I227" s="257"/>
      <c r="J227" s="258">
        <f t="shared" si="0"/>
        <v>0</v>
      </c>
      <c r="K227" s="254" t="s">
        <v>1</v>
      </c>
      <c r="L227" s="259"/>
      <c r="M227" s="260" t="s">
        <v>1</v>
      </c>
      <c r="N227" s="261" t="s">
        <v>42</v>
      </c>
      <c r="O227" s="71"/>
      <c r="P227" s="210">
        <f t="shared" si="1"/>
        <v>0</v>
      </c>
      <c r="Q227" s="210">
        <v>0</v>
      </c>
      <c r="R227" s="210">
        <f t="shared" si="2"/>
        <v>0</v>
      </c>
      <c r="S227" s="210">
        <v>0</v>
      </c>
      <c r="T227" s="211">
        <f t="shared" si="3"/>
        <v>0</v>
      </c>
      <c r="U227" s="34"/>
      <c r="V227" s="34"/>
      <c r="W227" s="34"/>
      <c r="X227" s="34"/>
      <c r="Y227" s="34"/>
      <c r="Z227" s="34"/>
      <c r="AA227" s="34"/>
      <c r="AB227" s="34"/>
      <c r="AC227" s="34"/>
      <c r="AD227" s="34"/>
      <c r="AE227" s="34"/>
      <c r="AR227" s="212" t="s">
        <v>654</v>
      </c>
      <c r="AT227" s="212" t="s">
        <v>265</v>
      </c>
      <c r="AU227" s="212" t="s">
        <v>87</v>
      </c>
      <c r="AY227" s="17" t="s">
        <v>130</v>
      </c>
      <c r="BE227" s="213">
        <f t="shared" si="4"/>
        <v>0</v>
      </c>
      <c r="BF227" s="213">
        <f t="shared" si="5"/>
        <v>0</v>
      </c>
      <c r="BG227" s="213">
        <f t="shared" si="6"/>
        <v>0</v>
      </c>
      <c r="BH227" s="213">
        <f t="shared" si="7"/>
        <v>0</v>
      </c>
      <c r="BI227" s="213">
        <f t="shared" si="8"/>
        <v>0</v>
      </c>
      <c r="BJ227" s="17" t="s">
        <v>85</v>
      </c>
      <c r="BK227" s="213">
        <f t="shared" si="9"/>
        <v>0</v>
      </c>
      <c r="BL227" s="17" t="s">
        <v>655</v>
      </c>
      <c r="BM227" s="212" t="s">
        <v>767</v>
      </c>
    </row>
    <row r="228" spans="1:65" s="2" customFormat="1" ht="16.5" customHeight="1">
      <c r="A228" s="34"/>
      <c r="B228" s="35"/>
      <c r="C228" s="201" t="s">
        <v>514</v>
      </c>
      <c r="D228" s="201" t="s">
        <v>131</v>
      </c>
      <c r="E228" s="202" t="s">
        <v>768</v>
      </c>
      <c r="F228" s="203" t="s">
        <v>769</v>
      </c>
      <c r="G228" s="204" t="s">
        <v>282</v>
      </c>
      <c r="H228" s="205">
        <v>5</v>
      </c>
      <c r="I228" s="206"/>
      <c r="J228" s="207">
        <f t="shared" si="0"/>
        <v>0</v>
      </c>
      <c r="K228" s="203" t="s">
        <v>135</v>
      </c>
      <c r="L228" s="39"/>
      <c r="M228" s="208" t="s">
        <v>1</v>
      </c>
      <c r="N228" s="209" t="s">
        <v>42</v>
      </c>
      <c r="O228" s="71"/>
      <c r="P228" s="210">
        <f t="shared" si="1"/>
        <v>0</v>
      </c>
      <c r="Q228" s="210">
        <v>0</v>
      </c>
      <c r="R228" s="210">
        <f t="shared" si="2"/>
        <v>0</v>
      </c>
      <c r="S228" s="210">
        <v>0</v>
      </c>
      <c r="T228" s="211">
        <f t="shared" si="3"/>
        <v>0</v>
      </c>
      <c r="U228" s="34"/>
      <c r="V228" s="34"/>
      <c r="W228" s="34"/>
      <c r="X228" s="34"/>
      <c r="Y228" s="34"/>
      <c r="Z228" s="34"/>
      <c r="AA228" s="34"/>
      <c r="AB228" s="34"/>
      <c r="AC228" s="34"/>
      <c r="AD228" s="34"/>
      <c r="AE228" s="34"/>
      <c r="AR228" s="212" t="s">
        <v>655</v>
      </c>
      <c r="AT228" s="212" t="s">
        <v>131</v>
      </c>
      <c r="AU228" s="212" t="s">
        <v>87</v>
      </c>
      <c r="AY228" s="17" t="s">
        <v>130</v>
      </c>
      <c r="BE228" s="213">
        <f t="shared" si="4"/>
        <v>0</v>
      </c>
      <c r="BF228" s="213">
        <f t="shared" si="5"/>
        <v>0</v>
      </c>
      <c r="BG228" s="213">
        <f t="shared" si="6"/>
        <v>0</v>
      </c>
      <c r="BH228" s="213">
        <f t="shared" si="7"/>
        <v>0</v>
      </c>
      <c r="BI228" s="213">
        <f t="shared" si="8"/>
        <v>0</v>
      </c>
      <c r="BJ228" s="17" t="s">
        <v>85</v>
      </c>
      <c r="BK228" s="213">
        <f t="shared" si="9"/>
        <v>0</v>
      </c>
      <c r="BL228" s="17" t="s">
        <v>655</v>
      </c>
      <c r="BM228" s="212" t="s">
        <v>770</v>
      </c>
    </row>
    <row r="229" spans="1:65" s="2" customFormat="1" ht="24" customHeight="1">
      <c r="A229" s="34"/>
      <c r="B229" s="35"/>
      <c r="C229" s="252" t="s">
        <v>521</v>
      </c>
      <c r="D229" s="252" t="s">
        <v>265</v>
      </c>
      <c r="E229" s="253" t="s">
        <v>771</v>
      </c>
      <c r="F229" s="254" t="s">
        <v>772</v>
      </c>
      <c r="G229" s="255" t="s">
        <v>282</v>
      </c>
      <c r="H229" s="256">
        <v>4</v>
      </c>
      <c r="I229" s="257"/>
      <c r="J229" s="258">
        <f t="shared" si="0"/>
        <v>0</v>
      </c>
      <c r="K229" s="254" t="s">
        <v>1</v>
      </c>
      <c r="L229" s="259"/>
      <c r="M229" s="260" t="s">
        <v>1</v>
      </c>
      <c r="N229" s="261" t="s">
        <v>42</v>
      </c>
      <c r="O229" s="71"/>
      <c r="P229" s="210">
        <f t="shared" si="1"/>
        <v>0</v>
      </c>
      <c r="Q229" s="210">
        <v>0</v>
      </c>
      <c r="R229" s="210">
        <f t="shared" si="2"/>
        <v>0</v>
      </c>
      <c r="S229" s="210">
        <v>0</v>
      </c>
      <c r="T229" s="211">
        <f t="shared" si="3"/>
        <v>0</v>
      </c>
      <c r="U229" s="34"/>
      <c r="V229" s="34"/>
      <c r="W229" s="34"/>
      <c r="X229" s="34"/>
      <c r="Y229" s="34"/>
      <c r="Z229" s="34"/>
      <c r="AA229" s="34"/>
      <c r="AB229" s="34"/>
      <c r="AC229" s="34"/>
      <c r="AD229" s="34"/>
      <c r="AE229" s="34"/>
      <c r="AR229" s="212" t="s">
        <v>654</v>
      </c>
      <c r="AT229" s="212" t="s">
        <v>265</v>
      </c>
      <c r="AU229" s="212" t="s">
        <v>87</v>
      </c>
      <c r="AY229" s="17" t="s">
        <v>130</v>
      </c>
      <c r="BE229" s="213">
        <f t="shared" si="4"/>
        <v>0</v>
      </c>
      <c r="BF229" s="213">
        <f t="shared" si="5"/>
        <v>0</v>
      </c>
      <c r="BG229" s="213">
        <f t="shared" si="6"/>
        <v>0</v>
      </c>
      <c r="BH229" s="213">
        <f t="shared" si="7"/>
        <v>0</v>
      </c>
      <c r="BI229" s="213">
        <f t="shared" si="8"/>
        <v>0</v>
      </c>
      <c r="BJ229" s="17" t="s">
        <v>85</v>
      </c>
      <c r="BK229" s="213">
        <f t="shared" si="9"/>
        <v>0</v>
      </c>
      <c r="BL229" s="17" t="s">
        <v>655</v>
      </c>
      <c r="BM229" s="212" t="s">
        <v>773</v>
      </c>
    </row>
    <row r="230" spans="1:65" s="2" customFormat="1" ht="24" customHeight="1">
      <c r="A230" s="34"/>
      <c r="B230" s="35"/>
      <c r="C230" s="252" t="s">
        <v>525</v>
      </c>
      <c r="D230" s="252" t="s">
        <v>265</v>
      </c>
      <c r="E230" s="253" t="s">
        <v>774</v>
      </c>
      <c r="F230" s="254" t="s">
        <v>775</v>
      </c>
      <c r="G230" s="255" t="s">
        <v>282</v>
      </c>
      <c r="H230" s="256">
        <v>1</v>
      </c>
      <c r="I230" s="257"/>
      <c r="J230" s="258">
        <f t="shared" si="0"/>
        <v>0</v>
      </c>
      <c r="K230" s="254" t="s">
        <v>1</v>
      </c>
      <c r="L230" s="259"/>
      <c r="M230" s="260" t="s">
        <v>1</v>
      </c>
      <c r="N230" s="261" t="s">
        <v>42</v>
      </c>
      <c r="O230" s="71"/>
      <c r="P230" s="210">
        <f t="shared" si="1"/>
        <v>0</v>
      </c>
      <c r="Q230" s="210">
        <v>0</v>
      </c>
      <c r="R230" s="210">
        <f t="shared" si="2"/>
        <v>0</v>
      </c>
      <c r="S230" s="210">
        <v>0</v>
      </c>
      <c r="T230" s="211">
        <f t="shared" si="3"/>
        <v>0</v>
      </c>
      <c r="U230" s="34"/>
      <c r="V230" s="34"/>
      <c r="W230" s="34"/>
      <c r="X230" s="34"/>
      <c r="Y230" s="34"/>
      <c r="Z230" s="34"/>
      <c r="AA230" s="34"/>
      <c r="AB230" s="34"/>
      <c r="AC230" s="34"/>
      <c r="AD230" s="34"/>
      <c r="AE230" s="34"/>
      <c r="AR230" s="212" t="s">
        <v>654</v>
      </c>
      <c r="AT230" s="212" t="s">
        <v>265</v>
      </c>
      <c r="AU230" s="212" t="s">
        <v>87</v>
      </c>
      <c r="AY230" s="17" t="s">
        <v>130</v>
      </c>
      <c r="BE230" s="213">
        <f t="shared" si="4"/>
        <v>0</v>
      </c>
      <c r="BF230" s="213">
        <f t="shared" si="5"/>
        <v>0</v>
      </c>
      <c r="BG230" s="213">
        <f t="shared" si="6"/>
        <v>0</v>
      </c>
      <c r="BH230" s="213">
        <f t="shared" si="7"/>
        <v>0</v>
      </c>
      <c r="BI230" s="213">
        <f t="shared" si="8"/>
        <v>0</v>
      </c>
      <c r="BJ230" s="17" t="s">
        <v>85</v>
      </c>
      <c r="BK230" s="213">
        <f t="shared" si="9"/>
        <v>0</v>
      </c>
      <c r="BL230" s="17" t="s">
        <v>655</v>
      </c>
      <c r="BM230" s="212" t="s">
        <v>776</v>
      </c>
    </row>
    <row r="231" spans="1:65" s="2" customFormat="1" ht="16.5" customHeight="1">
      <c r="A231" s="34"/>
      <c r="B231" s="35"/>
      <c r="C231" s="201" t="s">
        <v>530</v>
      </c>
      <c r="D231" s="201" t="s">
        <v>131</v>
      </c>
      <c r="E231" s="202" t="s">
        <v>777</v>
      </c>
      <c r="F231" s="203" t="s">
        <v>778</v>
      </c>
      <c r="G231" s="204" t="s">
        <v>282</v>
      </c>
      <c r="H231" s="205">
        <v>2</v>
      </c>
      <c r="I231" s="206"/>
      <c r="J231" s="207">
        <f t="shared" si="0"/>
        <v>0</v>
      </c>
      <c r="K231" s="203" t="s">
        <v>1</v>
      </c>
      <c r="L231" s="39"/>
      <c r="M231" s="208" t="s">
        <v>1</v>
      </c>
      <c r="N231" s="209" t="s">
        <v>42</v>
      </c>
      <c r="O231" s="71"/>
      <c r="P231" s="210">
        <f t="shared" si="1"/>
        <v>0</v>
      </c>
      <c r="Q231" s="210">
        <v>0</v>
      </c>
      <c r="R231" s="210">
        <f t="shared" si="2"/>
        <v>0</v>
      </c>
      <c r="S231" s="210">
        <v>0</v>
      </c>
      <c r="T231" s="211">
        <f t="shared" si="3"/>
        <v>0</v>
      </c>
      <c r="U231" s="34"/>
      <c r="V231" s="34"/>
      <c r="W231" s="34"/>
      <c r="X231" s="34"/>
      <c r="Y231" s="34"/>
      <c r="Z231" s="34"/>
      <c r="AA231" s="34"/>
      <c r="AB231" s="34"/>
      <c r="AC231" s="34"/>
      <c r="AD231" s="34"/>
      <c r="AE231" s="34"/>
      <c r="AR231" s="212" t="s">
        <v>655</v>
      </c>
      <c r="AT231" s="212" t="s">
        <v>131</v>
      </c>
      <c r="AU231" s="212" t="s">
        <v>87</v>
      </c>
      <c r="AY231" s="17" t="s">
        <v>130</v>
      </c>
      <c r="BE231" s="213">
        <f t="shared" si="4"/>
        <v>0</v>
      </c>
      <c r="BF231" s="213">
        <f t="shared" si="5"/>
        <v>0</v>
      </c>
      <c r="BG231" s="213">
        <f t="shared" si="6"/>
        <v>0</v>
      </c>
      <c r="BH231" s="213">
        <f t="shared" si="7"/>
        <v>0</v>
      </c>
      <c r="BI231" s="213">
        <f t="shared" si="8"/>
        <v>0</v>
      </c>
      <c r="BJ231" s="17" t="s">
        <v>85</v>
      </c>
      <c r="BK231" s="213">
        <f t="shared" si="9"/>
        <v>0</v>
      </c>
      <c r="BL231" s="17" t="s">
        <v>655</v>
      </c>
      <c r="BM231" s="212" t="s">
        <v>779</v>
      </c>
    </row>
    <row r="232" spans="1:65" s="2" customFormat="1" ht="24" customHeight="1">
      <c r="A232" s="34"/>
      <c r="B232" s="35"/>
      <c r="C232" s="252" t="s">
        <v>538</v>
      </c>
      <c r="D232" s="252" t="s">
        <v>265</v>
      </c>
      <c r="E232" s="253" t="s">
        <v>780</v>
      </c>
      <c r="F232" s="254" t="s">
        <v>781</v>
      </c>
      <c r="G232" s="255" t="s">
        <v>282</v>
      </c>
      <c r="H232" s="256">
        <v>2</v>
      </c>
      <c r="I232" s="257"/>
      <c r="J232" s="258">
        <f t="shared" si="0"/>
        <v>0</v>
      </c>
      <c r="K232" s="254" t="s">
        <v>1</v>
      </c>
      <c r="L232" s="259"/>
      <c r="M232" s="260" t="s">
        <v>1</v>
      </c>
      <c r="N232" s="261" t="s">
        <v>42</v>
      </c>
      <c r="O232" s="71"/>
      <c r="P232" s="210">
        <f t="shared" si="1"/>
        <v>0</v>
      </c>
      <c r="Q232" s="210">
        <v>0</v>
      </c>
      <c r="R232" s="210">
        <f t="shared" si="2"/>
        <v>0</v>
      </c>
      <c r="S232" s="210">
        <v>0</v>
      </c>
      <c r="T232" s="211">
        <f t="shared" si="3"/>
        <v>0</v>
      </c>
      <c r="U232" s="34"/>
      <c r="V232" s="34"/>
      <c r="W232" s="34"/>
      <c r="X232" s="34"/>
      <c r="Y232" s="34"/>
      <c r="Z232" s="34"/>
      <c r="AA232" s="34"/>
      <c r="AB232" s="34"/>
      <c r="AC232" s="34"/>
      <c r="AD232" s="34"/>
      <c r="AE232" s="34"/>
      <c r="AR232" s="212" t="s">
        <v>654</v>
      </c>
      <c r="AT232" s="212" t="s">
        <v>265</v>
      </c>
      <c r="AU232" s="212" t="s">
        <v>87</v>
      </c>
      <c r="AY232" s="17" t="s">
        <v>130</v>
      </c>
      <c r="BE232" s="213">
        <f t="shared" si="4"/>
        <v>0</v>
      </c>
      <c r="BF232" s="213">
        <f t="shared" si="5"/>
        <v>0</v>
      </c>
      <c r="BG232" s="213">
        <f t="shared" si="6"/>
        <v>0</v>
      </c>
      <c r="BH232" s="213">
        <f t="shared" si="7"/>
        <v>0</v>
      </c>
      <c r="BI232" s="213">
        <f t="shared" si="8"/>
        <v>0</v>
      </c>
      <c r="BJ232" s="17" t="s">
        <v>85</v>
      </c>
      <c r="BK232" s="213">
        <f t="shared" si="9"/>
        <v>0</v>
      </c>
      <c r="BL232" s="17" t="s">
        <v>655</v>
      </c>
      <c r="BM232" s="212" t="s">
        <v>782</v>
      </c>
    </row>
    <row r="233" spans="1:65" s="2" customFormat="1" ht="16.5" customHeight="1">
      <c r="A233" s="34"/>
      <c r="B233" s="35"/>
      <c r="C233" s="201" t="s">
        <v>543</v>
      </c>
      <c r="D233" s="201" t="s">
        <v>131</v>
      </c>
      <c r="E233" s="202" t="s">
        <v>783</v>
      </c>
      <c r="F233" s="203" t="s">
        <v>784</v>
      </c>
      <c r="G233" s="204" t="s">
        <v>282</v>
      </c>
      <c r="H233" s="205">
        <v>4</v>
      </c>
      <c r="I233" s="206"/>
      <c r="J233" s="207">
        <f t="shared" ref="J233:J264" si="10">ROUND(I233*H233,2)</f>
        <v>0</v>
      </c>
      <c r="K233" s="203" t="s">
        <v>1</v>
      </c>
      <c r="L233" s="39"/>
      <c r="M233" s="208" t="s">
        <v>1</v>
      </c>
      <c r="N233" s="209" t="s">
        <v>42</v>
      </c>
      <c r="O233" s="71"/>
      <c r="P233" s="210">
        <f t="shared" ref="P233:P264" si="11">O233*H233</f>
        <v>0</v>
      </c>
      <c r="Q233" s="210">
        <v>0</v>
      </c>
      <c r="R233" s="210">
        <f t="shared" ref="R233:R264" si="12">Q233*H233</f>
        <v>0</v>
      </c>
      <c r="S233" s="210">
        <v>0</v>
      </c>
      <c r="T233" s="211">
        <f t="shared" ref="T233:T264" si="13">S233*H233</f>
        <v>0</v>
      </c>
      <c r="U233" s="34"/>
      <c r="V233" s="34"/>
      <c r="W233" s="34"/>
      <c r="X233" s="34"/>
      <c r="Y233" s="34"/>
      <c r="Z233" s="34"/>
      <c r="AA233" s="34"/>
      <c r="AB233" s="34"/>
      <c r="AC233" s="34"/>
      <c r="AD233" s="34"/>
      <c r="AE233" s="34"/>
      <c r="AR233" s="212" t="s">
        <v>655</v>
      </c>
      <c r="AT233" s="212" t="s">
        <v>131</v>
      </c>
      <c r="AU233" s="212" t="s">
        <v>87</v>
      </c>
      <c r="AY233" s="17" t="s">
        <v>130</v>
      </c>
      <c r="BE233" s="213">
        <f t="shared" ref="BE233:BE264" si="14">IF(N233="základní",J233,0)</f>
        <v>0</v>
      </c>
      <c r="BF233" s="213">
        <f t="shared" ref="BF233:BF264" si="15">IF(N233="snížená",J233,0)</f>
        <v>0</v>
      </c>
      <c r="BG233" s="213">
        <f t="shared" ref="BG233:BG264" si="16">IF(N233="zákl. přenesená",J233,0)</f>
        <v>0</v>
      </c>
      <c r="BH233" s="213">
        <f t="shared" ref="BH233:BH264" si="17">IF(N233="sníž. přenesená",J233,0)</f>
        <v>0</v>
      </c>
      <c r="BI233" s="213">
        <f t="shared" ref="BI233:BI264" si="18">IF(N233="nulová",J233,0)</f>
        <v>0</v>
      </c>
      <c r="BJ233" s="17" t="s">
        <v>85</v>
      </c>
      <c r="BK233" s="213">
        <f t="shared" ref="BK233:BK264" si="19">ROUND(I233*H233,2)</f>
        <v>0</v>
      </c>
      <c r="BL233" s="17" t="s">
        <v>655</v>
      </c>
      <c r="BM233" s="212" t="s">
        <v>785</v>
      </c>
    </row>
    <row r="234" spans="1:65" s="2" customFormat="1" ht="16.5" customHeight="1">
      <c r="A234" s="34"/>
      <c r="B234" s="35"/>
      <c r="C234" s="252" t="s">
        <v>549</v>
      </c>
      <c r="D234" s="252" t="s">
        <v>265</v>
      </c>
      <c r="E234" s="253" t="s">
        <v>786</v>
      </c>
      <c r="F234" s="254" t="s">
        <v>787</v>
      </c>
      <c r="G234" s="255" t="s">
        <v>282</v>
      </c>
      <c r="H234" s="256">
        <v>4</v>
      </c>
      <c r="I234" s="257"/>
      <c r="J234" s="258">
        <f t="shared" si="10"/>
        <v>0</v>
      </c>
      <c r="K234" s="254" t="s">
        <v>1</v>
      </c>
      <c r="L234" s="259"/>
      <c r="M234" s="260" t="s">
        <v>1</v>
      </c>
      <c r="N234" s="261" t="s">
        <v>42</v>
      </c>
      <c r="O234" s="71"/>
      <c r="P234" s="210">
        <f t="shared" si="11"/>
        <v>0</v>
      </c>
      <c r="Q234" s="210">
        <v>0</v>
      </c>
      <c r="R234" s="210">
        <f t="shared" si="12"/>
        <v>0</v>
      </c>
      <c r="S234" s="210">
        <v>0</v>
      </c>
      <c r="T234" s="211">
        <f t="shared" si="13"/>
        <v>0</v>
      </c>
      <c r="U234" s="34"/>
      <c r="V234" s="34"/>
      <c r="W234" s="34"/>
      <c r="X234" s="34"/>
      <c r="Y234" s="34"/>
      <c r="Z234" s="34"/>
      <c r="AA234" s="34"/>
      <c r="AB234" s="34"/>
      <c r="AC234" s="34"/>
      <c r="AD234" s="34"/>
      <c r="AE234" s="34"/>
      <c r="AR234" s="212" t="s">
        <v>654</v>
      </c>
      <c r="AT234" s="212" t="s">
        <v>265</v>
      </c>
      <c r="AU234" s="212" t="s">
        <v>87</v>
      </c>
      <c r="AY234" s="17" t="s">
        <v>130</v>
      </c>
      <c r="BE234" s="213">
        <f t="shared" si="14"/>
        <v>0</v>
      </c>
      <c r="BF234" s="213">
        <f t="shared" si="15"/>
        <v>0</v>
      </c>
      <c r="BG234" s="213">
        <f t="shared" si="16"/>
        <v>0</v>
      </c>
      <c r="BH234" s="213">
        <f t="shared" si="17"/>
        <v>0</v>
      </c>
      <c r="BI234" s="213">
        <f t="shared" si="18"/>
        <v>0</v>
      </c>
      <c r="BJ234" s="17" t="s">
        <v>85</v>
      </c>
      <c r="BK234" s="213">
        <f t="shared" si="19"/>
        <v>0</v>
      </c>
      <c r="BL234" s="17" t="s">
        <v>655</v>
      </c>
      <c r="BM234" s="212" t="s">
        <v>788</v>
      </c>
    </row>
    <row r="235" spans="1:65" s="2" customFormat="1" ht="16.5" customHeight="1">
      <c r="A235" s="34"/>
      <c r="B235" s="35"/>
      <c r="C235" s="201" t="s">
        <v>655</v>
      </c>
      <c r="D235" s="201" t="s">
        <v>131</v>
      </c>
      <c r="E235" s="202" t="s">
        <v>789</v>
      </c>
      <c r="F235" s="203" t="s">
        <v>790</v>
      </c>
      <c r="G235" s="204" t="s">
        <v>282</v>
      </c>
      <c r="H235" s="205">
        <v>7</v>
      </c>
      <c r="I235" s="206"/>
      <c r="J235" s="207">
        <f t="shared" si="10"/>
        <v>0</v>
      </c>
      <c r="K235" s="203" t="s">
        <v>1</v>
      </c>
      <c r="L235" s="39"/>
      <c r="M235" s="208" t="s">
        <v>1</v>
      </c>
      <c r="N235" s="209" t="s">
        <v>42</v>
      </c>
      <c r="O235" s="71"/>
      <c r="P235" s="210">
        <f t="shared" si="11"/>
        <v>0</v>
      </c>
      <c r="Q235" s="210">
        <v>0</v>
      </c>
      <c r="R235" s="210">
        <f t="shared" si="12"/>
        <v>0</v>
      </c>
      <c r="S235" s="210">
        <v>0</v>
      </c>
      <c r="T235" s="211">
        <f t="shared" si="13"/>
        <v>0</v>
      </c>
      <c r="U235" s="34"/>
      <c r="V235" s="34"/>
      <c r="W235" s="34"/>
      <c r="X235" s="34"/>
      <c r="Y235" s="34"/>
      <c r="Z235" s="34"/>
      <c r="AA235" s="34"/>
      <c r="AB235" s="34"/>
      <c r="AC235" s="34"/>
      <c r="AD235" s="34"/>
      <c r="AE235" s="34"/>
      <c r="AR235" s="212" t="s">
        <v>655</v>
      </c>
      <c r="AT235" s="212" t="s">
        <v>131</v>
      </c>
      <c r="AU235" s="212" t="s">
        <v>87</v>
      </c>
      <c r="AY235" s="17" t="s">
        <v>130</v>
      </c>
      <c r="BE235" s="213">
        <f t="shared" si="14"/>
        <v>0</v>
      </c>
      <c r="BF235" s="213">
        <f t="shared" si="15"/>
        <v>0</v>
      </c>
      <c r="BG235" s="213">
        <f t="shared" si="16"/>
        <v>0</v>
      </c>
      <c r="BH235" s="213">
        <f t="shared" si="17"/>
        <v>0</v>
      </c>
      <c r="BI235" s="213">
        <f t="shared" si="18"/>
        <v>0</v>
      </c>
      <c r="BJ235" s="17" t="s">
        <v>85</v>
      </c>
      <c r="BK235" s="213">
        <f t="shared" si="19"/>
        <v>0</v>
      </c>
      <c r="BL235" s="17" t="s">
        <v>655</v>
      </c>
      <c r="BM235" s="212" t="s">
        <v>791</v>
      </c>
    </row>
    <row r="236" spans="1:65" s="2" customFormat="1" ht="16.5" customHeight="1">
      <c r="A236" s="34"/>
      <c r="B236" s="35"/>
      <c r="C236" s="252" t="s">
        <v>792</v>
      </c>
      <c r="D236" s="252" t="s">
        <v>265</v>
      </c>
      <c r="E236" s="253" t="s">
        <v>793</v>
      </c>
      <c r="F236" s="254" t="s">
        <v>794</v>
      </c>
      <c r="G236" s="255" t="s">
        <v>282</v>
      </c>
      <c r="H236" s="256">
        <v>7</v>
      </c>
      <c r="I236" s="257"/>
      <c r="J236" s="258">
        <f t="shared" si="10"/>
        <v>0</v>
      </c>
      <c r="K236" s="254" t="s">
        <v>1</v>
      </c>
      <c r="L236" s="259"/>
      <c r="M236" s="260" t="s">
        <v>1</v>
      </c>
      <c r="N236" s="261" t="s">
        <v>42</v>
      </c>
      <c r="O236" s="71"/>
      <c r="P236" s="210">
        <f t="shared" si="11"/>
        <v>0</v>
      </c>
      <c r="Q236" s="210">
        <v>0</v>
      </c>
      <c r="R236" s="210">
        <f t="shared" si="12"/>
        <v>0</v>
      </c>
      <c r="S236" s="210">
        <v>0</v>
      </c>
      <c r="T236" s="211">
        <f t="shared" si="13"/>
        <v>0</v>
      </c>
      <c r="U236" s="34"/>
      <c r="V236" s="34"/>
      <c r="W236" s="34"/>
      <c r="X236" s="34"/>
      <c r="Y236" s="34"/>
      <c r="Z236" s="34"/>
      <c r="AA236" s="34"/>
      <c r="AB236" s="34"/>
      <c r="AC236" s="34"/>
      <c r="AD236" s="34"/>
      <c r="AE236" s="34"/>
      <c r="AR236" s="212" t="s">
        <v>654</v>
      </c>
      <c r="AT236" s="212" t="s">
        <v>265</v>
      </c>
      <c r="AU236" s="212" t="s">
        <v>87</v>
      </c>
      <c r="AY236" s="17" t="s">
        <v>130</v>
      </c>
      <c r="BE236" s="213">
        <f t="shared" si="14"/>
        <v>0</v>
      </c>
      <c r="BF236" s="213">
        <f t="shared" si="15"/>
        <v>0</v>
      </c>
      <c r="BG236" s="213">
        <f t="shared" si="16"/>
        <v>0</v>
      </c>
      <c r="BH236" s="213">
        <f t="shared" si="17"/>
        <v>0</v>
      </c>
      <c r="BI236" s="213">
        <f t="shared" si="18"/>
        <v>0</v>
      </c>
      <c r="BJ236" s="17" t="s">
        <v>85</v>
      </c>
      <c r="BK236" s="213">
        <f t="shared" si="19"/>
        <v>0</v>
      </c>
      <c r="BL236" s="17" t="s">
        <v>655</v>
      </c>
      <c r="BM236" s="212" t="s">
        <v>795</v>
      </c>
    </row>
    <row r="237" spans="1:65" s="2" customFormat="1" ht="16.5" customHeight="1">
      <c r="A237" s="34"/>
      <c r="B237" s="35"/>
      <c r="C237" s="201" t="s">
        <v>796</v>
      </c>
      <c r="D237" s="201" t="s">
        <v>131</v>
      </c>
      <c r="E237" s="202" t="s">
        <v>797</v>
      </c>
      <c r="F237" s="203" t="s">
        <v>798</v>
      </c>
      <c r="G237" s="204" t="s">
        <v>282</v>
      </c>
      <c r="H237" s="205">
        <v>5</v>
      </c>
      <c r="I237" s="206"/>
      <c r="J237" s="207">
        <f t="shared" si="10"/>
        <v>0</v>
      </c>
      <c r="K237" s="203" t="s">
        <v>1</v>
      </c>
      <c r="L237" s="39"/>
      <c r="M237" s="208" t="s">
        <v>1</v>
      </c>
      <c r="N237" s="209" t="s">
        <v>42</v>
      </c>
      <c r="O237" s="71"/>
      <c r="P237" s="210">
        <f t="shared" si="11"/>
        <v>0</v>
      </c>
      <c r="Q237" s="210">
        <v>0</v>
      </c>
      <c r="R237" s="210">
        <f t="shared" si="12"/>
        <v>0</v>
      </c>
      <c r="S237" s="210">
        <v>0</v>
      </c>
      <c r="T237" s="211">
        <f t="shared" si="13"/>
        <v>0</v>
      </c>
      <c r="U237" s="34"/>
      <c r="V237" s="34"/>
      <c r="W237" s="34"/>
      <c r="X237" s="34"/>
      <c r="Y237" s="34"/>
      <c r="Z237" s="34"/>
      <c r="AA237" s="34"/>
      <c r="AB237" s="34"/>
      <c r="AC237" s="34"/>
      <c r="AD237" s="34"/>
      <c r="AE237" s="34"/>
      <c r="AR237" s="212" t="s">
        <v>655</v>
      </c>
      <c r="AT237" s="212" t="s">
        <v>131</v>
      </c>
      <c r="AU237" s="212" t="s">
        <v>87</v>
      </c>
      <c r="AY237" s="17" t="s">
        <v>130</v>
      </c>
      <c r="BE237" s="213">
        <f t="shared" si="14"/>
        <v>0</v>
      </c>
      <c r="BF237" s="213">
        <f t="shared" si="15"/>
        <v>0</v>
      </c>
      <c r="BG237" s="213">
        <f t="shared" si="16"/>
        <v>0</v>
      </c>
      <c r="BH237" s="213">
        <f t="shared" si="17"/>
        <v>0</v>
      </c>
      <c r="BI237" s="213">
        <f t="shared" si="18"/>
        <v>0</v>
      </c>
      <c r="BJ237" s="17" t="s">
        <v>85</v>
      </c>
      <c r="BK237" s="213">
        <f t="shared" si="19"/>
        <v>0</v>
      </c>
      <c r="BL237" s="17" t="s">
        <v>655</v>
      </c>
      <c r="BM237" s="212" t="s">
        <v>799</v>
      </c>
    </row>
    <row r="238" spans="1:65" s="2" customFormat="1" ht="16.5" customHeight="1">
      <c r="A238" s="34"/>
      <c r="B238" s="35"/>
      <c r="C238" s="252" t="s">
        <v>800</v>
      </c>
      <c r="D238" s="252" t="s">
        <v>265</v>
      </c>
      <c r="E238" s="253" t="s">
        <v>801</v>
      </c>
      <c r="F238" s="254" t="s">
        <v>802</v>
      </c>
      <c r="G238" s="255" t="s">
        <v>282</v>
      </c>
      <c r="H238" s="256">
        <v>5</v>
      </c>
      <c r="I238" s="257"/>
      <c r="J238" s="258">
        <f t="shared" si="10"/>
        <v>0</v>
      </c>
      <c r="K238" s="254" t="s">
        <v>1</v>
      </c>
      <c r="L238" s="259"/>
      <c r="M238" s="260" t="s">
        <v>1</v>
      </c>
      <c r="N238" s="261" t="s">
        <v>42</v>
      </c>
      <c r="O238" s="71"/>
      <c r="P238" s="210">
        <f t="shared" si="11"/>
        <v>0</v>
      </c>
      <c r="Q238" s="210">
        <v>0</v>
      </c>
      <c r="R238" s="210">
        <f t="shared" si="12"/>
        <v>0</v>
      </c>
      <c r="S238" s="210">
        <v>0</v>
      </c>
      <c r="T238" s="211">
        <f t="shared" si="13"/>
        <v>0</v>
      </c>
      <c r="U238" s="34"/>
      <c r="V238" s="34"/>
      <c r="W238" s="34"/>
      <c r="X238" s="34"/>
      <c r="Y238" s="34"/>
      <c r="Z238" s="34"/>
      <c r="AA238" s="34"/>
      <c r="AB238" s="34"/>
      <c r="AC238" s="34"/>
      <c r="AD238" s="34"/>
      <c r="AE238" s="34"/>
      <c r="AR238" s="212" t="s">
        <v>654</v>
      </c>
      <c r="AT238" s="212" t="s">
        <v>265</v>
      </c>
      <c r="AU238" s="212" t="s">
        <v>87</v>
      </c>
      <c r="AY238" s="17" t="s">
        <v>130</v>
      </c>
      <c r="BE238" s="213">
        <f t="shared" si="14"/>
        <v>0</v>
      </c>
      <c r="BF238" s="213">
        <f t="shared" si="15"/>
        <v>0</v>
      </c>
      <c r="BG238" s="213">
        <f t="shared" si="16"/>
        <v>0</v>
      </c>
      <c r="BH238" s="213">
        <f t="shared" si="17"/>
        <v>0</v>
      </c>
      <c r="BI238" s="213">
        <f t="shared" si="18"/>
        <v>0</v>
      </c>
      <c r="BJ238" s="17" t="s">
        <v>85</v>
      </c>
      <c r="BK238" s="213">
        <f t="shared" si="19"/>
        <v>0</v>
      </c>
      <c r="BL238" s="17" t="s">
        <v>655</v>
      </c>
      <c r="BM238" s="212" t="s">
        <v>803</v>
      </c>
    </row>
    <row r="239" spans="1:65" s="2" customFormat="1" ht="60" customHeight="1">
      <c r="A239" s="34"/>
      <c r="B239" s="35"/>
      <c r="C239" s="201" t="s">
        <v>804</v>
      </c>
      <c r="D239" s="201" t="s">
        <v>131</v>
      </c>
      <c r="E239" s="202" t="s">
        <v>805</v>
      </c>
      <c r="F239" s="203" t="s">
        <v>806</v>
      </c>
      <c r="G239" s="204" t="s">
        <v>203</v>
      </c>
      <c r="H239" s="205">
        <v>80</v>
      </c>
      <c r="I239" s="206"/>
      <c r="J239" s="207">
        <f t="shared" si="10"/>
        <v>0</v>
      </c>
      <c r="K239" s="203" t="s">
        <v>135</v>
      </c>
      <c r="L239" s="39"/>
      <c r="M239" s="208" t="s">
        <v>1</v>
      </c>
      <c r="N239" s="209" t="s">
        <v>42</v>
      </c>
      <c r="O239" s="71"/>
      <c r="P239" s="210">
        <f t="shared" si="11"/>
        <v>0</v>
      </c>
      <c r="Q239" s="210">
        <v>0</v>
      </c>
      <c r="R239" s="210">
        <f t="shared" si="12"/>
        <v>0</v>
      </c>
      <c r="S239" s="210">
        <v>0</v>
      </c>
      <c r="T239" s="211">
        <f t="shared" si="13"/>
        <v>0</v>
      </c>
      <c r="U239" s="34"/>
      <c r="V239" s="34"/>
      <c r="W239" s="34"/>
      <c r="X239" s="34"/>
      <c r="Y239" s="34"/>
      <c r="Z239" s="34"/>
      <c r="AA239" s="34"/>
      <c r="AB239" s="34"/>
      <c r="AC239" s="34"/>
      <c r="AD239" s="34"/>
      <c r="AE239" s="34"/>
      <c r="AR239" s="212" t="s">
        <v>655</v>
      </c>
      <c r="AT239" s="212" t="s">
        <v>131</v>
      </c>
      <c r="AU239" s="212" t="s">
        <v>87</v>
      </c>
      <c r="AY239" s="17" t="s">
        <v>130</v>
      </c>
      <c r="BE239" s="213">
        <f t="shared" si="14"/>
        <v>0</v>
      </c>
      <c r="BF239" s="213">
        <f t="shared" si="15"/>
        <v>0</v>
      </c>
      <c r="BG239" s="213">
        <f t="shared" si="16"/>
        <v>0</v>
      </c>
      <c r="BH239" s="213">
        <f t="shared" si="17"/>
        <v>0</v>
      </c>
      <c r="BI239" s="213">
        <f t="shared" si="18"/>
        <v>0</v>
      </c>
      <c r="BJ239" s="17" t="s">
        <v>85</v>
      </c>
      <c r="BK239" s="213">
        <f t="shared" si="19"/>
        <v>0</v>
      </c>
      <c r="BL239" s="17" t="s">
        <v>655</v>
      </c>
      <c r="BM239" s="212" t="s">
        <v>807</v>
      </c>
    </row>
    <row r="240" spans="1:65" s="2" customFormat="1" ht="16.5" customHeight="1">
      <c r="A240" s="34"/>
      <c r="B240" s="35"/>
      <c r="C240" s="252" t="s">
        <v>808</v>
      </c>
      <c r="D240" s="252" t="s">
        <v>265</v>
      </c>
      <c r="E240" s="253" t="s">
        <v>809</v>
      </c>
      <c r="F240" s="254" t="s">
        <v>810</v>
      </c>
      <c r="G240" s="255" t="s">
        <v>203</v>
      </c>
      <c r="H240" s="256">
        <v>80</v>
      </c>
      <c r="I240" s="257"/>
      <c r="J240" s="258">
        <f t="shared" si="10"/>
        <v>0</v>
      </c>
      <c r="K240" s="254" t="s">
        <v>135</v>
      </c>
      <c r="L240" s="259"/>
      <c r="M240" s="260" t="s">
        <v>1</v>
      </c>
      <c r="N240" s="261" t="s">
        <v>42</v>
      </c>
      <c r="O240" s="71"/>
      <c r="P240" s="210">
        <f t="shared" si="11"/>
        <v>0</v>
      </c>
      <c r="Q240" s="210">
        <v>5.5999999999999995E-4</v>
      </c>
      <c r="R240" s="210">
        <f t="shared" si="12"/>
        <v>4.4799999999999993E-2</v>
      </c>
      <c r="S240" s="210">
        <v>0</v>
      </c>
      <c r="T240" s="211">
        <f t="shared" si="13"/>
        <v>0</v>
      </c>
      <c r="U240" s="34"/>
      <c r="V240" s="34"/>
      <c r="W240" s="34"/>
      <c r="X240" s="34"/>
      <c r="Y240" s="34"/>
      <c r="Z240" s="34"/>
      <c r="AA240" s="34"/>
      <c r="AB240" s="34"/>
      <c r="AC240" s="34"/>
      <c r="AD240" s="34"/>
      <c r="AE240" s="34"/>
      <c r="AR240" s="212" t="s">
        <v>654</v>
      </c>
      <c r="AT240" s="212" t="s">
        <v>265</v>
      </c>
      <c r="AU240" s="212" t="s">
        <v>87</v>
      </c>
      <c r="AY240" s="17" t="s">
        <v>130</v>
      </c>
      <c r="BE240" s="213">
        <f t="shared" si="14"/>
        <v>0</v>
      </c>
      <c r="BF240" s="213">
        <f t="shared" si="15"/>
        <v>0</v>
      </c>
      <c r="BG240" s="213">
        <f t="shared" si="16"/>
        <v>0</v>
      </c>
      <c r="BH240" s="213">
        <f t="shared" si="17"/>
        <v>0</v>
      </c>
      <c r="BI240" s="213">
        <f t="shared" si="18"/>
        <v>0</v>
      </c>
      <c r="BJ240" s="17" t="s">
        <v>85</v>
      </c>
      <c r="BK240" s="213">
        <f t="shared" si="19"/>
        <v>0</v>
      </c>
      <c r="BL240" s="17" t="s">
        <v>655</v>
      </c>
      <c r="BM240" s="212" t="s">
        <v>811</v>
      </c>
    </row>
    <row r="241" spans="1:65" s="2" customFormat="1" ht="16.5" customHeight="1">
      <c r="A241" s="34"/>
      <c r="B241" s="35"/>
      <c r="C241" s="201" t="s">
        <v>812</v>
      </c>
      <c r="D241" s="201" t="s">
        <v>131</v>
      </c>
      <c r="E241" s="202" t="s">
        <v>813</v>
      </c>
      <c r="F241" s="203" t="s">
        <v>814</v>
      </c>
      <c r="G241" s="204" t="s">
        <v>282</v>
      </c>
      <c r="H241" s="205">
        <v>2</v>
      </c>
      <c r="I241" s="206"/>
      <c r="J241" s="207">
        <f t="shared" si="10"/>
        <v>0</v>
      </c>
      <c r="K241" s="203" t="s">
        <v>1</v>
      </c>
      <c r="L241" s="39"/>
      <c r="M241" s="208" t="s">
        <v>1</v>
      </c>
      <c r="N241" s="209" t="s">
        <v>42</v>
      </c>
      <c r="O241" s="71"/>
      <c r="P241" s="210">
        <f t="shared" si="11"/>
        <v>0</v>
      </c>
      <c r="Q241" s="210">
        <v>0</v>
      </c>
      <c r="R241" s="210">
        <f t="shared" si="12"/>
        <v>0</v>
      </c>
      <c r="S241" s="210">
        <v>0</v>
      </c>
      <c r="T241" s="211">
        <f t="shared" si="13"/>
        <v>0</v>
      </c>
      <c r="U241" s="34"/>
      <c r="V241" s="34"/>
      <c r="W241" s="34"/>
      <c r="X241" s="34"/>
      <c r="Y241" s="34"/>
      <c r="Z241" s="34"/>
      <c r="AA241" s="34"/>
      <c r="AB241" s="34"/>
      <c r="AC241" s="34"/>
      <c r="AD241" s="34"/>
      <c r="AE241" s="34"/>
      <c r="AR241" s="212" t="s">
        <v>655</v>
      </c>
      <c r="AT241" s="212" t="s">
        <v>131</v>
      </c>
      <c r="AU241" s="212" t="s">
        <v>87</v>
      </c>
      <c r="AY241" s="17" t="s">
        <v>130</v>
      </c>
      <c r="BE241" s="213">
        <f t="shared" si="14"/>
        <v>0</v>
      </c>
      <c r="BF241" s="213">
        <f t="shared" si="15"/>
        <v>0</v>
      </c>
      <c r="BG241" s="213">
        <f t="shared" si="16"/>
        <v>0</v>
      </c>
      <c r="BH241" s="213">
        <f t="shared" si="17"/>
        <v>0</v>
      </c>
      <c r="BI241" s="213">
        <f t="shared" si="18"/>
        <v>0</v>
      </c>
      <c r="BJ241" s="17" t="s">
        <v>85</v>
      </c>
      <c r="BK241" s="213">
        <f t="shared" si="19"/>
        <v>0</v>
      </c>
      <c r="BL241" s="17" t="s">
        <v>655</v>
      </c>
      <c r="BM241" s="212" t="s">
        <v>815</v>
      </c>
    </row>
    <row r="242" spans="1:65" s="2" customFormat="1" ht="16.5" customHeight="1">
      <c r="A242" s="34"/>
      <c r="B242" s="35"/>
      <c r="C242" s="252" t="s">
        <v>816</v>
      </c>
      <c r="D242" s="252" t="s">
        <v>265</v>
      </c>
      <c r="E242" s="253" t="s">
        <v>817</v>
      </c>
      <c r="F242" s="254" t="s">
        <v>818</v>
      </c>
      <c r="G242" s="255" t="s">
        <v>282</v>
      </c>
      <c r="H242" s="256">
        <v>2</v>
      </c>
      <c r="I242" s="257"/>
      <c r="J242" s="258">
        <f t="shared" si="10"/>
        <v>0</v>
      </c>
      <c r="K242" s="254" t="s">
        <v>1</v>
      </c>
      <c r="L242" s="259"/>
      <c r="M242" s="260" t="s">
        <v>1</v>
      </c>
      <c r="N242" s="261" t="s">
        <v>42</v>
      </c>
      <c r="O242" s="71"/>
      <c r="P242" s="210">
        <f t="shared" si="11"/>
        <v>0</v>
      </c>
      <c r="Q242" s="210">
        <v>0</v>
      </c>
      <c r="R242" s="210">
        <f t="shared" si="12"/>
        <v>0</v>
      </c>
      <c r="S242" s="210">
        <v>0</v>
      </c>
      <c r="T242" s="211">
        <f t="shared" si="13"/>
        <v>0</v>
      </c>
      <c r="U242" s="34"/>
      <c r="V242" s="34"/>
      <c r="W242" s="34"/>
      <c r="X242" s="34"/>
      <c r="Y242" s="34"/>
      <c r="Z242" s="34"/>
      <c r="AA242" s="34"/>
      <c r="AB242" s="34"/>
      <c r="AC242" s="34"/>
      <c r="AD242" s="34"/>
      <c r="AE242" s="34"/>
      <c r="AR242" s="212" t="s">
        <v>654</v>
      </c>
      <c r="AT242" s="212" t="s">
        <v>265</v>
      </c>
      <c r="AU242" s="212" t="s">
        <v>87</v>
      </c>
      <c r="AY242" s="17" t="s">
        <v>130</v>
      </c>
      <c r="BE242" s="213">
        <f t="shared" si="14"/>
        <v>0</v>
      </c>
      <c r="BF242" s="213">
        <f t="shared" si="15"/>
        <v>0</v>
      </c>
      <c r="BG242" s="213">
        <f t="shared" si="16"/>
        <v>0</v>
      </c>
      <c r="BH242" s="213">
        <f t="shared" si="17"/>
        <v>0</v>
      </c>
      <c r="BI242" s="213">
        <f t="shared" si="18"/>
        <v>0</v>
      </c>
      <c r="BJ242" s="17" t="s">
        <v>85</v>
      </c>
      <c r="BK242" s="213">
        <f t="shared" si="19"/>
        <v>0</v>
      </c>
      <c r="BL242" s="17" t="s">
        <v>655</v>
      </c>
      <c r="BM242" s="212" t="s">
        <v>819</v>
      </c>
    </row>
    <row r="243" spans="1:65" s="2" customFormat="1" ht="16.5" customHeight="1">
      <c r="A243" s="34"/>
      <c r="B243" s="35"/>
      <c r="C243" s="201" t="s">
        <v>820</v>
      </c>
      <c r="D243" s="201" t="s">
        <v>131</v>
      </c>
      <c r="E243" s="202" t="s">
        <v>821</v>
      </c>
      <c r="F243" s="203" t="s">
        <v>822</v>
      </c>
      <c r="G243" s="204" t="s">
        <v>282</v>
      </c>
      <c r="H243" s="205">
        <v>1</v>
      </c>
      <c r="I243" s="206"/>
      <c r="J243" s="207">
        <f t="shared" si="10"/>
        <v>0</v>
      </c>
      <c r="K243" s="203" t="s">
        <v>1</v>
      </c>
      <c r="L243" s="39"/>
      <c r="M243" s="208" t="s">
        <v>1</v>
      </c>
      <c r="N243" s="209" t="s">
        <v>42</v>
      </c>
      <c r="O243" s="71"/>
      <c r="P243" s="210">
        <f t="shared" si="11"/>
        <v>0</v>
      </c>
      <c r="Q243" s="210">
        <v>0</v>
      </c>
      <c r="R243" s="210">
        <f t="shared" si="12"/>
        <v>0</v>
      </c>
      <c r="S243" s="210">
        <v>0</v>
      </c>
      <c r="T243" s="211">
        <f t="shared" si="13"/>
        <v>0</v>
      </c>
      <c r="U243" s="34"/>
      <c r="V243" s="34"/>
      <c r="W243" s="34"/>
      <c r="X243" s="34"/>
      <c r="Y243" s="34"/>
      <c r="Z243" s="34"/>
      <c r="AA243" s="34"/>
      <c r="AB243" s="34"/>
      <c r="AC243" s="34"/>
      <c r="AD243" s="34"/>
      <c r="AE243" s="34"/>
      <c r="AR243" s="212" t="s">
        <v>655</v>
      </c>
      <c r="AT243" s="212" t="s">
        <v>131</v>
      </c>
      <c r="AU243" s="212" t="s">
        <v>87</v>
      </c>
      <c r="AY243" s="17" t="s">
        <v>130</v>
      </c>
      <c r="BE243" s="213">
        <f t="shared" si="14"/>
        <v>0</v>
      </c>
      <c r="BF243" s="213">
        <f t="shared" si="15"/>
        <v>0</v>
      </c>
      <c r="BG243" s="213">
        <f t="shared" si="16"/>
        <v>0</v>
      </c>
      <c r="BH243" s="213">
        <f t="shared" si="17"/>
        <v>0</v>
      </c>
      <c r="BI243" s="213">
        <f t="shared" si="18"/>
        <v>0</v>
      </c>
      <c r="BJ243" s="17" t="s">
        <v>85</v>
      </c>
      <c r="BK243" s="213">
        <f t="shared" si="19"/>
        <v>0</v>
      </c>
      <c r="BL243" s="17" t="s">
        <v>655</v>
      </c>
      <c r="BM243" s="212" t="s">
        <v>823</v>
      </c>
    </row>
    <row r="244" spans="1:65" s="2" customFormat="1" ht="16.5" customHeight="1">
      <c r="A244" s="34"/>
      <c r="B244" s="35"/>
      <c r="C244" s="252" t="s">
        <v>824</v>
      </c>
      <c r="D244" s="252" t="s">
        <v>265</v>
      </c>
      <c r="E244" s="253" t="s">
        <v>825</v>
      </c>
      <c r="F244" s="254" t="s">
        <v>826</v>
      </c>
      <c r="G244" s="255" t="s">
        <v>282</v>
      </c>
      <c r="H244" s="256">
        <v>1</v>
      </c>
      <c r="I244" s="257"/>
      <c r="J244" s="258">
        <f t="shared" si="10"/>
        <v>0</v>
      </c>
      <c r="K244" s="254" t="s">
        <v>1</v>
      </c>
      <c r="L244" s="259"/>
      <c r="M244" s="260" t="s">
        <v>1</v>
      </c>
      <c r="N244" s="261" t="s">
        <v>42</v>
      </c>
      <c r="O244" s="71"/>
      <c r="P244" s="210">
        <f t="shared" si="11"/>
        <v>0</v>
      </c>
      <c r="Q244" s="210">
        <v>0</v>
      </c>
      <c r="R244" s="210">
        <f t="shared" si="12"/>
        <v>0</v>
      </c>
      <c r="S244" s="210">
        <v>0</v>
      </c>
      <c r="T244" s="211">
        <f t="shared" si="13"/>
        <v>0</v>
      </c>
      <c r="U244" s="34"/>
      <c r="V244" s="34"/>
      <c r="W244" s="34"/>
      <c r="X244" s="34"/>
      <c r="Y244" s="34"/>
      <c r="Z244" s="34"/>
      <c r="AA244" s="34"/>
      <c r="AB244" s="34"/>
      <c r="AC244" s="34"/>
      <c r="AD244" s="34"/>
      <c r="AE244" s="34"/>
      <c r="AR244" s="212" t="s">
        <v>654</v>
      </c>
      <c r="AT244" s="212" t="s">
        <v>265</v>
      </c>
      <c r="AU244" s="212" t="s">
        <v>87</v>
      </c>
      <c r="AY244" s="17" t="s">
        <v>130</v>
      </c>
      <c r="BE244" s="213">
        <f t="shared" si="14"/>
        <v>0</v>
      </c>
      <c r="BF244" s="213">
        <f t="shared" si="15"/>
        <v>0</v>
      </c>
      <c r="BG244" s="213">
        <f t="shared" si="16"/>
        <v>0</v>
      </c>
      <c r="BH244" s="213">
        <f t="shared" si="17"/>
        <v>0</v>
      </c>
      <c r="BI244" s="213">
        <f t="shared" si="18"/>
        <v>0</v>
      </c>
      <c r="BJ244" s="17" t="s">
        <v>85</v>
      </c>
      <c r="BK244" s="213">
        <f t="shared" si="19"/>
        <v>0</v>
      </c>
      <c r="BL244" s="17" t="s">
        <v>655</v>
      </c>
      <c r="BM244" s="212" t="s">
        <v>827</v>
      </c>
    </row>
    <row r="245" spans="1:65" s="2" customFormat="1" ht="24" customHeight="1">
      <c r="A245" s="34"/>
      <c r="B245" s="35"/>
      <c r="C245" s="201" t="s">
        <v>828</v>
      </c>
      <c r="D245" s="201" t="s">
        <v>131</v>
      </c>
      <c r="E245" s="202" t="s">
        <v>829</v>
      </c>
      <c r="F245" s="203" t="s">
        <v>830</v>
      </c>
      <c r="G245" s="204" t="s">
        <v>282</v>
      </c>
      <c r="H245" s="205">
        <v>6</v>
      </c>
      <c r="I245" s="206"/>
      <c r="J245" s="207">
        <f t="shared" si="10"/>
        <v>0</v>
      </c>
      <c r="K245" s="203" t="s">
        <v>1</v>
      </c>
      <c r="L245" s="39"/>
      <c r="M245" s="208" t="s">
        <v>1</v>
      </c>
      <c r="N245" s="209" t="s">
        <v>42</v>
      </c>
      <c r="O245" s="71"/>
      <c r="P245" s="210">
        <f t="shared" si="11"/>
        <v>0</v>
      </c>
      <c r="Q245" s="210">
        <v>0</v>
      </c>
      <c r="R245" s="210">
        <f t="shared" si="12"/>
        <v>0</v>
      </c>
      <c r="S245" s="210">
        <v>0</v>
      </c>
      <c r="T245" s="211">
        <f t="shared" si="13"/>
        <v>0</v>
      </c>
      <c r="U245" s="34"/>
      <c r="V245" s="34"/>
      <c r="W245" s="34"/>
      <c r="X245" s="34"/>
      <c r="Y245" s="34"/>
      <c r="Z245" s="34"/>
      <c r="AA245" s="34"/>
      <c r="AB245" s="34"/>
      <c r="AC245" s="34"/>
      <c r="AD245" s="34"/>
      <c r="AE245" s="34"/>
      <c r="AR245" s="212" t="s">
        <v>655</v>
      </c>
      <c r="AT245" s="212" t="s">
        <v>131</v>
      </c>
      <c r="AU245" s="212" t="s">
        <v>87</v>
      </c>
      <c r="AY245" s="17" t="s">
        <v>130</v>
      </c>
      <c r="BE245" s="213">
        <f t="shared" si="14"/>
        <v>0</v>
      </c>
      <c r="BF245" s="213">
        <f t="shared" si="15"/>
        <v>0</v>
      </c>
      <c r="BG245" s="213">
        <f t="shared" si="16"/>
        <v>0</v>
      </c>
      <c r="BH245" s="213">
        <f t="shared" si="17"/>
        <v>0</v>
      </c>
      <c r="BI245" s="213">
        <f t="shared" si="18"/>
        <v>0</v>
      </c>
      <c r="BJ245" s="17" t="s">
        <v>85</v>
      </c>
      <c r="BK245" s="213">
        <f t="shared" si="19"/>
        <v>0</v>
      </c>
      <c r="BL245" s="17" t="s">
        <v>655</v>
      </c>
      <c r="BM245" s="212" t="s">
        <v>831</v>
      </c>
    </row>
    <row r="246" spans="1:65" s="2" customFormat="1" ht="24" customHeight="1">
      <c r="A246" s="34"/>
      <c r="B246" s="35"/>
      <c r="C246" s="252" t="s">
        <v>832</v>
      </c>
      <c r="D246" s="252" t="s">
        <v>265</v>
      </c>
      <c r="E246" s="253" t="s">
        <v>833</v>
      </c>
      <c r="F246" s="254" t="s">
        <v>834</v>
      </c>
      <c r="G246" s="255" t="s">
        <v>282</v>
      </c>
      <c r="H246" s="256">
        <v>6</v>
      </c>
      <c r="I246" s="257"/>
      <c r="J246" s="258">
        <f t="shared" si="10"/>
        <v>0</v>
      </c>
      <c r="K246" s="254" t="s">
        <v>1</v>
      </c>
      <c r="L246" s="259"/>
      <c r="M246" s="260" t="s">
        <v>1</v>
      </c>
      <c r="N246" s="261" t="s">
        <v>42</v>
      </c>
      <c r="O246" s="71"/>
      <c r="P246" s="210">
        <f t="shared" si="11"/>
        <v>0</v>
      </c>
      <c r="Q246" s="210">
        <v>0</v>
      </c>
      <c r="R246" s="210">
        <f t="shared" si="12"/>
        <v>0</v>
      </c>
      <c r="S246" s="210">
        <v>0</v>
      </c>
      <c r="T246" s="211">
        <f t="shared" si="13"/>
        <v>0</v>
      </c>
      <c r="U246" s="34"/>
      <c r="V246" s="34"/>
      <c r="W246" s="34"/>
      <c r="X246" s="34"/>
      <c r="Y246" s="34"/>
      <c r="Z246" s="34"/>
      <c r="AA246" s="34"/>
      <c r="AB246" s="34"/>
      <c r="AC246" s="34"/>
      <c r="AD246" s="34"/>
      <c r="AE246" s="34"/>
      <c r="AR246" s="212" t="s">
        <v>654</v>
      </c>
      <c r="AT246" s="212" t="s">
        <v>265</v>
      </c>
      <c r="AU246" s="212" t="s">
        <v>87</v>
      </c>
      <c r="AY246" s="17" t="s">
        <v>130</v>
      </c>
      <c r="BE246" s="213">
        <f t="shared" si="14"/>
        <v>0</v>
      </c>
      <c r="BF246" s="213">
        <f t="shared" si="15"/>
        <v>0</v>
      </c>
      <c r="BG246" s="213">
        <f t="shared" si="16"/>
        <v>0</v>
      </c>
      <c r="BH246" s="213">
        <f t="shared" si="17"/>
        <v>0</v>
      </c>
      <c r="BI246" s="213">
        <f t="shared" si="18"/>
        <v>0</v>
      </c>
      <c r="BJ246" s="17" t="s">
        <v>85</v>
      </c>
      <c r="BK246" s="213">
        <f t="shared" si="19"/>
        <v>0</v>
      </c>
      <c r="BL246" s="17" t="s">
        <v>655</v>
      </c>
      <c r="BM246" s="212" t="s">
        <v>835</v>
      </c>
    </row>
    <row r="247" spans="1:65" s="2" customFormat="1" ht="24" customHeight="1">
      <c r="A247" s="34"/>
      <c r="B247" s="35"/>
      <c r="C247" s="252" t="s">
        <v>836</v>
      </c>
      <c r="D247" s="252" t="s">
        <v>265</v>
      </c>
      <c r="E247" s="253" t="s">
        <v>837</v>
      </c>
      <c r="F247" s="254" t="s">
        <v>838</v>
      </c>
      <c r="G247" s="255" t="s">
        <v>282</v>
      </c>
      <c r="H247" s="256">
        <v>10</v>
      </c>
      <c r="I247" s="257"/>
      <c r="J247" s="258">
        <f t="shared" si="10"/>
        <v>0</v>
      </c>
      <c r="K247" s="254" t="s">
        <v>1</v>
      </c>
      <c r="L247" s="259"/>
      <c r="M247" s="260" t="s">
        <v>1</v>
      </c>
      <c r="N247" s="261" t="s">
        <v>42</v>
      </c>
      <c r="O247" s="71"/>
      <c r="P247" s="210">
        <f t="shared" si="11"/>
        <v>0</v>
      </c>
      <c r="Q247" s="210">
        <v>0</v>
      </c>
      <c r="R247" s="210">
        <f t="shared" si="12"/>
        <v>0</v>
      </c>
      <c r="S247" s="210">
        <v>0</v>
      </c>
      <c r="T247" s="211">
        <f t="shared" si="13"/>
        <v>0</v>
      </c>
      <c r="U247" s="34"/>
      <c r="V247" s="34"/>
      <c r="W247" s="34"/>
      <c r="X247" s="34"/>
      <c r="Y247" s="34"/>
      <c r="Z247" s="34"/>
      <c r="AA247" s="34"/>
      <c r="AB247" s="34"/>
      <c r="AC247" s="34"/>
      <c r="AD247" s="34"/>
      <c r="AE247" s="34"/>
      <c r="AR247" s="212" t="s">
        <v>654</v>
      </c>
      <c r="AT247" s="212" t="s">
        <v>265</v>
      </c>
      <c r="AU247" s="212" t="s">
        <v>87</v>
      </c>
      <c r="AY247" s="17" t="s">
        <v>130</v>
      </c>
      <c r="BE247" s="213">
        <f t="shared" si="14"/>
        <v>0</v>
      </c>
      <c r="BF247" s="213">
        <f t="shared" si="15"/>
        <v>0</v>
      </c>
      <c r="BG247" s="213">
        <f t="shared" si="16"/>
        <v>0</v>
      </c>
      <c r="BH247" s="213">
        <f t="shared" si="17"/>
        <v>0</v>
      </c>
      <c r="BI247" s="213">
        <f t="shared" si="18"/>
        <v>0</v>
      </c>
      <c r="BJ247" s="17" t="s">
        <v>85</v>
      </c>
      <c r="BK247" s="213">
        <f t="shared" si="19"/>
        <v>0</v>
      </c>
      <c r="BL247" s="17" t="s">
        <v>655</v>
      </c>
      <c r="BM247" s="212" t="s">
        <v>839</v>
      </c>
    </row>
    <row r="248" spans="1:65" s="2" customFormat="1" ht="16.5" customHeight="1">
      <c r="A248" s="34"/>
      <c r="B248" s="35"/>
      <c r="C248" s="201" t="s">
        <v>840</v>
      </c>
      <c r="D248" s="201" t="s">
        <v>131</v>
      </c>
      <c r="E248" s="202" t="s">
        <v>841</v>
      </c>
      <c r="F248" s="203" t="s">
        <v>842</v>
      </c>
      <c r="G248" s="204" t="s">
        <v>203</v>
      </c>
      <c r="H248" s="205">
        <v>400</v>
      </c>
      <c r="I248" s="206"/>
      <c r="J248" s="207">
        <f t="shared" si="10"/>
        <v>0</v>
      </c>
      <c r="K248" s="203" t="s">
        <v>1</v>
      </c>
      <c r="L248" s="39"/>
      <c r="M248" s="208" t="s">
        <v>1</v>
      </c>
      <c r="N248" s="209" t="s">
        <v>42</v>
      </c>
      <c r="O248" s="71"/>
      <c r="P248" s="210">
        <f t="shared" si="11"/>
        <v>0</v>
      </c>
      <c r="Q248" s="210">
        <v>0</v>
      </c>
      <c r="R248" s="210">
        <f t="shared" si="12"/>
        <v>0</v>
      </c>
      <c r="S248" s="210">
        <v>0</v>
      </c>
      <c r="T248" s="211">
        <f t="shared" si="13"/>
        <v>0</v>
      </c>
      <c r="U248" s="34"/>
      <c r="V248" s="34"/>
      <c r="W248" s="34"/>
      <c r="X248" s="34"/>
      <c r="Y248" s="34"/>
      <c r="Z248" s="34"/>
      <c r="AA248" s="34"/>
      <c r="AB248" s="34"/>
      <c r="AC248" s="34"/>
      <c r="AD248" s="34"/>
      <c r="AE248" s="34"/>
      <c r="AR248" s="212" t="s">
        <v>655</v>
      </c>
      <c r="AT248" s="212" t="s">
        <v>131</v>
      </c>
      <c r="AU248" s="212" t="s">
        <v>87</v>
      </c>
      <c r="AY248" s="17" t="s">
        <v>130</v>
      </c>
      <c r="BE248" s="213">
        <f t="shared" si="14"/>
        <v>0</v>
      </c>
      <c r="BF248" s="213">
        <f t="shared" si="15"/>
        <v>0</v>
      </c>
      <c r="BG248" s="213">
        <f t="shared" si="16"/>
        <v>0</v>
      </c>
      <c r="BH248" s="213">
        <f t="shared" si="17"/>
        <v>0</v>
      </c>
      <c r="BI248" s="213">
        <f t="shared" si="18"/>
        <v>0</v>
      </c>
      <c r="BJ248" s="17" t="s">
        <v>85</v>
      </c>
      <c r="BK248" s="213">
        <f t="shared" si="19"/>
        <v>0</v>
      </c>
      <c r="BL248" s="17" t="s">
        <v>655</v>
      </c>
      <c r="BM248" s="212" t="s">
        <v>843</v>
      </c>
    </row>
    <row r="249" spans="1:65" s="2" customFormat="1" ht="16.5" customHeight="1">
      <c r="A249" s="34"/>
      <c r="B249" s="35"/>
      <c r="C249" s="252" t="s">
        <v>844</v>
      </c>
      <c r="D249" s="252" t="s">
        <v>265</v>
      </c>
      <c r="E249" s="253" t="s">
        <v>845</v>
      </c>
      <c r="F249" s="254" t="s">
        <v>846</v>
      </c>
      <c r="G249" s="255" t="s">
        <v>203</v>
      </c>
      <c r="H249" s="256">
        <v>100</v>
      </c>
      <c r="I249" s="257"/>
      <c r="J249" s="258">
        <f t="shared" si="10"/>
        <v>0</v>
      </c>
      <c r="K249" s="254" t="s">
        <v>1</v>
      </c>
      <c r="L249" s="259"/>
      <c r="M249" s="260" t="s">
        <v>1</v>
      </c>
      <c r="N249" s="261" t="s">
        <v>42</v>
      </c>
      <c r="O249" s="71"/>
      <c r="P249" s="210">
        <f t="shared" si="11"/>
        <v>0</v>
      </c>
      <c r="Q249" s="210">
        <v>0</v>
      </c>
      <c r="R249" s="210">
        <f t="shared" si="12"/>
        <v>0</v>
      </c>
      <c r="S249" s="210">
        <v>0</v>
      </c>
      <c r="T249" s="211">
        <f t="shared" si="13"/>
        <v>0</v>
      </c>
      <c r="U249" s="34"/>
      <c r="V249" s="34"/>
      <c r="W249" s="34"/>
      <c r="X249" s="34"/>
      <c r="Y249" s="34"/>
      <c r="Z249" s="34"/>
      <c r="AA249" s="34"/>
      <c r="AB249" s="34"/>
      <c r="AC249" s="34"/>
      <c r="AD249" s="34"/>
      <c r="AE249" s="34"/>
      <c r="AR249" s="212" t="s">
        <v>654</v>
      </c>
      <c r="AT249" s="212" t="s">
        <v>265</v>
      </c>
      <c r="AU249" s="212" t="s">
        <v>87</v>
      </c>
      <c r="AY249" s="17" t="s">
        <v>130</v>
      </c>
      <c r="BE249" s="213">
        <f t="shared" si="14"/>
        <v>0</v>
      </c>
      <c r="BF249" s="213">
        <f t="shared" si="15"/>
        <v>0</v>
      </c>
      <c r="BG249" s="213">
        <f t="shared" si="16"/>
        <v>0</v>
      </c>
      <c r="BH249" s="213">
        <f t="shared" si="17"/>
        <v>0</v>
      </c>
      <c r="BI249" s="213">
        <f t="shared" si="18"/>
        <v>0</v>
      </c>
      <c r="BJ249" s="17" t="s">
        <v>85</v>
      </c>
      <c r="BK249" s="213">
        <f t="shared" si="19"/>
        <v>0</v>
      </c>
      <c r="BL249" s="17" t="s">
        <v>655</v>
      </c>
      <c r="BM249" s="212" t="s">
        <v>847</v>
      </c>
    </row>
    <row r="250" spans="1:65" s="2" customFormat="1" ht="16.5" customHeight="1">
      <c r="A250" s="34"/>
      <c r="B250" s="35"/>
      <c r="C250" s="201" t="s">
        <v>848</v>
      </c>
      <c r="D250" s="201" t="s">
        <v>131</v>
      </c>
      <c r="E250" s="202" t="s">
        <v>849</v>
      </c>
      <c r="F250" s="203" t="s">
        <v>850</v>
      </c>
      <c r="G250" s="204" t="s">
        <v>203</v>
      </c>
      <c r="H250" s="205">
        <v>2200</v>
      </c>
      <c r="I250" s="206"/>
      <c r="J250" s="207">
        <f t="shared" si="10"/>
        <v>0</v>
      </c>
      <c r="K250" s="203" t="s">
        <v>1</v>
      </c>
      <c r="L250" s="39"/>
      <c r="M250" s="208" t="s">
        <v>1</v>
      </c>
      <c r="N250" s="209" t="s">
        <v>42</v>
      </c>
      <c r="O250" s="71"/>
      <c r="P250" s="210">
        <f t="shared" si="11"/>
        <v>0</v>
      </c>
      <c r="Q250" s="210">
        <v>0</v>
      </c>
      <c r="R250" s="210">
        <f t="shared" si="12"/>
        <v>0</v>
      </c>
      <c r="S250" s="210">
        <v>0</v>
      </c>
      <c r="T250" s="211">
        <f t="shared" si="13"/>
        <v>0</v>
      </c>
      <c r="U250" s="34"/>
      <c r="V250" s="34"/>
      <c r="W250" s="34"/>
      <c r="X250" s="34"/>
      <c r="Y250" s="34"/>
      <c r="Z250" s="34"/>
      <c r="AA250" s="34"/>
      <c r="AB250" s="34"/>
      <c r="AC250" s="34"/>
      <c r="AD250" s="34"/>
      <c r="AE250" s="34"/>
      <c r="AR250" s="212" t="s">
        <v>655</v>
      </c>
      <c r="AT250" s="212" t="s">
        <v>131</v>
      </c>
      <c r="AU250" s="212" t="s">
        <v>87</v>
      </c>
      <c r="AY250" s="17" t="s">
        <v>130</v>
      </c>
      <c r="BE250" s="213">
        <f t="shared" si="14"/>
        <v>0</v>
      </c>
      <c r="BF250" s="213">
        <f t="shared" si="15"/>
        <v>0</v>
      </c>
      <c r="BG250" s="213">
        <f t="shared" si="16"/>
        <v>0</v>
      </c>
      <c r="BH250" s="213">
        <f t="shared" si="17"/>
        <v>0</v>
      </c>
      <c r="BI250" s="213">
        <f t="shared" si="18"/>
        <v>0</v>
      </c>
      <c r="BJ250" s="17" t="s">
        <v>85</v>
      </c>
      <c r="BK250" s="213">
        <f t="shared" si="19"/>
        <v>0</v>
      </c>
      <c r="BL250" s="17" t="s">
        <v>655</v>
      </c>
      <c r="BM250" s="212" t="s">
        <v>851</v>
      </c>
    </row>
    <row r="251" spans="1:65" s="2" customFormat="1" ht="16.5" customHeight="1">
      <c r="A251" s="34"/>
      <c r="B251" s="35"/>
      <c r="C251" s="252" t="s">
        <v>852</v>
      </c>
      <c r="D251" s="252" t="s">
        <v>265</v>
      </c>
      <c r="E251" s="253" t="s">
        <v>853</v>
      </c>
      <c r="F251" s="254" t="s">
        <v>854</v>
      </c>
      <c r="G251" s="255" t="s">
        <v>203</v>
      </c>
      <c r="H251" s="256">
        <v>2200</v>
      </c>
      <c r="I251" s="257"/>
      <c r="J251" s="258">
        <f t="shared" si="10"/>
        <v>0</v>
      </c>
      <c r="K251" s="254" t="s">
        <v>1</v>
      </c>
      <c r="L251" s="259"/>
      <c r="M251" s="260" t="s">
        <v>1</v>
      </c>
      <c r="N251" s="261" t="s">
        <v>42</v>
      </c>
      <c r="O251" s="71"/>
      <c r="P251" s="210">
        <f t="shared" si="11"/>
        <v>0</v>
      </c>
      <c r="Q251" s="210">
        <v>0</v>
      </c>
      <c r="R251" s="210">
        <f t="shared" si="12"/>
        <v>0</v>
      </c>
      <c r="S251" s="210">
        <v>0</v>
      </c>
      <c r="T251" s="211">
        <f t="shared" si="13"/>
        <v>0</v>
      </c>
      <c r="U251" s="34"/>
      <c r="V251" s="34"/>
      <c r="W251" s="34"/>
      <c r="X251" s="34"/>
      <c r="Y251" s="34"/>
      <c r="Z251" s="34"/>
      <c r="AA251" s="34"/>
      <c r="AB251" s="34"/>
      <c r="AC251" s="34"/>
      <c r="AD251" s="34"/>
      <c r="AE251" s="34"/>
      <c r="AR251" s="212" t="s">
        <v>654</v>
      </c>
      <c r="AT251" s="212" t="s">
        <v>265</v>
      </c>
      <c r="AU251" s="212" t="s">
        <v>87</v>
      </c>
      <c r="AY251" s="17" t="s">
        <v>130</v>
      </c>
      <c r="BE251" s="213">
        <f t="shared" si="14"/>
        <v>0</v>
      </c>
      <c r="BF251" s="213">
        <f t="shared" si="15"/>
        <v>0</v>
      </c>
      <c r="BG251" s="213">
        <f t="shared" si="16"/>
        <v>0</v>
      </c>
      <c r="BH251" s="213">
        <f t="shared" si="17"/>
        <v>0</v>
      </c>
      <c r="BI251" s="213">
        <f t="shared" si="18"/>
        <v>0</v>
      </c>
      <c r="BJ251" s="17" t="s">
        <v>85</v>
      </c>
      <c r="BK251" s="213">
        <f t="shared" si="19"/>
        <v>0</v>
      </c>
      <c r="BL251" s="17" t="s">
        <v>655</v>
      </c>
      <c r="BM251" s="212" t="s">
        <v>855</v>
      </c>
    </row>
    <row r="252" spans="1:65" s="2" customFormat="1" ht="16.5" customHeight="1">
      <c r="A252" s="34"/>
      <c r="B252" s="35"/>
      <c r="C252" s="201" t="s">
        <v>856</v>
      </c>
      <c r="D252" s="201" t="s">
        <v>131</v>
      </c>
      <c r="E252" s="202" t="s">
        <v>857</v>
      </c>
      <c r="F252" s="203" t="s">
        <v>858</v>
      </c>
      <c r="G252" s="204" t="s">
        <v>282</v>
      </c>
      <c r="H252" s="205">
        <v>100</v>
      </c>
      <c r="I252" s="206"/>
      <c r="J252" s="207">
        <f t="shared" si="10"/>
        <v>0</v>
      </c>
      <c r="K252" s="203" t="s">
        <v>1</v>
      </c>
      <c r="L252" s="39"/>
      <c r="M252" s="208" t="s">
        <v>1</v>
      </c>
      <c r="N252" s="209" t="s">
        <v>42</v>
      </c>
      <c r="O252" s="71"/>
      <c r="P252" s="210">
        <f t="shared" si="11"/>
        <v>0</v>
      </c>
      <c r="Q252" s="210">
        <v>0</v>
      </c>
      <c r="R252" s="210">
        <f t="shared" si="12"/>
        <v>0</v>
      </c>
      <c r="S252" s="210">
        <v>0</v>
      </c>
      <c r="T252" s="211">
        <f t="shared" si="13"/>
        <v>0</v>
      </c>
      <c r="U252" s="34"/>
      <c r="V252" s="34"/>
      <c r="W252" s="34"/>
      <c r="X252" s="34"/>
      <c r="Y252" s="34"/>
      <c r="Z252" s="34"/>
      <c r="AA252" s="34"/>
      <c r="AB252" s="34"/>
      <c r="AC252" s="34"/>
      <c r="AD252" s="34"/>
      <c r="AE252" s="34"/>
      <c r="AR252" s="212" t="s">
        <v>655</v>
      </c>
      <c r="AT252" s="212" t="s">
        <v>131</v>
      </c>
      <c r="AU252" s="212" t="s">
        <v>87</v>
      </c>
      <c r="AY252" s="17" t="s">
        <v>130</v>
      </c>
      <c r="BE252" s="213">
        <f t="shared" si="14"/>
        <v>0</v>
      </c>
      <c r="BF252" s="213">
        <f t="shared" si="15"/>
        <v>0</v>
      </c>
      <c r="BG252" s="213">
        <f t="shared" si="16"/>
        <v>0</v>
      </c>
      <c r="BH252" s="213">
        <f t="shared" si="17"/>
        <v>0</v>
      </c>
      <c r="BI252" s="213">
        <f t="shared" si="18"/>
        <v>0</v>
      </c>
      <c r="BJ252" s="17" t="s">
        <v>85</v>
      </c>
      <c r="BK252" s="213">
        <f t="shared" si="19"/>
        <v>0</v>
      </c>
      <c r="BL252" s="17" t="s">
        <v>655</v>
      </c>
      <c r="BM252" s="212" t="s">
        <v>859</v>
      </c>
    </row>
    <row r="253" spans="1:65" s="2" customFormat="1" ht="16.5" customHeight="1">
      <c r="A253" s="34"/>
      <c r="B253" s="35"/>
      <c r="C253" s="252" t="s">
        <v>860</v>
      </c>
      <c r="D253" s="252" t="s">
        <v>265</v>
      </c>
      <c r="E253" s="253" t="s">
        <v>861</v>
      </c>
      <c r="F253" s="254" t="s">
        <v>862</v>
      </c>
      <c r="G253" s="255" t="s">
        <v>282</v>
      </c>
      <c r="H253" s="256">
        <v>100</v>
      </c>
      <c r="I253" s="257"/>
      <c r="J253" s="258">
        <f t="shared" si="10"/>
        <v>0</v>
      </c>
      <c r="K253" s="254" t="s">
        <v>1</v>
      </c>
      <c r="L253" s="259"/>
      <c r="M253" s="260" t="s">
        <v>1</v>
      </c>
      <c r="N253" s="261" t="s">
        <v>42</v>
      </c>
      <c r="O253" s="71"/>
      <c r="P253" s="210">
        <f t="shared" si="11"/>
        <v>0</v>
      </c>
      <c r="Q253" s="210">
        <v>0</v>
      </c>
      <c r="R253" s="210">
        <f t="shared" si="12"/>
        <v>0</v>
      </c>
      <c r="S253" s="210">
        <v>0</v>
      </c>
      <c r="T253" s="211">
        <f t="shared" si="13"/>
        <v>0</v>
      </c>
      <c r="U253" s="34"/>
      <c r="V253" s="34"/>
      <c r="W253" s="34"/>
      <c r="X253" s="34"/>
      <c r="Y253" s="34"/>
      <c r="Z253" s="34"/>
      <c r="AA253" s="34"/>
      <c r="AB253" s="34"/>
      <c r="AC253" s="34"/>
      <c r="AD253" s="34"/>
      <c r="AE253" s="34"/>
      <c r="AR253" s="212" t="s">
        <v>654</v>
      </c>
      <c r="AT253" s="212" t="s">
        <v>265</v>
      </c>
      <c r="AU253" s="212" t="s">
        <v>87</v>
      </c>
      <c r="AY253" s="17" t="s">
        <v>130</v>
      </c>
      <c r="BE253" s="213">
        <f t="shared" si="14"/>
        <v>0</v>
      </c>
      <c r="BF253" s="213">
        <f t="shared" si="15"/>
        <v>0</v>
      </c>
      <c r="BG253" s="213">
        <f t="shared" si="16"/>
        <v>0</v>
      </c>
      <c r="BH253" s="213">
        <f t="shared" si="17"/>
        <v>0</v>
      </c>
      <c r="BI253" s="213">
        <f t="shared" si="18"/>
        <v>0</v>
      </c>
      <c r="BJ253" s="17" t="s">
        <v>85</v>
      </c>
      <c r="BK253" s="213">
        <f t="shared" si="19"/>
        <v>0</v>
      </c>
      <c r="BL253" s="17" t="s">
        <v>655</v>
      </c>
      <c r="BM253" s="212" t="s">
        <v>863</v>
      </c>
    </row>
    <row r="254" spans="1:65" s="2" customFormat="1" ht="16.5" customHeight="1">
      <c r="A254" s="34"/>
      <c r="B254" s="35"/>
      <c r="C254" s="252" t="s">
        <v>864</v>
      </c>
      <c r="D254" s="252" t="s">
        <v>265</v>
      </c>
      <c r="E254" s="253" t="s">
        <v>865</v>
      </c>
      <c r="F254" s="254" t="s">
        <v>866</v>
      </c>
      <c r="G254" s="255" t="s">
        <v>867</v>
      </c>
      <c r="H254" s="256">
        <v>10000</v>
      </c>
      <c r="I254" s="257"/>
      <c r="J254" s="258">
        <f t="shared" si="10"/>
        <v>0</v>
      </c>
      <c r="K254" s="254" t="s">
        <v>1</v>
      </c>
      <c r="L254" s="259"/>
      <c r="M254" s="260" t="s">
        <v>1</v>
      </c>
      <c r="N254" s="261" t="s">
        <v>42</v>
      </c>
      <c r="O254" s="71"/>
      <c r="P254" s="210">
        <f t="shared" si="11"/>
        <v>0</v>
      </c>
      <c r="Q254" s="210">
        <v>0</v>
      </c>
      <c r="R254" s="210">
        <f t="shared" si="12"/>
        <v>0</v>
      </c>
      <c r="S254" s="210">
        <v>0</v>
      </c>
      <c r="T254" s="211">
        <f t="shared" si="13"/>
        <v>0</v>
      </c>
      <c r="U254" s="34"/>
      <c r="V254" s="34"/>
      <c r="W254" s="34"/>
      <c r="X254" s="34"/>
      <c r="Y254" s="34"/>
      <c r="Z254" s="34"/>
      <c r="AA254" s="34"/>
      <c r="AB254" s="34"/>
      <c r="AC254" s="34"/>
      <c r="AD254" s="34"/>
      <c r="AE254" s="34"/>
      <c r="AR254" s="212" t="s">
        <v>654</v>
      </c>
      <c r="AT254" s="212" t="s">
        <v>265</v>
      </c>
      <c r="AU254" s="212" t="s">
        <v>87</v>
      </c>
      <c r="AY254" s="17" t="s">
        <v>130</v>
      </c>
      <c r="BE254" s="213">
        <f t="shared" si="14"/>
        <v>0</v>
      </c>
      <c r="BF254" s="213">
        <f t="shared" si="15"/>
        <v>0</v>
      </c>
      <c r="BG254" s="213">
        <f t="shared" si="16"/>
        <v>0</v>
      </c>
      <c r="BH254" s="213">
        <f t="shared" si="17"/>
        <v>0</v>
      </c>
      <c r="BI254" s="213">
        <f t="shared" si="18"/>
        <v>0</v>
      </c>
      <c r="BJ254" s="17" t="s">
        <v>85</v>
      </c>
      <c r="BK254" s="213">
        <f t="shared" si="19"/>
        <v>0</v>
      </c>
      <c r="BL254" s="17" t="s">
        <v>655</v>
      </c>
      <c r="BM254" s="212" t="s">
        <v>868</v>
      </c>
    </row>
    <row r="255" spans="1:65" s="2" customFormat="1" ht="24" customHeight="1">
      <c r="A255" s="34"/>
      <c r="B255" s="35"/>
      <c r="C255" s="201" t="s">
        <v>869</v>
      </c>
      <c r="D255" s="201" t="s">
        <v>131</v>
      </c>
      <c r="E255" s="202" t="s">
        <v>870</v>
      </c>
      <c r="F255" s="203" t="s">
        <v>871</v>
      </c>
      <c r="G255" s="204" t="s">
        <v>282</v>
      </c>
      <c r="H255" s="205">
        <v>1</v>
      </c>
      <c r="I255" s="206"/>
      <c r="J255" s="207">
        <f t="shared" si="10"/>
        <v>0</v>
      </c>
      <c r="K255" s="203" t="s">
        <v>1</v>
      </c>
      <c r="L255" s="39"/>
      <c r="M255" s="208" t="s">
        <v>1</v>
      </c>
      <c r="N255" s="209" t="s">
        <v>42</v>
      </c>
      <c r="O255" s="71"/>
      <c r="P255" s="210">
        <f t="shared" si="11"/>
        <v>0</v>
      </c>
      <c r="Q255" s="210">
        <v>0</v>
      </c>
      <c r="R255" s="210">
        <f t="shared" si="12"/>
        <v>0</v>
      </c>
      <c r="S255" s="210">
        <v>0</v>
      </c>
      <c r="T255" s="211">
        <f t="shared" si="13"/>
        <v>0</v>
      </c>
      <c r="U255" s="34"/>
      <c r="V255" s="34"/>
      <c r="W255" s="34"/>
      <c r="X255" s="34"/>
      <c r="Y255" s="34"/>
      <c r="Z255" s="34"/>
      <c r="AA255" s="34"/>
      <c r="AB255" s="34"/>
      <c r="AC255" s="34"/>
      <c r="AD255" s="34"/>
      <c r="AE255" s="34"/>
      <c r="AR255" s="212" t="s">
        <v>655</v>
      </c>
      <c r="AT255" s="212" t="s">
        <v>131</v>
      </c>
      <c r="AU255" s="212" t="s">
        <v>87</v>
      </c>
      <c r="AY255" s="17" t="s">
        <v>130</v>
      </c>
      <c r="BE255" s="213">
        <f t="shared" si="14"/>
        <v>0</v>
      </c>
      <c r="BF255" s="213">
        <f t="shared" si="15"/>
        <v>0</v>
      </c>
      <c r="BG255" s="213">
        <f t="shared" si="16"/>
        <v>0</v>
      </c>
      <c r="BH255" s="213">
        <f t="shared" si="17"/>
        <v>0</v>
      </c>
      <c r="BI255" s="213">
        <f t="shared" si="18"/>
        <v>0</v>
      </c>
      <c r="BJ255" s="17" t="s">
        <v>85</v>
      </c>
      <c r="BK255" s="213">
        <f t="shared" si="19"/>
        <v>0</v>
      </c>
      <c r="BL255" s="17" t="s">
        <v>655</v>
      </c>
      <c r="BM255" s="212" t="s">
        <v>872</v>
      </c>
    </row>
    <row r="256" spans="1:65" s="2" customFormat="1" ht="16.5" customHeight="1">
      <c r="A256" s="34"/>
      <c r="B256" s="35"/>
      <c r="C256" s="252" t="s">
        <v>873</v>
      </c>
      <c r="D256" s="252" t="s">
        <v>265</v>
      </c>
      <c r="E256" s="253" t="s">
        <v>874</v>
      </c>
      <c r="F256" s="254" t="s">
        <v>875</v>
      </c>
      <c r="G256" s="255" t="s">
        <v>282</v>
      </c>
      <c r="H256" s="256">
        <v>1</v>
      </c>
      <c r="I256" s="257"/>
      <c r="J256" s="258">
        <f t="shared" si="10"/>
        <v>0</v>
      </c>
      <c r="K256" s="254" t="s">
        <v>1</v>
      </c>
      <c r="L256" s="259"/>
      <c r="M256" s="260" t="s">
        <v>1</v>
      </c>
      <c r="N256" s="261" t="s">
        <v>42</v>
      </c>
      <c r="O256" s="71"/>
      <c r="P256" s="210">
        <f t="shared" si="11"/>
        <v>0</v>
      </c>
      <c r="Q256" s="210">
        <v>0</v>
      </c>
      <c r="R256" s="210">
        <f t="shared" si="12"/>
        <v>0</v>
      </c>
      <c r="S256" s="210">
        <v>0</v>
      </c>
      <c r="T256" s="211">
        <f t="shared" si="13"/>
        <v>0</v>
      </c>
      <c r="U256" s="34"/>
      <c r="V256" s="34"/>
      <c r="W256" s="34"/>
      <c r="X256" s="34"/>
      <c r="Y256" s="34"/>
      <c r="Z256" s="34"/>
      <c r="AA256" s="34"/>
      <c r="AB256" s="34"/>
      <c r="AC256" s="34"/>
      <c r="AD256" s="34"/>
      <c r="AE256" s="34"/>
      <c r="AR256" s="212" t="s">
        <v>654</v>
      </c>
      <c r="AT256" s="212" t="s">
        <v>265</v>
      </c>
      <c r="AU256" s="212" t="s">
        <v>87</v>
      </c>
      <c r="AY256" s="17" t="s">
        <v>130</v>
      </c>
      <c r="BE256" s="213">
        <f t="shared" si="14"/>
        <v>0</v>
      </c>
      <c r="BF256" s="213">
        <f t="shared" si="15"/>
        <v>0</v>
      </c>
      <c r="BG256" s="213">
        <f t="shared" si="16"/>
        <v>0</v>
      </c>
      <c r="BH256" s="213">
        <f t="shared" si="17"/>
        <v>0</v>
      </c>
      <c r="BI256" s="213">
        <f t="shared" si="18"/>
        <v>0</v>
      </c>
      <c r="BJ256" s="17" t="s">
        <v>85</v>
      </c>
      <c r="BK256" s="213">
        <f t="shared" si="19"/>
        <v>0</v>
      </c>
      <c r="BL256" s="17" t="s">
        <v>655</v>
      </c>
      <c r="BM256" s="212" t="s">
        <v>876</v>
      </c>
    </row>
    <row r="257" spans="1:65" s="2" customFormat="1" ht="24" customHeight="1">
      <c r="A257" s="34"/>
      <c r="B257" s="35"/>
      <c r="C257" s="252" t="s">
        <v>877</v>
      </c>
      <c r="D257" s="252" t="s">
        <v>265</v>
      </c>
      <c r="E257" s="253" t="s">
        <v>878</v>
      </c>
      <c r="F257" s="254" t="s">
        <v>879</v>
      </c>
      <c r="G257" s="255" t="s">
        <v>282</v>
      </c>
      <c r="H257" s="256">
        <v>1</v>
      </c>
      <c r="I257" s="257"/>
      <c r="J257" s="258">
        <f t="shared" si="10"/>
        <v>0</v>
      </c>
      <c r="K257" s="254" t="s">
        <v>1</v>
      </c>
      <c r="L257" s="259"/>
      <c r="M257" s="260" t="s">
        <v>1</v>
      </c>
      <c r="N257" s="261" t="s">
        <v>42</v>
      </c>
      <c r="O257" s="71"/>
      <c r="P257" s="210">
        <f t="shared" si="11"/>
        <v>0</v>
      </c>
      <c r="Q257" s="210">
        <v>0</v>
      </c>
      <c r="R257" s="210">
        <f t="shared" si="12"/>
        <v>0</v>
      </c>
      <c r="S257" s="210">
        <v>0</v>
      </c>
      <c r="T257" s="211">
        <f t="shared" si="13"/>
        <v>0</v>
      </c>
      <c r="U257" s="34"/>
      <c r="V257" s="34"/>
      <c r="W257" s="34"/>
      <c r="X257" s="34"/>
      <c r="Y257" s="34"/>
      <c r="Z257" s="34"/>
      <c r="AA257" s="34"/>
      <c r="AB257" s="34"/>
      <c r="AC257" s="34"/>
      <c r="AD257" s="34"/>
      <c r="AE257" s="34"/>
      <c r="AR257" s="212" t="s">
        <v>654</v>
      </c>
      <c r="AT257" s="212" t="s">
        <v>265</v>
      </c>
      <c r="AU257" s="212" t="s">
        <v>87</v>
      </c>
      <c r="AY257" s="17" t="s">
        <v>130</v>
      </c>
      <c r="BE257" s="213">
        <f t="shared" si="14"/>
        <v>0</v>
      </c>
      <c r="BF257" s="213">
        <f t="shared" si="15"/>
        <v>0</v>
      </c>
      <c r="BG257" s="213">
        <f t="shared" si="16"/>
        <v>0</v>
      </c>
      <c r="BH257" s="213">
        <f t="shared" si="17"/>
        <v>0</v>
      </c>
      <c r="BI257" s="213">
        <f t="shared" si="18"/>
        <v>0</v>
      </c>
      <c r="BJ257" s="17" t="s">
        <v>85</v>
      </c>
      <c r="BK257" s="213">
        <f t="shared" si="19"/>
        <v>0</v>
      </c>
      <c r="BL257" s="17" t="s">
        <v>655</v>
      </c>
      <c r="BM257" s="212" t="s">
        <v>880</v>
      </c>
    </row>
    <row r="258" spans="1:65" s="2" customFormat="1" ht="16.5" customHeight="1">
      <c r="A258" s="34"/>
      <c r="B258" s="35"/>
      <c r="C258" s="201" t="s">
        <v>881</v>
      </c>
      <c r="D258" s="201" t="s">
        <v>131</v>
      </c>
      <c r="E258" s="202" t="s">
        <v>882</v>
      </c>
      <c r="F258" s="203" t="s">
        <v>883</v>
      </c>
      <c r="G258" s="204" t="s">
        <v>282</v>
      </c>
      <c r="H258" s="205">
        <v>2</v>
      </c>
      <c r="I258" s="206"/>
      <c r="J258" s="207">
        <f t="shared" si="10"/>
        <v>0</v>
      </c>
      <c r="K258" s="203" t="s">
        <v>1</v>
      </c>
      <c r="L258" s="39"/>
      <c r="M258" s="208" t="s">
        <v>1</v>
      </c>
      <c r="N258" s="209" t="s">
        <v>42</v>
      </c>
      <c r="O258" s="71"/>
      <c r="P258" s="210">
        <f t="shared" si="11"/>
        <v>0</v>
      </c>
      <c r="Q258" s="210">
        <v>0</v>
      </c>
      <c r="R258" s="210">
        <f t="shared" si="12"/>
        <v>0</v>
      </c>
      <c r="S258" s="210">
        <v>0</v>
      </c>
      <c r="T258" s="211">
        <f t="shared" si="13"/>
        <v>0</v>
      </c>
      <c r="U258" s="34"/>
      <c r="V258" s="34"/>
      <c r="W258" s="34"/>
      <c r="X258" s="34"/>
      <c r="Y258" s="34"/>
      <c r="Z258" s="34"/>
      <c r="AA258" s="34"/>
      <c r="AB258" s="34"/>
      <c r="AC258" s="34"/>
      <c r="AD258" s="34"/>
      <c r="AE258" s="34"/>
      <c r="AR258" s="212" t="s">
        <v>655</v>
      </c>
      <c r="AT258" s="212" t="s">
        <v>131</v>
      </c>
      <c r="AU258" s="212" t="s">
        <v>87</v>
      </c>
      <c r="AY258" s="17" t="s">
        <v>130</v>
      </c>
      <c r="BE258" s="213">
        <f t="shared" si="14"/>
        <v>0</v>
      </c>
      <c r="BF258" s="213">
        <f t="shared" si="15"/>
        <v>0</v>
      </c>
      <c r="BG258" s="213">
        <f t="shared" si="16"/>
        <v>0</v>
      </c>
      <c r="BH258" s="213">
        <f t="shared" si="17"/>
        <v>0</v>
      </c>
      <c r="BI258" s="213">
        <f t="shared" si="18"/>
        <v>0</v>
      </c>
      <c r="BJ258" s="17" t="s">
        <v>85</v>
      </c>
      <c r="BK258" s="213">
        <f t="shared" si="19"/>
        <v>0</v>
      </c>
      <c r="BL258" s="17" t="s">
        <v>655</v>
      </c>
      <c r="BM258" s="212" t="s">
        <v>884</v>
      </c>
    </row>
    <row r="259" spans="1:65" s="2" customFormat="1" ht="16.5" customHeight="1">
      <c r="A259" s="34"/>
      <c r="B259" s="35"/>
      <c r="C259" s="252" t="s">
        <v>885</v>
      </c>
      <c r="D259" s="252" t="s">
        <v>265</v>
      </c>
      <c r="E259" s="253" t="s">
        <v>886</v>
      </c>
      <c r="F259" s="254" t="s">
        <v>887</v>
      </c>
      <c r="G259" s="255" t="s">
        <v>282</v>
      </c>
      <c r="H259" s="256">
        <v>2</v>
      </c>
      <c r="I259" s="257"/>
      <c r="J259" s="258">
        <f t="shared" si="10"/>
        <v>0</v>
      </c>
      <c r="K259" s="254" t="s">
        <v>1</v>
      </c>
      <c r="L259" s="259"/>
      <c r="M259" s="260" t="s">
        <v>1</v>
      </c>
      <c r="N259" s="261" t="s">
        <v>42</v>
      </c>
      <c r="O259" s="71"/>
      <c r="P259" s="210">
        <f t="shared" si="11"/>
        <v>0</v>
      </c>
      <c r="Q259" s="210">
        <v>0</v>
      </c>
      <c r="R259" s="210">
        <f t="shared" si="12"/>
        <v>0</v>
      </c>
      <c r="S259" s="210">
        <v>0</v>
      </c>
      <c r="T259" s="211">
        <f t="shared" si="13"/>
        <v>0</v>
      </c>
      <c r="U259" s="34"/>
      <c r="V259" s="34"/>
      <c r="W259" s="34"/>
      <c r="X259" s="34"/>
      <c r="Y259" s="34"/>
      <c r="Z259" s="34"/>
      <c r="AA259" s="34"/>
      <c r="AB259" s="34"/>
      <c r="AC259" s="34"/>
      <c r="AD259" s="34"/>
      <c r="AE259" s="34"/>
      <c r="AR259" s="212" t="s">
        <v>654</v>
      </c>
      <c r="AT259" s="212" t="s">
        <v>265</v>
      </c>
      <c r="AU259" s="212" t="s">
        <v>87</v>
      </c>
      <c r="AY259" s="17" t="s">
        <v>130</v>
      </c>
      <c r="BE259" s="213">
        <f t="shared" si="14"/>
        <v>0</v>
      </c>
      <c r="BF259" s="213">
        <f t="shared" si="15"/>
        <v>0</v>
      </c>
      <c r="BG259" s="213">
        <f t="shared" si="16"/>
        <v>0</v>
      </c>
      <c r="BH259" s="213">
        <f t="shared" si="17"/>
        <v>0</v>
      </c>
      <c r="BI259" s="213">
        <f t="shared" si="18"/>
        <v>0</v>
      </c>
      <c r="BJ259" s="17" t="s">
        <v>85</v>
      </c>
      <c r="BK259" s="213">
        <f t="shared" si="19"/>
        <v>0</v>
      </c>
      <c r="BL259" s="17" t="s">
        <v>655</v>
      </c>
      <c r="BM259" s="212" t="s">
        <v>888</v>
      </c>
    </row>
    <row r="260" spans="1:65" s="2" customFormat="1" ht="16.5" customHeight="1">
      <c r="A260" s="34"/>
      <c r="B260" s="35"/>
      <c r="C260" s="252" t="s">
        <v>889</v>
      </c>
      <c r="D260" s="252" t="s">
        <v>265</v>
      </c>
      <c r="E260" s="253" t="s">
        <v>890</v>
      </c>
      <c r="F260" s="254" t="s">
        <v>891</v>
      </c>
      <c r="G260" s="255" t="s">
        <v>282</v>
      </c>
      <c r="H260" s="256">
        <v>2</v>
      </c>
      <c r="I260" s="257"/>
      <c r="J260" s="258">
        <f t="shared" si="10"/>
        <v>0</v>
      </c>
      <c r="K260" s="254" t="s">
        <v>1</v>
      </c>
      <c r="L260" s="259"/>
      <c r="M260" s="260" t="s">
        <v>1</v>
      </c>
      <c r="N260" s="261" t="s">
        <v>42</v>
      </c>
      <c r="O260" s="71"/>
      <c r="P260" s="210">
        <f t="shared" si="11"/>
        <v>0</v>
      </c>
      <c r="Q260" s="210">
        <v>0</v>
      </c>
      <c r="R260" s="210">
        <f t="shared" si="12"/>
        <v>0</v>
      </c>
      <c r="S260" s="210">
        <v>0</v>
      </c>
      <c r="T260" s="211">
        <f t="shared" si="13"/>
        <v>0</v>
      </c>
      <c r="U260" s="34"/>
      <c r="V260" s="34"/>
      <c r="W260" s="34"/>
      <c r="X260" s="34"/>
      <c r="Y260" s="34"/>
      <c r="Z260" s="34"/>
      <c r="AA260" s="34"/>
      <c r="AB260" s="34"/>
      <c r="AC260" s="34"/>
      <c r="AD260" s="34"/>
      <c r="AE260" s="34"/>
      <c r="AR260" s="212" t="s">
        <v>654</v>
      </c>
      <c r="AT260" s="212" t="s">
        <v>265</v>
      </c>
      <c r="AU260" s="212" t="s">
        <v>87</v>
      </c>
      <c r="AY260" s="17" t="s">
        <v>130</v>
      </c>
      <c r="BE260" s="213">
        <f t="shared" si="14"/>
        <v>0</v>
      </c>
      <c r="BF260" s="213">
        <f t="shared" si="15"/>
        <v>0</v>
      </c>
      <c r="BG260" s="213">
        <f t="shared" si="16"/>
        <v>0</v>
      </c>
      <c r="BH260" s="213">
        <f t="shared" si="17"/>
        <v>0</v>
      </c>
      <c r="BI260" s="213">
        <f t="shared" si="18"/>
        <v>0</v>
      </c>
      <c r="BJ260" s="17" t="s">
        <v>85</v>
      </c>
      <c r="BK260" s="213">
        <f t="shared" si="19"/>
        <v>0</v>
      </c>
      <c r="BL260" s="17" t="s">
        <v>655</v>
      </c>
      <c r="BM260" s="212" t="s">
        <v>892</v>
      </c>
    </row>
    <row r="261" spans="1:65" s="2" customFormat="1" ht="24" customHeight="1">
      <c r="A261" s="34"/>
      <c r="B261" s="35"/>
      <c r="C261" s="201" t="s">
        <v>893</v>
      </c>
      <c r="D261" s="201" t="s">
        <v>131</v>
      </c>
      <c r="E261" s="202" t="s">
        <v>894</v>
      </c>
      <c r="F261" s="203" t="s">
        <v>895</v>
      </c>
      <c r="G261" s="204" t="s">
        <v>896</v>
      </c>
      <c r="H261" s="205">
        <v>40</v>
      </c>
      <c r="I261" s="206"/>
      <c r="J261" s="207">
        <f t="shared" si="10"/>
        <v>0</v>
      </c>
      <c r="K261" s="203" t="s">
        <v>1</v>
      </c>
      <c r="L261" s="39"/>
      <c r="M261" s="208" t="s">
        <v>1</v>
      </c>
      <c r="N261" s="209" t="s">
        <v>42</v>
      </c>
      <c r="O261" s="71"/>
      <c r="P261" s="210">
        <f t="shared" si="11"/>
        <v>0</v>
      </c>
      <c r="Q261" s="210">
        <v>0</v>
      </c>
      <c r="R261" s="210">
        <f t="shared" si="12"/>
        <v>0</v>
      </c>
      <c r="S261" s="210">
        <v>0</v>
      </c>
      <c r="T261" s="211">
        <f t="shared" si="13"/>
        <v>0</v>
      </c>
      <c r="U261" s="34"/>
      <c r="V261" s="34"/>
      <c r="W261" s="34"/>
      <c r="X261" s="34"/>
      <c r="Y261" s="34"/>
      <c r="Z261" s="34"/>
      <c r="AA261" s="34"/>
      <c r="AB261" s="34"/>
      <c r="AC261" s="34"/>
      <c r="AD261" s="34"/>
      <c r="AE261" s="34"/>
      <c r="AR261" s="212" t="s">
        <v>85</v>
      </c>
      <c r="AT261" s="212" t="s">
        <v>131</v>
      </c>
      <c r="AU261" s="212" t="s">
        <v>87</v>
      </c>
      <c r="AY261" s="17" t="s">
        <v>130</v>
      </c>
      <c r="BE261" s="213">
        <f t="shared" si="14"/>
        <v>0</v>
      </c>
      <c r="BF261" s="213">
        <f t="shared" si="15"/>
        <v>0</v>
      </c>
      <c r="BG261" s="213">
        <f t="shared" si="16"/>
        <v>0</v>
      </c>
      <c r="BH261" s="213">
        <f t="shared" si="17"/>
        <v>0</v>
      </c>
      <c r="BI261" s="213">
        <f t="shared" si="18"/>
        <v>0</v>
      </c>
      <c r="BJ261" s="17" t="s">
        <v>85</v>
      </c>
      <c r="BK261" s="213">
        <f t="shared" si="19"/>
        <v>0</v>
      </c>
      <c r="BL261" s="17" t="s">
        <v>85</v>
      </c>
      <c r="BM261" s="212" t="s">
        <v>897</v>
      </c>
    </row>
    <row r="262" spans="1:65" s="2" customFormat="1" ht="24" customHeight="1">
      <c r="A262" s="34"/>
      <c r="B262" s="35"/>
      <c r="C262" s="201" t="s">
        <v>898</v>
      </c>
      <c r="D262" s="201" t="s">
        <v>131</v>
      </c>
      <c r="E262" s="202" t="s">
        <v>899</v>
      </c>
      <c r="F262" s="203" t="s">
        <v>895</v>
      </c>
      <c r="G262" s="204" t="s">
        <v>896</v>
      </c>
      <c r="H262" s="205">
        <v>80</v>
      </c>
      <c r="I262" s="206"/>
      <c r="J262" s="207">
        <f t="shared" si="10"/>
        <v>0</v>
      </c>
      <c r="K262" s="203" t="s">
        <v>1</v>
      </c>
      <c r="L262" s="39"/>
      <c r="M262" s="208" t="s">
        <v>1</v>
      </c>
      <c r="N262" s="209" t="s">
        <v>42</v>
      </c>
      <c r="O262" s="71"/>
      <c r="P262" s="210">
        <f t="shared" si="11"/>
        <v>0</v>
      </c>
      <c r="Q262" s="210">
        <v>0</v>
      </c>
      <c r="R262" s="210">
        <f t="shared" si="12"/>
        <v>0</v>
      </c>
      <c r="S262" s="210">
        <v>0</v>
      </c>
      <c r="T262" s="211">
        <f t="shared" si="13"/>
        <v>0</v>
      </c>
      <c r="U262" s="34"/>
      <c r="V262" s="34"/>
      <c r="W262" s="34"/>
      <c r="X262" s="34"/>
      <c r="Y262" s="34"/>
      <c r="Z262" s="34"/>
      <c r="AA262" s="34"/>
      <c r="AB262" s="34"/>
      <c r="AC262" s="34"/>
      <c r="AD262" s="34"/>
      <c r="AE262" s="34"/>
      <c r="AR262" s="212" t="s">
        <v>85</v>
      </c>
      <c r="AT262" s="212" t="s">
        <v>131</v>
      </c>
      <c r="AU262" s="212" t="s">
        <v>87</v>
      </c>
      <c r="AY262" s="17" t="s">
        <v>130</v>
      </c>
      <c r="BE262" s="213">
        <f t="shared" si="14"/>
        <v>0</v>
      </c>
      <c r="BF262" s="213">
        <f t="shared" si="15"/>
        <v>0</v>
      </c>
      <c r="BG262" s="213">
        <f t="shared" si="16"/>
        <v>0</v>
      </c>
      <c r="BH262" s="213">
        <f t="shared" si="17"/>
        <v>0</v>
      </c>
      <c r="BI262" s="213">
        <f t="shared" si="18"/>
        <v>0</v>
      </c>
      <c r="BJ262" s="17" t="s">
        <v>85</v>
      </c>
      <c r="BK262" s="213">
        <f t="shared" si="19"/>
        <v>0</v>
      </c>
      <c r="BL262" s="17" t="s">
        <v>85</v>
      </c>
      <c r="BM262" s="212" t="s">
        <v>900</v>
      </c>
    </row>
    <row r="263" spans="1:65" s="2" customFormat="1" ht="24" customHeight="1">
      <c r="A263" s="34"/>
      <c r="B263" s="35"/>
      <c r="C263" s="201" t="s">
        <v>901</v>
      </c>
      <c r="D263" s="201" t="s">
        <v>131</v>
      </c>
      <c r="E263" s="202" t="s">
        <v>902</v>
      </c>
      <c r="F263" s="203" t="s">
        <v>895</v>
      </c>
      <c r="G263" s="204" t="s">
        <v>896</v>
      </c>
      <c r="H263" s="205">
        <v>10</v>
      </c>
      <c r="I263" s="206"/>
      <c r="J263" s="207">
        <f t="shared" si="10"/>
        <v>0</v>
      </c>
      <c r="K263" s="203" t="s">
        <v>1</v>
      </c>
      <c r="L263" s="39"/>
      <c r="M263" s="208" t="s">
        <v>1</v>
      </c>
      <c r="N263" s="209" t="s">
        <v>42</v>
      </c>
      <c r="O263" s="71"/>
      <c r="P263" s="210">
        <f t="shared" si="11"/>
        <v>0</v>
      </c>
      <c r="Q263" s="210">
        <v>0</v>
      </c>
      <c r="R263" s="210">
        <f t="shared" si="12"/>
        <v>0</v>
      </c>
      <c r="S263" s="210">
        <v>0</v>
      </c>
      <c r="T263" s="211">
        <f t="shared" si="13"/>
        <v>0</v>
      </c>
      <c r="U263" s="34"/>
      <c r="V263" s="34"/>
      <c r="W263" s="34"/>
      <c r="X263" s="34"/>
      <c r="Y263" s="34"/>
      <c r="Z263" s="34"/>
      <c r="AA263" s="34"/>
      <c r="AB263" s="34"/>
      <c r="AC263" s="34"/>
      <c r="AD263" s="34"/>
      <c r="AE263" s="34"/>
      <c r="AR263" s="212" t="s">
        <v>85</v>
      </c>
      <c r="AT263" s="212" t="s">
        <v>131</v>
      </c>
      <c r="AU263" s="212" t="s">
        <v>87</v>
      </c>
      <c r="AY263" s="17" t="s">
        <v>130</v>
      </c>
      <c r="BE263" s="213">
        <f t="shared" si="14"/>
        <v>0</v>
      </c>
      <c r="BF263" s="213">
        <f t="shared" si="15"/>
        <v>0</v>
      </c>
      <c r="BG263" s="213">
        <f t="shared" si="16"/>
        <v>0</v>
      </c>
      <c r="BH263" s="213">
        <f t="shared" si="17"/>
        <v>0</v>
      </c>
      <c r="BI263" s="213">
        <f t="shared" si="18"/>
        <v>0</v>
      </c>
      <c r="BJ263" s="17" t="s">
        <v>85</v>
      </c>
      <c r="BK263" s="213">
        <f t="shared" si="19"/>
        <v>0</v>
      </c>
      <c r="BL263" s="17" t="s">
        <v>85</v>
      </c>
      <c r="BM263" s="212" t="s">
        <v>903</v>
      </c>
    </row>
    <row r="264" spans="1:65" s="2" customFormat="1" ht="24" customHeight="1">
      <c r="A264" s="34"/>
      <c r="B264" s="35"/>
      <c r="C264" s="201" t="s">
        <v>904</v>
      </c>
      <c r="D264" s="201" t="s">
        <v>131</v>
      </c>
      <c r="E264" s="202" t="s">
        <v>905</v>
      </c>
      <c r="F264" s="203" t="s">
        <v>906</v>
      </c>
      <c r="G264" s="204" t="s">
        <v>282</v>
      </c>
      <c r="H264" s="205">
        <v>1</v>
      </c>
      <c r="I264" s="206"/>
      <c r="J264" s="207">
        <f t="shared" si="10"/>
        <v>0</v>
      </c>
      <c r="K264" s="203" t="s">
        <v>1</v>
      </c>
      <c r="L264" s="39"/>
      <c r="M264" s="208" t="s">
        <v>1</v>
      </c>
      <c r="N264" s="209" t="s">
        <v>42</v>
      </c>
      <c r="O264" s="71"/>
      <c r="P264" s="210">
        <f t="shared" si="11"/>
        <v>0</v>
      </c>
      <c r="Q264" s="210">
        <v>0</v>
      </c>
      <c r="R264" s="210">
        <f t="shared" si="12"/>
        <v>0</v>
      </c>
      <c r="S264" s="210">
        <v>0</v>
      </c>
      <c r="T264" s="211">
        <f t="shared" si="13"/>
        <v>0</v>
      </c>
      <c r="U264" s="34"/>
      <c r="V264" s="34"/>
      <c r="W264" s="34"/>
      <c r="X264" s="34"/>
      <c r="Y264" s="34"/>
      <c r="Z264" s="34"/>
      <c r="AA264" s="34"/>
      <c r="AB264" s="34"/>
      <c r="AC264" s="34"/>
      <c r="AD264" s="34"/>
      <c r="AE264" s="34"/>
      <c r="AR264" s="212" t="s">
        <v>85</v>
      </c>
      <c r="AT264" s="212" t="s">
        <v>131</v>
      </c>
      <c r="AU264" s="212" t="s">
        <v>87</v>
      </c>
      <c r="AY264" s="17" t="s">
        <v>130</v>
      </c>
      <c r="BE264" s="213">
        <f t="shared" si="14"/>
        <v>0</v>
      </c>
      <c r="BF264" s="213">
        <f t="shared" si="15"/>
        <v>0</v>
      </c>
      <c r="BG264" s="213">
        <f t="shared" si="16"/>
        <v>0</v>
      </c>
      <c r="BH264" s="213">
        <f t="shared" si="17"/>
        <v>0</v>
      </c>
      <c r="BI264" s="213">
        <f t="shared" si="18"/>
        <v>0</v>
      </c>
      <c r="BJ264" s="17" t="s">
        <v>85</v>
      </c>
      <c r="BK264" s="213">
        <f t="shared" si="19"/>
        <v>0</v>
      </c>
      <c r="BL264" s="17" t="s">
        <v>85</v>
      </c>
      <c r="BM264" s="212" t="s">
        <v>907</v>
      </c>
    </row>
    <row r="265" spans="1:65" s="12" customFormat="1" ht="25.9" customHeight="1">
      <c r="B265" s="187"/>
      <c r="C265" s="188"/>
      <c r="D265" s="189" t="s">
        <v>76</v>
      </c>
      <c r="E265" s="190" t="s">
        <v>908</v>
      </c>
      <c r="F265" s="190" t="s">
        <v>909</v>
      </c>
      <c r="G265" s="188"/>
      <c r="H265" s="188"/>
      <c r="I265" s="191"/>
      <c r="J265" s="192">
        <f>BK265</f>
        <v>0</v>
      </c>
      <c r="K265" s="188"/>
      <c r="L265" s="193"/>
      <c r="M265" s="194"/>
      <c r="N265" s="195"/>
      <c r="O265" s="195"/>
      <c r="P265" s="196">
        <f>SUM(P266:P267)</f>
        <v>0</v>
      </c>
      <c r="Q265" s="195"/>
      <c r="R265" s="196">
        <f>SUM(R266:R267)</f>
        <v>0</v>
      </c>
      <c r="S265" s="195"/>
      <c r="T265" s="197">
        <f>SUM(T266:T267)</f>
        <v>0</v>
      </c>
      <c r="AR265" s="198" t="s">
        <v>136</v>
      </c>
      <c r="AT265" s="199" t="s">
        <v>76</v>
      </c>
      <c r="AU265" s="199" t="s">
        <v>77</v>
      </c>
      <c r="AY265" s="198" t="s">
        <v>130</v>
      </c>
      <c r="BK265" s="200">
        <f>SUM(BK266:BK267)</f>
        <v>0</v>
      </c>
    </row>
    <row r="266" spans="1:65" s="2" customFormat="1" ht="16.5" customHeight="1">
      <c r="A266" s="34"/>
      <c r="B266" s="35"/>
      <c r="C266" s="201" t="s">
        <v>910</v>
      </c>
      <c r="D266" s="201" t="s">
        <v>131</v>
      </c>
      <c r="E266" s="202" t="s">
        <v>911</v>
      </c>
      <c r="F266" s="203" t="s">
        <v>912</v>
      </c>
      <c r="G266" s="204" t="s">
        <v>896</v>
      </c>
      <c r="H266" s="205">
        <v>100</v>
      </c>
      <c r="I266" s="206"/>
      <c r="J266" s="207">
        <f>ROUND(I266*H266,2)</f>
        <v>0</v>
      </c>
      <c r="K266" s="203" t="s">
        <v>1</v>
      </c>
      <c r="L266" s="39"/>
      <c r="M266" s="208" t="s">
        <v>1</v>
      </c>
      <c r="N266" s="209" t="s">
        <v>42</v>
      </c>
      <c r="O266" s="71"/>
      <c r="P266" s="210">
        <f>O266*H266</f>
        <v>0</v>
      </c>
      <c r="Q266" s="210">
        <v>0</v>
      </c>
      <c r="R266" s="210">
        <f>Q266*H266</f>
        <v>0</v>
      </c>
      <c r="S266" s="210">
        <v>0</v>
      </c>
      <c r="T266" s="211">
        <f>S266*H266</f>
        <v>0</v>
      </c>
      <c r="U266" s="34"/>
      <c r="V266" s="34"/>
      <c r="W266" s="34"/>
      <c r="X266" s="34"/>
      <c r="Y266" s="34"/>
      <c r="Z266" s="34"/>
      <c r="AA266" s="34"/>
      <c r="AB266" s="34"/>
      <c r="AC266" s="34"/>
      <c r="AD266" s="34"/>
      <c r="AE266" s="34"/>
      <c r="AR266" s="212" t="s">
        <v>433</v>
      </c>
      <c r="AT266" s="212" t="s">
        <v>131</v>
      </c>
      <c r="AU266" s="212" t="s">
        <v>85</v>
      </c>
      <c r="AY266" s="17" t="s">
        <v>130</v>
      </c>
      <c r="BE266" s="213">
        <f>IF(N266="základní",J266,0)</f>
        <v>0</v>
      </c>
      <c r="BF266" s="213">
        <f>IF(N266="snížená",J266,0)</f>
        <v>0</v>
      </c>
      <c r="BG266" s="213">
        <f>IF(N266="zákl. přenesená",J266,0)</f>
        <v>0</v>
      </c>
      <c r="BH266" s="213">
        <f>IF(N266="sníž. přenesená",J266,0)</f>
        <v>0</v>
      </c>
      <c r="BI266" s="213">
        <f>IF(N266="nulová",J266,0)</f>
        <v>0</v>
      </c>
      <c r="BJ266" s="17" t="s">
        <v>85</v>
      </c>
      <c r="BK266" s="213">
        <f>ROUND(I266*H266,2)</f>
        <v>0</v>
      </c>
      <c r="BL266" s="17" t="s">
        <v>433</v>
      </c>
      <c r="BM266" s="212" t="s">
        <v>913</v>
      </c>
    </row>
    <row r="267" spans="1:65" s="2" customFormat="1" ht="24" customHeight="1">
      <c r="A267" s="34"/>
      <c r="B267" s="35"/>
      <c r="C267" s="201" t="s">
        <v>914</v>
      </c>
      <c r="D267" s="201" t="s">
        <v>131</v>
      </c>
      <c r="E267" s="202" t="s">
        <v>915</v>
      </c>
      <c r="F267" s="203" t="s">
        <v>916</v>
      </c>
      <c r="G267" s="204" t="s">
        <v>896</v>
      </c>
      <c r="H267" s="205">
        <v>80</v>
      </c>
      <c r="I267" s="206"/>
      <c r="J267" s="207">
        <f>ROUND(I267*H267,2)</f>
        <v>0</v>
      </c>
      <c r="K267" s="203" t="s">
        <v>1</v>
      </c>
      <c r="L267" s="39"/>
      <c r="M267" s="265" t="s">
        <v>1</v>
      </c>
      <c r="N267" s="266" t="s">
        <v>42</v>
      </c>
      <c r="O267" s="267"/>
      <c r="P267" s="268">
        <f>O267*H267</f>
        <v>0</v>
      </c>
      <c r="Q267" s="268">
        <v>0</v>
      </c>
      <c r="R267" s="268">
        <f>Q267*H267</f>
        <v>0</v>
      </c>
      <c r="S267" s="268">
        <v>0</v>
      </c>
      <c r="T267" s="269">
        <f>S267*H267</f>
        <v>0</v>
      </c>
      <c r="U267" s="34"/>
      <c r="V267" s="34"/>
      <c r="W267" s="34"/>
      <c r="X267" s="34"/>
      <c r="Y267" s="34"/>
      <c r="Z267" s="34"/>
      <c r="AA267" s="34"/>
      <c r="AB267" s="34"/>
      <c r="AC267" s="34"/>
      <c r="AD267" s="34"/>
      <c r="AE267" s="34"/>
      <c r="AR267" s="212" t="s">
        <v>433</v>
      </c>
      <c r="AT267" s="212" t="s">
        <v>131</v>
      </c>
      <c r="AU267" s="212" t="s">
        <v>85</v>
      </c>
      <c r="AY267" s="17" t="s">
        <v>130</v>
      </c>
      <c r="BE267" s="213">
        <f>IF(N267="základní",J267,0)</f>
        <v>0</v>
      </c>
      <c r="BF267" s="213">
        <f>IF(N267="snížená",J267,0)</f>
        <v>0</v>
      </c>
      <c r="BG267" s="213">
        <f>IF(N267="zákl. přenesená",J267,0)</f>
        <v>0</v>
      </c>
      <c r="BH267" s="213">
        <f>IF(N267="sníž. přenesená",J267,0)</f>
        <v>0</v>
      </c>
      <c r="BI267" s="213">
        <f>IF(N267="nulová",J267,0)</f>
        <v>0</v>
      </c>
      <c r="BJ267" s="17" t="s">
        <v>85</v>
      </c>
      <c r="BK267" s="213">
        <f>ROUND(I267*H267,2)</f>
        <v>0</v>
      </c>
      <c r="BL267" s="17" t="s">
        <v>433</v>
      </c>
      <c r="BM267" s="212" t="s">
        <v>917</v>
      </c>
    </row>
    <row r="268" spans="1:65" s="2" customFormat="1" ht="6.95" customHeight="1">
      <c r="A268" s="34"/>
      <c r="B268" s="54"/>
      <c r="C268" s="55"/>
      <c r="D268" s="55"/>
      <c r="E268" s="55"/>
      <c r="F268" s="55"/>
      <c r="G268" s="55"/>
      <c r="H268" s="55"/>
      <c r="I268" s="152"/>
      <c r="J268" s="55"/>
      <c r="K268" s="55"/>
      <c r="L268" s="39"/>
      <c r="M268" s="34"/>
      <c r="O268" s="34"/>
      <c r="P268" s="34"/>
      <c r="Q268" s="34"/>
      <c r="R268" s="34"/>
      <c r="S268" s="34"/>
      <c r="T268" s="34"/>
      <c r="U268" s="34"/>
      <c r="V268" s="34"/>
      <c r="W268" s="34"/>
      <c r="X268" s="34"/>
      <c r="Y268" s="34"/>
      <c r="Z268" s="34"/>
      <c r="AA268" s="34"/>
      <c r="AB268" s="34"/>
      <c r="AC268" s="34"/>
      <c r="AD268" s="34"/>
      <c r="AE268" s="34"/>
    </row>
  </sheetData>
  <sheetProtection algorithmName="SHA-512" hashValue="mgMd+GpRK+HdhJ4lAgXg3t1EqRla41eIZggC1KYGqIQ+n+C9dD0WPd2jWvCRAWf8s266W265nWkxqdj0OMxfDQ==" saltValue="rOgxhxY4S2sTqezBw+LOuhKgCMn+/8YNGYR876KdFlNMesIkDUbUbl4xj6JLcsXWAgWI9o7zMdw7pdpk9kUqkw==" spinCount="100000" sheet="1" objects="1" scenarios="1" formatColumns="0" formatRows="0" autoFilter="0"/>
  <autoFilter ref="C126:K267"/>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39"/>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8"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8"/>
      <c r="L2" s="284"/>
      <c r="M2" s="284"/>
      <c r="N2" s="284"/>
      <c r="O2" s="284"/>
      <c r="P2" s="284"/>
      <c r="Q2" s="284"/>
      <c r="R2" s="284"/>
      <c r="S2" s="284"/>
      <c r="T2" s="284"/>
      <c r="U2" s="284"/>
      <c r="V2" s="284"/>
      <c r="AT2" s="17" t="s">
        <v>94</v>
      </c>
    </row>
    <row r="3" spans="1:46" s="1" customFormat="1" ht="6.95" customHeight="1">
      <c r="B3" s="109"/>
      <c r="C3" s="110"/>
      <c r="D3" s="110"/>
      <c r="E3" s="110"/>
      <c r="F3" s="110"/>
      <c r="G3" s="110"/>
      <c r="H3" s="110"/>
      <c r="I3" s="111"/>
      <c r="J3" s="110"/>
      <c r="K3" s="110"/>
      <c r="L3" s="20"/>
      <c r="AT3" s="17" t="s">
        <v>87</v>
      </c>
    </row>
    <row r="4" spans="1:46" s="1" customFormat="1" ht="24.95" customHeight="1">
      <c r="B4" s="20"/>
      <c r="D4" s="112" t="s">
        <v>99</v>
      </c>
      <c r="I4" s="108"/>
      <c r="L4" s="20"/>
      <c r="M4" s="113" t="s">
        <v>10</v>
      </c>
      <c r="AT4" s="17" t="s">
        <v>4</v>
      </c>
    </row>
    <row r="5" spans="1:46" s="1" customFormat="1" ht="6.95" customHeight="1">
      <c r="B5" s="20"/>
      <c r="I5" s="108"/>
      <c r="L5" s="20"/>
    </row>
    <row r="6" spans="1:46" s="1" customFormat="1" ht="12" customHeight="1">
      <c r="B6" s="20"/>
      <c r="D6" s="114" t="s">
        <v>16</v>
      </c>
      <c r="I6" s="108"/>
      <c r="L6" s="20"/>
    </row>
    <row r="7" spans="1:46" s="1" customFormat="1" ht="25.5" customHeight="1">
      <c r="B7" s="20"/>
      <c r="E7" s="314" t="str">
        <f>'Rekapitulace stavby'!K6</f>
        <v>Zvyšování rychlosti na TT - úsek Tramv. zast. Důl Zárubek - kol. křižovatka před vjezdem do terminálu Hranečník</v>
      </c>
      <c r="F7" s="315"/>
      <c r="G7" s="315"/>
      <c r="H7" s="315"/>
      <c r="I7" s="108"/>
      <c r="L7" s="20"/>
    </row>
    <row r="8" spans="1:46" s="2" customFormat="1" ht="12" customHeight="1">
      <c r="A8" s="34"/>
      <c r="B8" s="39"/>
      <c r="C8" s="34"/>
      <c r="D8" s="114" t="s">
        <v>100</v>
      </c>
      <c r="E8" s="34"/>
      <c r="F8" s="34"/>
      <c r="G8" s="34"/>
      <c r="H8" s="34"/>
      <c r="I8" s="115"/>
      <c r="J8" s="34"/>
      <c r="K8" s="34"/>
      <c r="L8" s="51"/>
      <c r="S8" s="34"/>
      <c r="T8" s="34"/>
      <c r="U8" s="34"/>
      <c r="V8" s="34"/>
      <c r="W8" s="34"/>
      <c r="X8" s="34"/>
      <c r="Y8" s="34"/>
      <c r="Z8" s="34"/>
      <c r="AA8" s="34"/>
      <c r="AB8" s="34"/>
      <c r="AC8" s="34"/>
      <c r="AD8" s="34"/>
      <c r="AE8" s="34"/>
    </row>
    <row r="9" spans="1:46" s="2" customFormat="1" ht="16.5" customHeight="1">
      <c r="A9" s="34"/>
      <c r="B9" s="39"/>
      <c r="C9" s="34"/>
      <c r="D9" s="34"/>
      <c r="E9" s="316" t="s">
        <v>918</v>
      </c>
      <c r="F9" s="317"/>
      <c r="G9" s="317"/>
      <c r="H9" s="317"/>
      <c r="I9" s="115"/>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115"/>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4" t="s">
        <v>18</v>
      </c>
      <c r="E11" s="34"/>
      <c r="F11" s="116" t="s">
        <v>1</v>
      </c>
      <c r="G11" s="34"/>
      <c r="H11" s="34"/>
      <c r="I11" s="117" t="s">
        <v>19</v>
      </c>
      <c r="J11" s="116"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4" t="s">
        <v>20</v>
      </c>
      <c r="E12" s="34"/>
      <c r="F12" s="116" t="s">
        <v>919</v>
      </c>
      <c r="G12" s="34"/>
      <c r="H12" s="34"/>
      <c r="I12" s="117" t="s">
        <v>22</v>
      </c>
      <c r="J12" s="118" t="str">
        <f>'Rekapitulace stavby'!AN8</f>
        <v>10. 9. 2019</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115"/>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4" t="s">
        <v>24</v>
      </c>
      <c r="E14" s="34"/>
      <c r="F14" s="34"/>
      <c r="G14" s="34"/>
      <c r="H14" s="34"/>
      <c r="I14" s="117" t="s">
        <v>25</v>
      </c>
      <c r="J14" s="116" t="s">
        <v>920</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6" t="s">
        <v>27</v>
      </c>
      <c r="F15" s="34"/>
      <c r="G15" s="34"/>
      <c r="H15" s="34"/>
      <c r="I15" s="117" t="s">
        <v>28</v>
      </c>
      <c r="J15" s="116" t="s">
        <v>1</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115"/>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4" t="s">
        <v>29</v>
      </c>
      <c r="E17" s="34"/>
      <c r="F17" s="34"/>
      <c r="G17" s="34"/>
      <c r="H17" s="34"/>
      <c r="I17" s="117"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18" t="str">
        <f>'Rekapitulace stavby'!E14</f>
        <v>Vyplň údaj</v>
      </c>
      <c r="F18" s="319"/>
      <c r="G18" s="319"/>
      <c r="H18" s="319"/>
      <c r="I18" s="117" t="s">
        <v>28</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115"/>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4" t="s">
        <v>31</v>
      </c>
      <c r="E20" s="34"/>
      <c r="F20" s="34"/>
      <c r="G20" s="34"/>
      <c r="H20" s="34"/>
      <c r="I20" s="117" t="s">
        <v>25</v>
      </c>
      <c r="J20" s="116" t="s">
        <v>921</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6" t="s">
        <v>922</v>
      </c>
      <c r="F21" s="34"/>
      <c r="G21" s="34"/>
      <c r="H21" s="34"/>
      <c r="I21" s="117" t="s">
        <v>28</v>
      </c>
      <c r="J21" s="116" t="s">
        <v>1</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115"/>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4" t="s">
        <v>35</v>
      </c>
      <c r="E23" s="34"/>
      <c r="F23" s="34"/>
      <c r="G23" s="34"/>
      <c r="H23" s="34"/>
      <c r="I23" s="117" t="s">
        <v>25</v>
      </c>
      <c r="J23" s="116" t="str">
        <f>IF('Rekapitulace stavby'!AN19="","",'Rekapitulace stavby'!AN19)</f>
        <v>IČ 25361520</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6" t="str">
        <f>IF('Rekapitulace stavby'!E20="","",'Rekapitulace stavby'!E20)</f>
        <v>Dopravní projektování spol. s r.o</v>
      </c>
      <c r="F24" s="34"/>
      <c r="G24" s="34"/>
      <c r="H24" s="34"/>
      <c r="I24" s="117" t="s">
        <v>28</v>
      </c>
      <c r="J24" s="116" t="str">
        <f>IF('Rekapitulace stavby'!AN20="","",'Rekapitulace stavby'!AN20)</f>
        <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115"/>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4" t="s">
        <v>36</v>
      </c>
      <c r="E26" s="34"/>
      <c r="F26" s="34"/>
      <c r="G26" s="34"/>
      <c r="H26" s="34"/>
      <c r="I26" s="115"/>
      <c r="J26" s="34"/>
      <c r="K26" s="34"/>
      <c r="L26" s="51"/>
      <c r="S26" s="34"/>
      <c r="T26" s="34"/>
      <c r="U26" s="34"/>
      <c r="V26" s="34"/>
      <c r="W26" s="34"/>
      <c r="X26" s="34"/>
      <c r="Y26" s="34"/>
      <c r="Z26" s="34"/>
      <c r="AA26" s="34"/>
      <c r="AB26" s="34"/>
      <c r="AC26" s="34"/>
      <c r="AD26" s="34"/>
      <c r="AE26" s="34"/>
    </row>
    <row r="27" spans="1:31" s="8" customFormat="1" ht="16.5" customHeight="1">
      <c r="A27" s="119"/>
      <c r="B27" s="120"/>
      <c r="C27" s="119"/>
      <c r="D27" s="119"/>
      <c r="E27" s="320" t="s">
        <v>1</v>
      </c>
      <c r="F27" s="320"/>
      <c r="G27" s="320"/>
      <c r="H27" s="320"/>
      <c r="I27" s="121"/>
      <c r="J27" s="119"/>
      <c r="K27" s="119"/>
      <c r="L27" s="122"/>
      <c r="S27" s="119"/>
      <c r="T27" s="119"/>
      <c r="U27" s="119"/>
      <c r="V27" s="119"/>
      <c r="W27" s="119"/>
      <c r="X27" s="119"/>
      <c r="Y27" s="119"/>
      <c r="Z27" s="119"/>
      <c r="AA27" s="119"/>
      <c r="AB27" s="119"/>
      <c r="AC27" s="119"/>
      <c r="AD27" s="119"/>
      <c r="AE27" s="119"/>
    </row>
    <row r="28" spans="1:31" s="2" customFormat="1" ht="6.95" customHeight="1">
      <c r="A28" s="34"/>
      <c r="B28" s="39"/>
      <c r="C28" s="34"/>
      <c r="D28" s="34"/>
      <c r="E28" s="34"/>
      <c r="F28" s="34"/>
      <c r="G28" s="34"/>
      <c r="H28" s="34"/>
      <c r="I28" s="115"/>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23"/>
      <c r="E29" s="123"/>
      <c r="F29" s="123"/>
      <c r="G29" s="123"/>
      <c r="H29" s="123"/>
      <c r="I29" s="124"/>
      <c r="J29" s="123"/>
      <c r="K29" s="123"/>
      <c r="L29" s="51"/>
      <c r="S29" s="34"/>
      <c r="T29" s="34"/>
      <c r="U29" s="34"/>
      <c r="V29" s="34"/>
      <c r="W29" s="34"/>
      <c r="X29" s="34"/>
      <c r="Y29" s="34"/>
      <c r="Z29" s="34"/>
      <c r="AA29" s="34"/>
      <c r="AB29" s="34"/>
      <c r="AC29" s="34"/>
      <c r="AD29" s="34"/>
      <c r="AE29" s="34"/>
    </row>
    <row r="30" spans="1:31" s="2" customFormat="1" ht="25.35" customHeight="1">
      <c r="A30" s="34"/>
      <c r="B30" s="39"/>
      <c r="C30" s="34"/>
      <c r="D30" s="125" t="s">
        <v>37</v>
      </c>
      <c r="E30" s="34"/>
      <c r="F30" s="34"/>
      <c r="G30" s="34"/>
      <c r="H30" s="34"/>
      <c r="I30" s="115"/>
      <c r="J30" s="126">
        <f>ROUND(J118,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23"/>
      <c r="E31" s="123"/>
      <c r="F31" s="123"/>
      <c r="G31" s="123"/>
      <c r="H31" s="123"/>
      <c r="I31" s="124"/>
      <c r="J31" s="123"/>
      <c r="K31" s="123"/>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7" t="s">
        <v>39</v>
      </c>
      <c r="G32" s="34"/>
      <c r="H32" s="34"/>
      <c r="I32" s="128" t="s">
        <v>38</v>
      </c>
      <c r="J32" s="127" t="s">
        <v>40</v>
      </c>
      <c r="K32" s="34"/>
      <c r="L32" s="51"/>
      <c r="S32" s="34"/>
      <c r="T32" s="34"/>
      <c r="U32" s="34"/>
      <c r="V32" s="34"/>
      <c r="W32" s="34"/>
      <c r="X32" s="34"/>
      <c r="Y32" s="34"/>
      <c r="Z32" s="34"/>
      <c r="AA32" s="34"/>
      <c r="AB32" s="34"/>
      <c r="AC32" s="34"/>
      <c r="AD32" s="34"/>
      <c r="AE32" s="34"/>
    </row>
    <row r="33" spans="1:31" s="2" customFormat="1" ht="14.45" customHeight="1">
      <c r="A33" s="34"/>
      <c r="B33" s="39"/>
      <c r="C33" s="34"/>
      <c r="D33" s="129" t="s">
        <v>41</v>
      </c>
      <c r="E33" s="114" t="s">
        <v>42</v>
      </c>
      <c r="F33" s="130">
        <f>ROUND((SUM(BE118:BE138)),  2)</f>
        <v>0</v>
      </c>
      <c r="G33" s="34"/>
      <c r="H33" s="34"/>
      <c r="I33" s="131">
        <v>0.21</v>
      </c>
      <c r="J33" s="130">
        <f>ROUND(((SUM(BE118:BE138))*I33),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4" t="s">
        <v>43</v>
      </c>
      <c r="F34" s="130">
        <f>ROUND((SUM(BF118:BF138)),  2)</f>
        <v>0</v>
      </c>
      <c r="G34" s="34"/>
      <c r="H34" s="34"/>
      <c r="I34" s="131">
        <v>0.15</v>
      </c>
      <c r="J34" s="130">
        <f>ROUND(((SUM(BF118:BF138))*I34),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4" t="s">
        <v>44</v>
      </c>
      <c r="F35" s="130">
        <f>ROUND((SUM(BG118:BG138)),  2)</f>
        <v>0</v>
      </c>
      <c r="G35" s="34"/>
      <c r="H35" s="34"/>
      <c r="I35" s="131">
        <v>0.21</v>
      </c>
      <c r="J35" s="130">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4" t="s">
        <v>45</v>
      </c>
      <c r="F36" s="130">
        <f>ROUND((SUM(BH118:BH138)),  2)</f>
        <v>0</v>
      </c>
      <c r="G36" s="34"/>
      <c r="H36" s="34"/>
      <c r="I36" s="131">
        <v>0.15</v>
      </c>
      <c r="J36" s="130">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4" t="s">
        <v>46</v>
      </c>
      <c r="F37" s="130">
        <f>ROUND((SUM(BI118:BI138)),  2)</f>
        <v>0</v>
      </c>
      <c r="G37" s="34"/>
      <c r="H37" s="34"/>
      <c r="I37" s="131">
        <v>0</v>
      </c>
      <c r="J37" s="130">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115"/>
      <c r="J38" s="34"/>
      <c r="K38" s="34"/>
      <c r="L38" s="51"/>
      <c r="S38" s="34"/>
      <c r="T38" s="34"/>
      <c r="U38" s="34"/>
      <c r="V38" s="34"/>
      <c r="W38" s="34"/>
      <c r="X38" s="34"/>
      <c r="Y38" s="34"/>
      <c r="Z38" s="34"/>
      <c r="AA38" s="34"/>
      <c r="AB38" s="34"/>
      <c r="AC38" s="34"/>
      <c r="AD38" s="34"/>
      <c r="AE38" s="34"/>
    </row>
    <row r="39" spans="1:31" s="2" customFormat="1" ht="25.35" customHeight="1">
      <c r="A39" s="34"/>
      <c r="B39" s="39"/>
      <c r="C39" s="132"/>
      <c r="D39" s="133" t="s">
        <v>47</v>
      </c>
      <c r="E39" s="134"/>
      <c r="F39" s="134"/>
      <c r="G39" s="135" t="s">
        <v>48</v>
      </c>
      <c r="H39" s="136" t="s">
        <v>49</v>
      </c>
      <c r="I39" s="137"/>
      <c r="J39" s="138">
        <f>SUM(J30:J37)</f>
        <v>0</v>
      </c>
      <c r="K39" s="139"/>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115"/>
      <c r="J40" s="34"/>
      <c r="K40" s="34"/>
      <c r="L40" s="51"/>
      <c r="S40" s="34"/>
      <c r="T40" s="34"/>
      <c r="U40" s="34"/>
      <c r="V40" s="34"/>
      <c r="W40" s="34"/>
      <c r="X40" s="34"/>
      <c r="Y40" s="34"/>
      <c r="Z40" s="34"/>
      <c r="AA40" s="34"/>
      <c r="AB40" s="34"/>
      <c r="AC40" s="34"/>
      <c r="AD40" s="34"/>
      <c r="AE40" s="34"/>
    </row>
    <row r="41" spans="1:31" s="1" customFormat="1" ht="14.45" customHeight="1">
      <c r="B41" s="20"/>
      <c r="I41" s="108"/>
      <c r="L41" s="20"/>
    </row>
    <row r="42" spans="1:31" s="1" customFormat="1" ht="14.45" customHeight="1">
      <c r="B42" s="20"/>
      <c r="I42" s="108"/>
      <c r="L42" s="20"/>
    </row>
    <row r="43" spans="1:31" s="1" customFormat="1" ht="14.45" customHeight="1">
      <c r="B43" s="20"/>
      <c r="I43" s="108"/>
      <c r="L43" s="20"/>
    </row>
    <row r="44" spans="1:31" s="1" customFormat="1" ht="14.45" customHeight="1">
      <c r="B44" s="20"/>
      <c r="I44" s="108"/>
      <c r="L44" s="20"/>
    </row>
    <row r="45" spans="1:31" s="1" customFormat="1" ht="14.45" customHeight="1">
      <c r="B45" s="20"/>
      <c r="I45" s="108"/>
      <c r="L45" s="20"/>
    </row>
    <row r="46" spans="1:31" s="1" customFormat="1" ht="14.45" customHeight="1">
      <c r="B46" s="20"/>
      <c r="I46" s="108"/>
      <c r="L46" s="20"/>
    </row>
    <row r="47" spans="1:31" s="1" customFormat="1" ht="14.45" customHeight="1">
      <c r="B47" s="20"/>
      <c r="I47" s="108"/>
      <c r="L47" s="20"/>
    </row>
    <row r="48" spans="1:31" s="1" customFormat="1" ht="14.45" customHeight="1">
      <c r="B48" s="20"/>
      <c r="I48" s="108"/>
      <c r="L48" s="20"/>
    </row>
    <row r="49" spans="1:31" s="1" customFormat="1" ht="14.45" customHeight="1">
      <c r="B49" s="20"/>
      <c r="I49" s="108"/>
      <c r="L49" s="20"/>
    </row>
    <row r="50" spans="1:31" s="2" customFormat="1" ht="14.45" customHeight="1">
      <c r="B50" s="51"/>
      <c r="D50" s="140" t="s">
        <v>50</v>
      </c>
      <c r="E50" s="141"/>
      <c r="F50" s="141"/>
      <c r="G50" s="140" t="s">
        <v>51</v>
      </c>
      <c r="H50" s="141"/>
      <c r="I50" s="142"/>
      <c r="J50" s="141"/>
      <c r="K50" s="141"/>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43" t="s">
        <v>52</v>
      </c>
      <c r="E61" s="144"/>
      <c r="F61" s="145" t="s">
        <v>53</v>
      </c>
      <c r="G61" s="143" t="s">
        <v>52</v>
      </c>
      <c r="H61" s="144"/>
      <c r="I61" s="146"/>
      <c r="J61" s="147" t="s">
        <v>53</v>
      </c>
      <c r="K61" s="144"/>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40" t="s">
        <v>54</v>
      </c>
      <c r="E65" s="148"/>
      <c r="F65" s="148"/>
      <c r="G65" s="140" t="s">
        <v>55</v>
      </c>
      <c r="H65" s="148"/>
      <c r="I65" s="149"/>
      <c r="J65" s="148"/>
      <c r="K65" s="14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43" t="s">
        <v>52</v>
      </c>
      <c r="E76" s="144"/>
      <c r="F76" s="145" t="s">
        <v>53</v>
      </c>
      <c r="G76" s="143" t="s">
        <v>52</v>
      </c>
      <c r="H76" s="144"/>
      <c r="I76" s="146"/>
      <c r="J76" s="147" t="s">
        <v>53</v>
      </c>
      <c r="K76" s="144"/>
      <c r="L76" s="51"/>
      <c r="S76" s="34"/>
      <c r="T76" s="34"/>
      <c r="U76" s="34"/>
      <c r="V76" s="34"/>
      <c r="W76" s="34"/>
      <c r="X76" s="34"/>
      <c r="Y76" s="34"/>
      <c r="Z76" s="34"/>
      <c r="AA76" s="34"/>
      <c r="AB76" s="34"/>
      <c r="AC76" s="34"/>
      <c r="AD76" s="34"/>
      <c r="AE76" s="34"/>
    </row>
    <row r="77" spans="1:31" s="2" customFormat="1" ht="14.45" customHeight="1">
      <c r="A77" s="34"/>
      <c r="B77" s="150"/>
      <c r="C77" s="151"/>
      <c r="D77" s="151"/>
      <c r="E77" s="151"/>
      <c r="F77" s="151"/>
      <c r="G77" s="151"/>
      <c r="H77" s="151"/>
      <c r="I77" s="152"/>
      <c r="J77" s="151"/>
      <c r="K77" s="151"/>
      <c r="L77" s="51"/>
      <c r="S77" s="34"/>
      <c r="T77" s="34"/>
      <c r="U77" s="34"/>
      <c r="V77" s="34"/>
      <c r="W77" s="34"/>
      <c r="X77" s="34"/>
      <c r="Y77" s="34"/>
      <c r="Z77" s="34"/>
      <c r="AA77" s="34"/>
      <c r="AB77" s="34"/>
      <c r="AC77" s="34"/>
      <c r="AD77" s="34"/>
      <c r="AE77" s="34"/>
    </row>
    <row r="81" spans="1:47" s="2" customFormat="1" ht="6.95" customHeight="1">
      <c r="A81" s="34"/>
      <c r="B81" s="153"/>
      <c r="C81" s="154"/>
      <c r="D81" s="154"/>
      <c r="E81" s="154"/>
      <c r="F81" s="154"/>
      <c r="G81" s="154"/>
      <c r="H81" s="154"/>
      <c r="I81" s="155"/>
      <c r="J81" s="154"/>
      <c r="K81" s="154"/>
      <c r="L81" s="51"/>
      <c r="S81" s="34"/>
      <c r="T81" s="34"/>
      <c r="U81" s="34"/>
      <c r="V81" s="34"/>
      <c r="W81" s="34"/>
      <c r="X81" s="34"/>
      <c r="Y81" s="34"/>
      <c r="Z81" s="34"/>
      <c r="AA81" s="34"/>
      <c r="AB81" s="34"/>
      <c r="AC81" s="34"/>
      <c r="AD81" s="34"/>
      <c r="AE81" s="34"/>
    </row>
    <row r="82" spans="1:47" s="2" customFormat="1" ht="24.95" customHeight="1">
      <c r="A82" s="34"/>
      <c r="B82" s="35"/>
      <c r="C82" s="23" t="s">
        <v>102</v>
      </c>
      <c r="D82" s="36"/>
      <c r="E82" s="36"/>
      <c r="F82" s="36"/>
      <c r="G82" s="36"/>
      <c r="H82" s="36"/>
      <c r="I82" s="115"/>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115"/>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115"/>
      <c r="J84" s="36"/>
      <c r="K84" s="36"/>
      <c r="L84" s="51"/>
      <c r="S84" s="34"/>
      <c r="T84" s="34"/>
      <c r="U84" s="34"/>
      <c r="V84" s="34"/>
      <c r="W84" s="34"/>
      <c r="X84" s="34"/>
      <c r="Y84" s="34"/>
      <c r="Z84" s="34"/>
      <c r="AA84" s="34"/>
      <c r="AB84" s="34"/>
      <c r="AC84" s="34"/>
      <c r="AD84" s="34"/>
      <c r="AE84" s="34"/>
    </row>
    <row r="85" spans="1:47" s="2" customFormat="1" ht="25.5" customHeight="1">
      <c r="A85" s="34"/>
      <c r="B85" s="35"/>
      <c r="C85" s="36"/>
      <c r="D85" s="36"/>
      <c r="E85" s="321" t="str">
        <f>E7</f>
        <v>Zvyšování rychlosti na TT - úsek Tramv. zast. Důl Zárubek - kol. křižovatka před vjezdem do terminálu Hranečník</v>
      </c>
      <c r="F85" s="322"/>
      <c r="G85" s="322"/>
      <c r="H85" s="322"/>
      <c r="I85" s="115"/>
      <c r="J85" s="36"/>
      <c r="K85" s="36"/>
      <c r="L85" s="51"/>
      <c r="S85" s="34"/>
      <c r="T85" s="34"/>
      <c r="U85" s="34"/>
      <c r="V85" s="34"/>
      <c r="W85" s="34"/>
      <c r="X85" s="34"/>
      <c r="Y85" s="34"/>
      <c r="Z85" s="34"/>
      <c r="AA85" s="34"/>
      <c r="AB85" s="34"/>
      <c r="AC85" s="34"/>
      <c r="AD85" s="34"/>
      <c r="AE85" s="34"/>
    </row>
    <row r="86" spans="1:47" s="2" customFormat="1" ht="12" customHeight="1">
      <c r="A86" s="34"/>
      <c r="B86" s="35"/>
      <c r="C86" s="29" t="s">
        <v>100</v>
      </c>
      <c r="D86" s="36"/>
      <c r="E86" s="36"/>
      <c r="F86" s="36"/>
      <c r="G86" s="36"/>
      <c r="H86" s="36"/>
      <c r="I86" s="115"/>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93" t="str">
        <f>E9</f>
        <v xml:space="preserve">DIO - Dopravně inženýrské opatření </v>
      </c>
      <c r="F87" s="323"/>
      <c r="G87" s="323"/>
      <c r="H87" s="323"/>
      <c r="I87" s="115"/>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115"/>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 xml:space="preserve"> Ostrava</v>
      </c>
      <c r="G89" s="36"/>
      <c r="H89" s="36"/>
      <c r="I89" s="117" t="s">
        <v>22</v>
      </c>
      <c r="J89" s="66" t="str">
        <f>IF(J12="","",J12)</f>
        <v>10. 9. 2019</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115"/>
      <c r="J90" s="36"/>
      <c r="K90" s="36"/>
      <c r="L90" s="51"/>
      <c r="S90" s="34"/>
      <c r="T90" s="34"/>
      <c r="U90" s="34"/>
      <c r="V90" s="34"/>
      <c r="W90" s="34"/>
      <c r="X90" s="34"/>
      <c r="Y90" s="34"/>
      <c r="Z90" s="34"/>
      <c r="AA90" s="34"/>
      <c r="AB90" s="34"/>
      <c r="AC90" s="34"/>
      <c r="AD90" s="34"/>
      <c r="AE90" s="34"/>
    </row>
    <row r="91" spans="1:47" s="2" customFormat="1" ht="27.95" customHeight="1">
      <c r="A91" s="34"/>
      <c r="B91" s="35"/>
      <c r="C91" s="29" t="s">
        <v>24</v>
      </c>
      <c r="D91" s="36"/>
      <c r="E91" s="36"/>
      <c r="F91" s="27" t="str">
        <f>E15</f>
        <v>Dopravní podnik Ostrava a.s.</v>
      </c>
      <c r="G91" s="36"/>
      <c r="H91" s="36"/>
      <c r="I91" s="117" t="s">
        <v>31</v>
      </c>
      <c r="J91" s="32" t="str">
        <f>E21</f>
        <v>Dopravní projektování  s.r.o.</v>
      </c>
      <c r="K91" s="36"/>
      <c r="L91" s="51"/>
      <c r="S91" s="34"/>
      <c r="T91" s="34"/>
      <c r="U91" s="34"/>
      <c r="V91" s="34"/>
      <c r="W91" s="34"/>
      <c r="X91" s="34"/>
      <c r="Y91" s="34"/>
      <c r="Z91" s="34"/>
      <c r="AA91" s="34"/>
      <c r="AB91" s="34"/>
      <c r="AC91" s="34"/>
      <c r="AD91" s="34"/>
      <c r="AE91" s="34"/>
    </row>
    <row r="92" spans="1:47" s="2" customFormat="1" ht="43.15" customHeight="1">
      <c r="A92" s="34"/>
      <c r="B92" s="35"/>
      <c r="C92" s="29" t="s">
        <v>29</v>
      </c>
      <c r="D92" s="36"/>
      <c r="E92" s="36"/>
      <c r="F92" s="27" t="str">
        <f>IF(E18="","",E18)</f>
        <v>Vyplň údaj</v>
      </c>
      <c r="G92" s="36"/>
      <c r="H92" s="36"/>
      <c r="I92" s="117" t="s">
        <v>35</v>
      </c>
      <c r="J92" s="32" t="str">
        <f>E24</f>
        <v>Dopravní projektování spol. s r.o</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115"/>
      <c r="J93" s="36"/>
      <c r="K93" s="36"/>
      <c r="L93" s="51"/>
      <c r="S93" s="34"/>
      <c r="T93" s="34"/>
      <c r="U93" s="34"/>
      <c r="V93" s="34"/>
      <c r="W93" s="34"/>
      <c r="X93" s="34"/>
      <c r="Y93" s="34"/>
      <c r="Z93" s="34"/>
      <c r="AA93" s="34"/>
      <c r="AB93" s="34"/>
      <c r="AC93" s="34"/>
      <c r="AD93" s="34"/>
      <c r="AE93" s="34"/>
    </row>
    <row r="94" spans="1:47" s="2" customFormat="1" ht="29.25" customHeight="1">
      <c r="A94" s="34"/>
      <c r="B94" s="35"/>
      <c r="C94" s="156" t="s">
        <v>103</v>
      </c>
      <c r="D94" s="157"/>
      <c r="E94" s="157"/>
      <c r="F94" s="157"/>
      <c r="G94" s="157"/>
      <c r="H94" s="157"/>
      <c r="I94" s="158"/>
      <c r="J94" s="159" t="s">
        <v>104</v>
      </c>
      <c r="K94" s="157"/>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115"/>
      <c r="J95" s="36"/>
      <c r="K95" s="36"/>
      <c r="L95" s="51"/>
      <c r="S95" s="34"/>
      <c r="T95" s="34"/>
      <c r="U95" s="34"/>
      <c r="V95" s="34"/>
      <c r="W95" s="34"/>
      <c r="X95" s="34"/>
      <c r="Y95" s="34"/>
      <c r="Z95" s="34"/>
      <c r="AA95" s="34"/>
      <c r="AB95" s="34"/>
      <c r="AC95" s="34"/>
      <c r="AD95" s="34"/>
      <c r="AE95" s="34"/>
    </row>
    <row r="96" spans="1:47" s="2" customFormat="1" ht="22.9" customHeight="1">
      <c r="A96" s="34"/>
      <c r="B96" s="35"/>
      <c r="C96" s="160" t="s">
        <v>105</v>
      </c>
      <c r="D96" s="36"/>
      <c r="E96" s="36"/>
      <c r="F96" s="36"/>
      <c r="G96" s="36"/>
      <c r="H96" s="36"/>
      <c r="I96" s="115"/>
      <c r="J96" s="84">
        <f>J118</f>
        <v>0</v>
      </c>
      <c r="K96" s="36"/>
      <c r="L96" s="51"/>
      <c r="S96" s="34"/>
      <c r="T96" s="34"/>
      <c r="U96" s="34"/>
      <c r="V96" s="34"/>
      <c r="W96" s="34"/>
      <c r="X96" s="34"/>
      <c r="Y96" s="34"/>
      <c r="Z96" s="34"/>
      <c r="AA96" s="34"/>
      <c r="AB96" s="34"/>
      <c r="AC96" s="34"/>
      <c r="AD96" s="34"/>
      <c r="AE96" s="34"/>
      <c r="AU96" s="17" t="s">
        <v>106</v>
      </c>
    </row>
    <row r="97" spans="1:31" s="9" customFormat="1" ht="24.95" customHeight="1">
      <c r="B97" s="161"/>
      <c r="C97" s="162"/>
      <c r="D97" s="163" t="s">
        <v>923</v>
      </c>
      <c r="E97" s="164"/>
      <c r="F97" s="164"/>
      <c r="G97" s="164"/>
      <c r="H97" s="164"/>
      <c r="I97" s="165"/>
      <c r="J97" s="166">
        <f>J119</f>
        <v>0</v>
      </c>
      <c r="K97" s="162"/>
      <c r="L97" s="167"/>
    </row>
    <row r="98" spans="1:31" s="10" customFormat="1" ht="19.899999999999999" customHeight="1">
      <c r="B98" s="168"/>
      <c r="C98" s="169"/>
      <c r="D98" s="170" t="s">
        <v>924</v>
      </c>
      <c r="E98" s="171"/>
      <c r="F98" s="171"/>
      <c r="G98" s="171"/>
      <c r="H98" s="171"/>
      <c r="I98" s="172"/>
      <c r="J98" s="173">
        <f>J120</f>
        <v>0</v>
      </c>
      <c r="K98" s="169"/>
      <c r="L98" s="174"/>
    </row>
    <row r="99" spans="1:31" s="2" customFormat="1" ht="21.75" customHeight="1">
      <c r="A99" s="34"/>
      <c r="B99" s="35"/>
      <c r="C99" s="36"/>
      <c r="D99" s="36"/>
      <c r="E99" s="36"/>
      <c r="F99" s="36"/>
      <c r="G99" s="36"/>
      <c r="H99" s="36"/>
      <c r="I99" s="115"/>
      <c r="J99" s="36"/>
      <c r="K99" s="36"/>
      <c r="L99" s="51"/>
      <c r="S99" s="34"/>
      <c r="T99" s="34"/>
      <c r="U99" s="34"/>
      <c r="V99" s="34"/>
      <c r="W99" s="34"/>
      <c r="X99" s="34"/>
      <c r="Y99" s="34"/>
      <c r="Z99" s="34"/>
      <c r="AA99" s="34"/>
      <c r="AB99" s="34"/>
      <c r="AC99" s="34"/>
      <c r="AD99" s="34"/>
      <c r="AE99" s="34"/>
    </row>
    <row r="100" spans="1:31" s="2" customFormat="1" ht="6.95" customHeight="1">
      <c r="A100" s="34"/>
      <c r="B100" s="54"/>
      <c r="C100" s="55"/>
      <c r="D100" s="55"/>
      <c r="E100" s="55"/>
      <c r="F100" s="55"/>
      <c r="G100" s="55"/>
      <c r="H100" s="55"/>
      <c r="I100" s="152"/>
      <c r="J100" s="55"/>
      <c r="K100" s="55"/>
      <c r="L100" s="51"/>
      <c r="S100" s="34"/>
      <c r="T100" s="34"/>
      <c r="U100" s="34"/>
      <c r="V100" s="34"/>
      <c r="W100" s="34"/>
      <c r="X100" s="34"/>
      <c r="Y100" s="34"/>
      <c r="Z100" s="34"/>
      <c r="AA100" s="34"/>
      <c r="AB100" s="34"/>
      <c r="AC100" s="34"/>
      <c r="AD100" s="34"/>
      <c r="AE100" s="34"/>
    </row>
    <row r="104" spans="1:31" s="2" customFormat="1" ht="6.95" customHeight="1">
      <c r="A104" s="34"/>
      <c r="B104" s="56"/>
      <c r="C104" s="57"/>
      <c r="D104" s="57"/>
      <c r="E104" s="57"/>
      <c r="F104" s="57"/>
      <c r="G104" s="57"/>
      <c r="H104" s="57"/>
      <c r="I104" s="155"/>
      <c r="J104" s="57"/>
      <c r="K104" s="57"/>
      <c r="L104" s="51"/>
      <c r="S104" s="34"/>
      <c r="T104" s="34"/>
      <c r="U104" s="34"/>
      <c r="V104" s="34"/>
      <c r="W104" s="34"/>
      <c r="X104" s="34"/>
      <c r="Y104" s="34"/>
      <c r="Z104" s="34"/>
      <c r="AA104" s="34"/>
      <c r="AB104" s="34"/>
      <c r="AC104" s="34"/>
      <c r="AD104" s="34"/>
      <c r="AE104" s="34"/>
    </row>
    <row r="105" spans="1:31" s="2" customFormat="1" ht="24.95" customHeight="1">
      <c r="A105" s="34"/>
      <c r="B105" s="35"/>
      <c r="C105" s="23" t="s">
        <v>116</v>
      </c>
      <c r="D105" s="36"/>
      <c r="E105" s="36"/>
      <c r="F105" s="36"/>
      <c r="G105" s="36"/>
      <c r="H105" s="36"/>
      <c r="I105" s="115"/>
      <c r="J105" s="36"/>
      <c r="K105" s="36"/>
      <c r="L105" s="51"/>
      <c r="S105" s="34"/>
      <c r="T105" s="34"/>
      <c r="U105" s="34"/>
      <c r="V105" s="34"/>
      <c r="W105" s="34"/>
      <c r="X105" s="34"/>
      <c r="Y105" s="34"/>
      <c r="Z105" s="34"/>
      <c r="AA105" s="34"/>
      <c r="AB105" s="34"/>
      <c r="AC105" s="34"/>
      <c r="AD105" s="34"/>
      <c r="AE105" s="34"/>
    </row>
    <row r="106" spans="1:31" s="2" customFormat="1" ht="6.95" customHeight="1">
      <c r="A106" s="34"/>
      <c r="B106" s="35"/>
      <c r="C106" s="36"/>
      <c r="D106" s="36"/>
      <c r="E106" s="36"/>
      <c r="F106" s="36"/>
      <c r="G106" s="36"/>
      <c r="H106" s="36"/>
      <c r="I106" s="115"/>
      <c r="J106" s="36"/>
      <c r="K106" s="36"/>
      <c r="L106" s="51"/>
      <c r="S106" s="34"/>
      <c r="T106" s="34"/>
      <c r="U106" s="34"/>
      <c r="V106" s="34"/>
      <c r="W106" s="34"/>
      <c r="X106" s="34"/>
      <c r="Y106" s="34"/>
      <c r="Z106" s="34"/>
      <c r="AA106" s="34"/>
      <c r="AB106" s="34"/>
      <c r="AC106" s="34"/>
      <c r="AD106" s="34"/>
      <c r="AE106" s="34"/>
    </row>
    <row r="107" spans="1:31" s="2" customFormat="1" ht="12" customHeight="1">
      <c r="A107" s="34"/>
      <c r="B107" s="35"/>
      <c r="C107" s="29" t="s">
        <v>16</v>
      </c>
      <c r="D107" s="36"/>
      <c r="E107" s="36"/>
      <c r="F107" s="36"/>
      <c r="G107" s="36"/>
      <c r="H107" s="36"/>
      <c r="I107" s="115"/>
      <c r="J107" s="36"/>
      <c r="K107" s="36"/>
      <c r="L107" s="51"/>
      <c r="S107" s="34"/>
      <c r="T107" s="34"/>
      <c r="U107" s="34"/>
      <c r="V107" s="34"/>
      <c r="W107" s="34"/>
      <c r="X107" s="34"/>
      <c r="Y107" s="34"/>
      <c r="Z107" s="34"/>
      <c r="AA107" s="34"/>
      <c r="AB107" s="34"/>
      <c r="AC107" s="34"/>
      <c r="AD107" s="34"/>
      <c r="AE107" s="34"/>
    </row>
    <row r="108" spans="1:31" s="2" customFormat="1" ht="25.5" customHeight="1">
      <c r="A108" s="34"/>
      <c r="B108" s="35"/>
      <c r="C108" s="36"/>
      <c r="D108" s="36"/>
      <c r="E108" s="321" t="str">
        <f>E7</f>
        <v>Zvyšování rychlosti na TT - úsek Tramv. zast. Důl Zárubek - kol. křižovatka před vjezdem do terminálu Hranečník</v>
      </c>
      <c r="F108" s="322"/>
      <c r="G108" s="322"/>
      <c r="H108" s="322"/>
      <c r="I108" s="115"/>
      <c r="J108" s="36"/>
      <c r="K108" s="36"/>
      <c r="L108" s="51"/>
      <c r="S108" s="34"/>
      <c r="T108" s="34"/>
      <c r="U108" s="34"/>
      <c r="V108" s="34"/>
      <c r="W108" s="34"/>
      <c r="X108" s="34"/>
      <c r="Y108" s="34"/>
      <c r="Z108" s="34"/>
      <c r="AA108" s="34"/>
      <c r="AB108" s="34"/>
      <c r="AC108" s="34"/>
      <c r="AD108" s="34"/>
      <c r="AE108" s="34"/>
    </row>
    <row r="109" spans="1:31" s="2" customFormat="1" ht="12" customHeight="1">
      <c r="A109" s="34"/>
      <c r="B109" s="35"/>
      <c r="C109" s="29" t="s">
        <v>100</v>
      </c>
      <c r="D109" s="36"/>
      <c r="E109" s="36"/>
      <c r="F109" s="36"/>
      <c r="G109" s="36"/>
      <c r="H109" s="36"/>
      <c r="I109" s="115"/>
      <c r="J109" s="36"/>
      <c r="K109" s="36"/>
      <c r="L109" s="51"/>
      <c r="S109" s="34"/>
      <c r="T109" s="34"/>
      <c r="U109" s="34"/>
      <c r="V109" s="34"/>
      <c r="W109" s="34"/>
      <c r="X109" s="34"/>
      <c r="Y109" s="34"/>
      <c r="Z109" s="34"/>
      <c r="AA109" s="34"/>
      <c r="AB109" s="34"/>
      <c r="AC109" s="34"/>
      <c r="AD109" s="34"/>
      <c r="AE109" s="34"/>
    </row>
    <row r="110" spans="1:31" s="2" customFormat="1" ht="16.5" customHeight="1">
      <c r="A110" s="34"/>
      <c r="B110" s="35"/>
      <c r="C110" s="36"/>
      <c r="D110" s="36"/>
      <c r="E110" s="293" t="str">
        <f>E9</f>
        <v xml:space="preserve">DIO - Dopravně inženýrské opatření </v>
      </c>
      <c r="F110" s="323"/>
      <c r="G110" s="323"/>
      <c r="H110" s="323"/>
      <c r="I110" s="115"/>
      <c r="J110" s="36"/>
      <c r="K110" s="36"/>
      <c r="L110" s="51"/>
      <c r="S110" s="34"/>
      <c r="T110" s="34"/>
      <c r="U110" s="34"/>
      <c r="V110" s="34"/>
      <c r="W110" s="34"/>
      <c r="X110" s="34"/>
      <c r="Y110" s="34"/>
      <c r="Z110" s="34"/>
      <c r="AA110" s="34"/>
      <c r="AB110" s="34"/>
      <c r="AC110" s="34"/>
      <c r="AD110" s="34"/>
      <c r="AE110" s="34"/>
    </row>
    <row r="111" spans="1:31" s="2" customFormat="1" ht="6.95" customHeight="1">
      <c r="A111" s="34"/>
      <c r="B111" s="35"/>
      <c r="C111" s="36"/>
      <c r="D111" s="36"/>
      <c r="E111" s="36"/>
      <c r="F111" s="36"/>
      <c r="G111" s="36"/>
      <c r="H111" s="36"/>
      <c r="I111" s="115"/>
      <c r="J111" s="36"/>
      <c r="K111" s="36"/>
      <c r="L111" s="51"/>
      <c r="S111" s="34"/>
      <c r="T111" s="34"/>
      <c r="U111" s="34"/>
      <c r="V111" s="34"/>
      <c r="W111" s="34"/>
      <c r="X111" s="34"/>
      <c r="Y111" s="34"/>
      <c r="Z111" s="34"/>
      <c r="AA111" s="34"/>
      <c r="AB111" s="34"/>
      <c r="AC111" s="34"/>
      <c r="AD111" s="34"/>
      <c r="AE111" s="34"/>
    </row>
    <row r="112" spans="1:31" s="2" customFormat="1" ht="12" customHeight="1">
      <c r="A112" s="34"/>
      <c r="B112" s="35"/>
      <c r="C112" s="29" t="s">
        <v>20</v>
      </c>
      <c r="D112" s="36"/>
      <c r="E112" s="36"/>
      <c r="F112" s="27" t="str">
        <f>F12</f>
        <v xml:space="preserve"> Ostrava</v>
      </c>
      <c r="G112" s="36"/>
      <c r="H112" s="36"/>
      <c r="I112" s="117" t="s">
        <v>22</v>
      </c>
      <c r="J112" s="66" t="str">
        <f>IF(J12="","",J12)</f>
        <v>10. 9. 2019</v>
      </c>
      <c r="K112" s="36"/>
      <c r="L112" s="51"/>
      <c r="S112" s="34"/>
      <c r="T112" s="34"/>
      <c r="U112" s="34"/>
      <c r="V112" s="34"/>
      <c r="W112" s="34"/>
      <c r="X112" s="34"/>
      <c r="Y112" s="34"/>
      <c r="Z112" s="34"/>
      <c r="AA112" s="34"/>
      <c r="AB112" s="34"/>
      <c r="AC112" s="34"/>
      <c r="AD112" s="34"/>
      <c r="AE112" s="34"/>
    </row>
    <row r="113" spans="1:65" s="2" customFormat="1" ht="6.95" customHeight="1">
      <c r="A113" s="34"/>
      <c r="B113" s="35"/>
      <c r="C113" s="36"/>
      <c r="D113" s="36"/>
      <c r="E113" s="36"/>
      <c r="F113" s="36"/>
      <c r="G113" s="36"/>
      <c r="H113" s="36"/>
      <c r="I113" s="115"/>
      <c r="J113" s="36"/>
      <c r="K113" s="36"/>
      <c r="L113" s="51"/>
      <c r="S113" s="34"/>
      <c r="T113" s="34"/>
      <c r="U113" s="34"/>
      <c r="V113" s="34"/>
      <c r="W113" s="34"/>
      <c r="X113" s="34"/>
      <c r="Y113" s="34"/>
      <c r="Z113" s="34"/>
      <c r="AA113" s="34"/>
      <c r="AB113" s="34"/>
      <c r="AC113" s="34"/>
      <c r="AD113" s="34"/>
      <c r="AE113" s="34"/>
    </row>
    <row r="114" spans="1:65" s="2" customFormat="1" ht="27.95" customHeight="1">
      <c r="A114" s="34"/>
      <c r="B114" s="35"/>
      <c r="C114" s="29" t="s">
        <v>24</v>
      </c>
      <c r="D114" s="36"/>
      <c r="E114" s="36"/>
      <c r="F114" s="27" t="str">
        <f>E15</f>
        <v>Dopravní podnik Ostrava a.s.</v>
      </c>
      <c r="G114" s="36"/>
      <c r="H114" s="36"/>
      <c r="I114" s="117" t="s">
        <v>31</v>
      </c>
      <c r="J114" s="32" t="str">
        <f>E21</f>
        <v>Dopravní projektování  s.r.o.</v>
      </c>
      <c r="K114" s="36"/>
      <c r="L114" s="51"/>
      <c r="S114" s="34"/>
      <c r="T114" s="34"/>
      <c r="U114" s="34"/>
      <c r="V114" s="34"/>
      <c r="W114" s="34"/>
      <c r="X114" s="34"/>
      <c r="Y114" s="34"/>
      <c r="Z114" s="34"/>
      <c r="AA114" s="34"/>
      <c r="AB114" s="34"/>
      <c r="AC114" s="34"/>
      <c r="AD114" s="34"/>
      <c r="AE114" s="34"/>
    </row>
    <row r="115" spans="1:65" s="2" customFormat="1" ht="43.15" customHeight="1">
      <c r="A115" s="34"/>
      <c r="B115" s="35"/>
      <c r="C115" s="29" t="s">
        <v>29</v>
      </c>
      <c r="D115" s="36"/>
      <c r="E115" s="36"/>
      <c r="F115" s="27" t="str">
        <f>IF(E18="","",E18)</f>
        <v>Vyplň údaj</v>
      </c>
      <c r="G115" s="36"/>
      <c r="H115" s="36"/>
      <c r="I115" s="117" t="s">
        <v>35</v>
      </c>
      <c r="J115" s="32" t="str">
        <f>E24</f>
        <v>Dopravní projektování spol. s r.o</v>
      </c>
      <c r="K115" s="36"/>
      <c r="L115" s="51"/>
      <c r="S115" s="34"/>
      <c r="T115" s="34"/>
      <c r="U115" s="34"/>
      <c r="V115" s="34"/>
      <c r="W115" s="34"/>
      <c r="X115" s="34"/>
      <c r="Y115" s="34"/>
      <c r="Z115" s="34"/>
      <c r="AA115" s="34"/>
      <c r="AB115" s="34"/>
      <c r="AC115" s="34"/>
      <c r="AD115" s="34"/>
      <c r="AE115" s="34"/>
    </row>
    <row r="116" spans="1:65" s="2" customFormat="1" ht="10.35" customHeight="1">
      <c r="A116" s="34"/>
      <c r="B116" s="35"/>
      <c r="C116" s="36"/>
      <c r="D116" s="36"/>
      <c r="E116" s="36"/>
      <c r="F116" s="36"/>
      <c r="G116" s="36"/>
      <c r="H116" s="36"/>
      <c r="I116" s="115"/>
      <c r="J116" s="36"/>
      <c r="K116" s="36"/>
      <c r="L116" s="51"/>
      <c r="S116" s="34"/>
      <c r="T116" s="34"/>
      <c r="U116" s="34"/>
      <c r="V116" s="34"/>
      <c r="W116" s="34"/>
      <c r="X116" s="34"/>
      <c r="Y116" s="34"/>
      <c r="Z116" s="34"/>
      <c r="AA116" s="34"/>
      <c r="AB116" s="34"/>
      <c r="AC116" s="34"/>
      <c r="AD116" s="34"/>
      <c r="AE116" s="34"/>
    </row>
    <row r="117" spans="1:65" s="11" customFormat="1" ht="29.25" customHeight="1">
      <c r="A117" s="175"/>
      <c r="B117" s="176"/>
      <c r="C117" s="177" t="s">
        <v>117</v>
      </c>
      <c r="D117" s="178" t="s">
        <v>62</v>
      </c>
      <c r="E117" s="178" t="s">
        <v>58</v>
      </c>
      <c r="F117" s="178" t="s">
        <v>59</v>
      </c>
      <c r="G117" s="178" t="s">
        <v>118</v>
      </c>
      <c r="H117" s="178" t="s">
        <v>119</v>
      </c>
      <c r="I117" s="179" t="s">
        <v>120</v>
      </c>
      <c r="J117" s="178" t="s">
        <v>104</v>
      </c>
      <c r="K117" s="180" t="s">
        <v>121</v>
      </c>
      <c r="L117" s="181"/>
      <c r="M117" s="75" t="s">
        <v>1</v>
      </c>
      <c r="N117" s="76" t="s">
        <v>41</v>
      </c>
      <c r="O117" s="76" t="s">
        <v>122</v>
      </c>
      <c r="P117" s="76" t="s">
        <v>123</v>
      </c>
      <c r="Q117" s="76" t="s">
        <v>124</v>
      </c>
      <c r="R117" s="76" t="s">
        <v>125</v>
      </c>
      <c r="S117" s="76" t="s">
        <v>126</v>
      </c>
      <c r="T117" s="77" t="s">
        <v>127</v>
      </c>
      <c r="U117" s="175"/>
      <c r="V117" s="175"/>
      <c r="W117" s="175"/>
      <c r="X117" s="175"/>
      <c r="Y117" s="175"/>
      <c r="Z117" s="175"/>
      <c r="AA117" s="175"/>
      <c r="AB117" s="175"/>
      <c r="AC117" s="175"/>
      <c r="AD117" s="175"/>
      <c r="AE117" s="175"/>
    </row>
    <row r="118" spans="1:65" s="2" customFormat="1" ht="22.9" customHeight="1">
      <c r="A118" s="34"/>
      <c r="B118" s="35"/>
      <c r="C118" s="82" t="s">
        <v>128</v>
      </c>
      <c r="D118" s="36"/>
      <c r="E118" s="36"/>
      <c r="F118" s="36"/>
      <c r="G118" s="36"/>
      <c r="H118" s="36"/>
      <c r="I118" s="115"/>
      <c r="J118" s="182">
        <f>BK118</f>
        <v>0</v>
      </c>
      <c r="K118" s="36"/>
      <c r="L118" s="39"/>
      <c r="M118" s="78"/>
      <c r="N118" s="183"/>
      <c r="O118" s="79"/>
      <c r="P118" s="184">
        <f>P119</f>
        <v>0</v>
      </c>
      <c r="Q118" s="79"/>
      <c r="R118" s="184">
        <f>R119</f>
        <v>0</v>
      </c>
      <c r="S118" s="79"/>
      <c r="T118" s="185">
        <f>T119</f>
        <v>0</v>
      </c>
      <c r="U118" s="34"/>
      <c r="V118" s="34"/>
      <c r="W118" s="34"/>
      <c r="X118" s="34"/>
      <c r="Y118" s="34"/>
      <c r="Z118" s="34"/>
      <c r="AA118" s="34"/>
      <c r="AB118" s="34"/>
      <c r="AC118" s="34"/>
      <c r="AD118" s="34"/>
      <c r="AE118" s="34"/>
      <c r="AT118" s="17" t="s">
        <v>76</v>
      </c>
      <c r="AU118" s="17" t="s">
        <v>106</v>
      </c>
      <c r="BK118" s="186">
        <f>BK119</f>
        <v>0</v>
      </c>
    </row>
    <row r="119" spans="1:65" s="12" customFormat="1" ht="25.9" customHeight="1">
      <c r="B119" s="187"/>
      <c r="C119" s="188"/>
      <c r="D119" s="189" t="s">
        <v>76</v>
      </c>
      <c r="E119" s="190" t="s">
        <v>925</v>
      </c>
      <c r="F119" s="190" t="s">
        <v>926</v>
      </c>
      <c r="G119" s="188"/>
      <c r="H119" s="188"/>
      <c r="I119" s="191"/>
      <c r="J119" s="192">
        <f>BK119</f>
        <v>0</v>
      </c>
      <c r="K119" s="188"/>
      <c r="L119" s="193"/>
      <c r="M119" s="194"/>
      <c r="N119" s="195"/>
      <c r="O119" s="195"/>
      <c r="P119" s="196">
        <f>P120</f>
        <v>0</v>
      </c>
      <c r="Q119" s="195"/>
      <c r="R119" s="196">
        <f>R120</f>
        <v>0</v>
      </c>
      <c r="S119" s="195"/>
      <c r="T119" s="197">
        <f>T120</f>
        <v>0</v>
      </c>
      <c r="AR119" s="198" t="s">
        <v>136</v>
      </c>
      <c r="AT119" s="199" t="s">
        <v>76</v>
      </c>
      <c r="AU119" s="199" t="s">
        <v>77</v>
      </c>
      <c r="AY119" s="198" t="s">
        <v>130</v>
      </c>
      <c r="BK119" s="200">
        <f>BK120</f>
        <v>0</v>
      </c>
    </row>
    <row r="120" spans="1:65" s="12" customFormat="1" ht="22.9" customHeight="1">
      <c r="B120" s="187"/>
      <c r="C120" s="188"/>
      <c r="D120" s="189" t="s">
        <v>76</v>
      </c>
      <c r="E120" s="250" t="s">
        <v>927</v>
      </c>
      <c r="F120" s="250" t="s">
        <v>928</v>
      </c>
      <c r="G120" s="188"/>
      <c r="H120" s="188"/>
      <c r="I120" s="191"/>
      <c r="J120" s="251">
        <f>BK120</f>
        <v>0</v>
      </c>
      <c r="K120" s="188"/>
      <c r="L120" s="193"/>
      <c r="M120" s="194"/>
      <c r="N120" s="195"/>
      <c r="O120" s="195"/>
      <c r="P120" s="196">
        <f>SUM(P121:P138)</f>
        <v>0</v>
      </c>
      <c r="Q120" s="195"/>
      <c r="R120" s="196">
        <f>SUM(R121:R138)</f>
        <v>0</v>
      </c>
      <c r="S120" s="195"/>
      <c r="T120" s="197">
        <f>SUM(T121:T138)</f>
        <v>0</v>
      </c>
      <c r="AR120" s="198" t="s">
        <v>136</v>
      </c>
      <c r="AT120" s="199" t="s">
        <v>76</v>
      </c>
      <c r="AU120" s="199" t="s">
        <v>85</v>
      </c>
      <c r="AY120" s="198" t="s">
        <v>130</v>
      </c>
      <c r="BK120" s="200">
        <f>SUM(BK121:BK138)</f>
        <v>0</v>
      </c>
    </row>
    <row r="121" spans="1:65" s="2" customFormat="1" ht="24" customHeight="1">
      <c r="A121" s="34"/>
      <c r="B121" s="35"/>
      <c r="C121" s="201" t="s">
        <v>85</v>
      </c>
      <c r="D121" s="201" t="s">
        <v>131</v>
      </c>
      <c r="E121" s="202" t="s">
        <v>929</v>
      </c>
      <c r="F121" s="203" t="s">
        <v>930</v>
      </c>
      <c r="G121" s="204" t="s">
        <v>326</v>
      </c>
      <c r="H121" s="205">
        <v>1</v>
      </c>
      <c r="I121" s="206"/>
      <c r="J121" s="207">
        <f>ROUND(I121*H121,2)</f>
        <v>0</v>
      </c>
      <c r="K121" s="203" t="s">
        <v>1</v>
      </c>
      <c r="L121" s="39"/>
      <c r="M121" s="208" t="s">
        <v>1</v>
      </c>
      <c r="N121" s="209" t="s">
        <v>42</v>
      </c>
      <c r="O121" s="71"/>
      <c r="P121" s="210">
        <f>O121*H121</f>
        <v>0</v>
      </c>
      <c r="Q121" s="210">
        <v>0</v>
      </c>
      <c r="R121" s="210">
        <f>Q121*H121</f>
        <v>0</v>
      </c>
      <c r="S121" s="210">
        <v>0</v>
      </c>
      <c r="T121" s="211">
        <f>S121*H121</f>
        <v>0</v>
      </c>
      <c r="U121" s="34"/>
      <c r="V121" s="34"/>
      <c r="W121" s="34"/>
      <c r="X121" s="34"/>
      <c r="Y121" s="34"/>
      <c r="Z121" s="34"/>
      <c r="AA121" s="34"/>
      <c r="AB121" s="34"/>
      <c r="AC121" s="34"/>
      <c r="AD121" s="34"/>
      <c r="AE121" s="34"/>
      <c r="AR121" s="212" t="s">
        <v>433</v>
      </c>
      <c r="AT121" s="212" t="s">
        <v>131</v>
      </c>
      <c r="AU121" s="212" t="s">
        <v>87</v>
      </c>
      <c r="AY121" s="17" t="s">
        <v>130</v>
      </c>
      <c r="BE121" s="213">
        <f>IF(N121="základní",J121,0)</f>
        <v>0</v>
      </c>
      <c r="BF121" s="213">
        <f>IF(N121="snížená",J121,0)</f>
        <v>0</v>
      </c>
      <c r="BG121" s="213">
        <f>IF(N121="zákl. přenesená",J121,0)</f>
        <v>0</v>
      </c>
      <c r="BH121" s="213">
        <f>IF(N121="sníž. přenesená",J121,0)</f>
        <v>0</v>
      </c>
      <c r="BI121" s="213">
        <f>IF(N121="nulová",J121,0)</f>
        <v>0</v>
      </c>
      <c r="BJ121" s="17" t="s">
        <v>85</v>
      </c>
      <c r="BK121" s="213">
        <f>ROUND(I121*H121,2)</f>
        <v>0</v>
      </c>
      <c r="BL121" s="17" t="s">
        <v>433</v>
      </c>
      <c r="BM121" s="212" t="s">
        <v>931</v>
      </c>
    </row>
    <row r="122" spans="1:65" s="13" customFormat="1" ht="11.25">
      <c r="B122" s="218"/>
      <c r="C122" s="219"/>
      <c r="D122" s="214" t="s">
        <v>140</v>
      </c>
      <c r="E122" s="220" t="s">
        <v>1</v>
      </c>
      <c r="F122" s="221" t="s">
        <v>930</v>
      </c>
      <c r="G122" s="219"/>
      <c r="H122" s="220" t="s">
        <v>1</v>
      </c>
      <c r="I122" s="222"/>
      <c r="J122" s="219"/>
      <c r="K122" s="219"/>
      <c r="L122" s="223"/>
      <c r="M122" s="224"/>
      <c r="N122" s="225"/>
      <c r="O122" s="225"/>
      <c r="P122" s="225"/>
      <c r="Q122" s="225"/>
      <c r="R122" s="225"/>
      <c r="S122" s="225"/>
      <c r="T122" s="226"/>
      <c r="AT122" s="227" t="s">
        <v>140</v>
      </c>
      <c r="AU122" s="227" t="s">
        <v>87</v>
      </c>
      <c r="AV122" s="13" t="s">
        <v>85</v>
      </c>
      <c r="AW122" s="13" t="s">
        <v>34</v>
      </c>
      <c r="AX122" s="13" t="s">
        <v>77</v>
      </c>
      <c r="AY122" s="227" t="s">
        <v>130</v>
      </c>
    </row>
    <row r="123" spans="1:65" s="13" customFormat="1" ht="22.5">
      <c r="B123" s="218"/>
      <c r="C123" s="219"/>
      <c r="D123" s="214" t="s">
        <v>140</v>
      </c>
      <c r="E123" s="220" t="s">
        <v>1</v>
      </c>
      <c r="F123" s="221" t="s">
        <v>932</v>
      </c>
      <c r="G123" s="219"/>
      <c r="H123" s="220" t="s">
        <v>1</v>
      </c>
      <c r="I123" s="222"/>
      <c r="J123" s="219"/>
      <c r="K123" s="219"/>
      <c r="L123" s="223"/>
      <c r="M123" s="224"/>
      <c r="N123" s="225"/>
      <c r="O123" s="225"/>
      <c r="P123" s="225"/>
      <c r="Q123" s="225"/>
      <c r="R123" s="225"/>
      <c r="S123" s="225"/>
      <c r="T123" s="226"/>
      <c r="AT123" s="227" t="s">
        <v>140</v>
      </c>
      <c r="AU123" s="227" t="s">
        <v>87</v>
      </c>
      <c r="AV123" s="13" t="s">
        <v>85</v>
      </c>
      <c r="AW123" s="13" t="s">
        <v>34</v>
      </c>
      <c r="AX123" s="13" t="s">
        <v>77</v>
      </c>
      <c r="AY123" s="227" t="s">
        <v>130</v>
      </c>
    </row>
    <row r="124" spans="1:65" s="13" customFormat="1" ht="22.5">
      <c r="B124" s="218"/>
      <c r="C124" s="219"/>
      <c r="D124" s="214" t="s">
        <v>140</v>
      </c>
      <c r="E124" s="220" t="s">
        <v>1</v>
      </c>
      <c r="F124" s="221" t="s">
        <v>933</v>
      </c>
      <c r="G124" s="219"/>
      <c r="H124" s="220" t="s">
        <v>1</v>
      </c>
      <c r="I124" s="222"/>
      <c r="J124" s="219"/>
      <c r="K124" s="219"/>
      <c r="L124" s="223"/>
      <c r="M124" s="224"/>
      <c r="N124" s="225"/>
      <c r="O124" s="225"/>
      <c r="P124" s="225"/>
      <c r="Q124" s="225"/>
      <c r="R124" s="225"/>
      <c r="S124" s="225"/>
      <c r="T124" s="226"/>
      <c r="AT124" s="227" t="s">
        <v>140</v>
      </c>
      <c r="AU124" s="227" t="s">
        <v>87</v>
      </c>
      <c r="AV124" s="13" t="s">
        <v>85</v>
      </c>
      <c r="AW124" s="13" t="s">
        <v>34</v>
      </c>
      <c r="AX124" s="13" t="s">
        <v>77</v>
      </c>
      <c r="AY124" s="227" t="s">
        <v>130</v>
      </c>
    </row>
    <row r="125" spans="1:65" s="13" customFormat="1" ht="22.5">
      <c r="B125" s="218"/>
      <c r="C125" s="219"/>
      <c r="D125" s="214" t="s">
        <v>140</v>
      </c>
      <c r="E125" s="220" t="s">
        <v>1</v>
      </c>
      <c r="F125" s="221" t="s">
        <v>934</v>
      </c>
      <c r="G125" s="219"/>
      <c r="H125" s="220" t="s">
        <v>1</v>
      </c>
      <c r="I125" s="222"/>
      <c r="J125" s="219"/>
      <c r="K125" s="219"/>
      <c r="L125" s="223"/>
      <c r="M125" s="224"/>
      <c r="N125" s="225"/>
      <c r="O125" s="225"/>
      <c r="P125" s="225"/>
      <c r="Q125" s="225"/>
      <c r="R125" s="225"/>
      <c r="S125" s="225"/>
      <c r="T125" s="226"/>
      <c r="AT125" s="227" t="s">
        <v>140</v>
      </c>
      <c r="AU125" s="227" t="s">
        <v>87</v>
      </c>
      <c r="AV125" s="13" t="s">
        <v>85</v>
      </c>
      <c r="AW125" s="13" t="s">
        <v>34</v>
      </c>
      <c r="AX125" s="13" t="s">
        <v>77</v>
      </c>
      <c r="AY125" s="227" t="s">
        <v>130</v>
      </c>
    </row>
    <row r="126" spans="1:65" s="13" customFormat="1" ht="11.25">
      <c r="B126" s="218"/>
      <c r="C126" s="219"/>
      <c r="D126" s="214" t="s">
        <v>140</v>
      </c>
      <c r="E126" s="220" t="s">
        <v>1</v>
      </c>
      <c r="F126" s="221" t="s">
        <v>935</v>
      </c>
      <c r="G126" s="219"/>
      <c r="H126" s="220" t="s">
        <v>1</v>
      </c>
      <c r="I126" s="222"/>
      <c r="J126" s="219"/>
      <c r="K126" s="219"/>
      <c r="L126" s="223"/>
      <c r="M126" s="224"/>
      <c r="N126" s="225"/>
      <c r="O126" s="225"/>
      <c r="P126" s="225"/>
      <c r="Q126" s="225"/>
      <c r="R126" s="225"/>
      <c r="S126" s="225"/>
      <c r="T126" s="226"/>
      <c r="AT126" s="227" t="s">
        <v>140</v>
      </c>
      <c r="AU126" s="227" t="s">
        <v>87</v>
      </c>
      <c r="AV126" s="13" t="s">
        <v>85</v>
      </c>
      <c r="AW126" s="13" t="s">
        <v>34</v>
      </c>
      <c r="AX126" s="13" t="s">
        <v>77</v>
      </c>
      <c r="AY126" s="227" t="s">
        <v>130</v>
      </c>
    </row>
    <row r="127" spans="1:65" s="13" customFormat="1" ht="22.5">
      <c r="B127" s="218"/>
      <c r="C127" s="219"/>
      <c r="D127" s="214" t="s">
        <v>140</v>
      </c>
      <c r="E127" s="220" t="s">
        <v>1</v>
      </c>
      <c r="F127" s="221" t="s">
        <v>936</v>
      </c>
      <c r="G127" s="219"/>
      <c r="H127" s="220" t="s">
        <v>1</v>
      </c>
      <c r="I127" s="222"/>
      <c r="J127" s="219"/>
      <c r="K127" s="219"/>
      <c r="L127" s="223"/>
      <c r="M127" s="224"/>
      <c r="N127" s="225"/>
      <c r="O127" s="225"/>
      <c r="P127" s="225"/>
      <c r="Q127" s="225"/>
      <c r="R127" s="225"/>
      <c r="S127" s="225"/>
      <c r="T127" s="226"/>
      <c r="AT127" s="227" t="s">
        <v>140</v>
      </c>
      <c r="AU127" s="227" t="s">
        <v>87</v>
      </c>
      <c r="AV127" s="13" t="s">
        <v>85</v>
      </c>
      <c r="AW127" s="13" t="s">
        <v>34</v>
      </c>
      <c r="AX127" s="13" t="s">
        <v>77</v>
      </c>
      <c r="AY127" s="227" t="s">
        <v>130</v>
      </c>
    </row>
    <row r="128" spans="1:65" s="13" customFormat="1" ht="11.25">
      <c r="B128" s="218"/>
      <c r="C128" s="219"/>
      <c r="D128" s="214" t="s">
        <v>140</v>
      </c>
      <c r="E128" s="220" t="s">
        <v>1</v>
      </c>
      <c r="F128" s="221" t="s">
        <v>937</v>
      </c>
      <c r="G128" s="219"/>
      <c r="H128" s="220" t="s">
        <v>1</v>
      </c>
      <c r="I128" s="222"/>
      <c r="J128" s="219"/>
      <c r="K128" s="219"/>
      <c r="L128" s="223"/>
      <c r="M128" s="224"/>
      <c r="N128" s="225"/>
      <c r="O128" s="225"/>
      <c r="P128" s="225"/>
      <c r="Q128" s="225"/>
      <c r="R128" s="225"/>
      <c r="S128" s="225"/>
      <c r="T128" s="226"/>
      <c r="AT128" s="227" t="s">
        <v>140</v>
      </c>
      <c r="AU128" s="227" t="s">
        <v>87</v>
      </c>
      <c r="AV128" s="13" t="s">
        <v>85</v>
      </c>
      <c r="AW128" s="13" t="s">
        <v>34</v>
      </c>
      <c r="AX128" s="13" t="s">
        <v>77</v>
      </c>
      <c r="AY128" s="227" t="s">
        <v>130</v>
      </c>
    </row>
    <row r="129" spans="1:51" s="13" customFormat="1" ht="22.5">
      <c r="B129" s="218"/>
      <c r="C129" s="219"/>
      <c r="D129" s="214" t="s">
        <v>140</v>
      </c>
      <c r="E129" s="220" t="s">
        <v>1</v>
      </c>
      <c r="F129" s="221" t="s">
        <v>938</v>
      </c>
      <c r="G129" s="219"/>
      <c r="H129" s="220" t="s">
        <v>1</v>
      </c>
      <c r="I129" s="222"/>
      <c r="J129" s="219"/>
      <c r="K129" s="219"/>
      <c r="L129" s="223"/>
      <c r="M129" s="224"/>
      <c r="N129" s="225"/>
      <c r="O129" s="225"/>
      <c r="P129" s="225"/>
      <c r="Q129" s="225"/>
      <c r="R129" s="225"/>
      <c r="S129" s="225"/>
      <c r="T129" s="226"/>
      <c r="AT129" s="227" t="s">
        <v>140</v>
      </c>
      <c r="AU129" s="227" t="s">
        <v>87</v>
      </c>
      <c r="AV129" s="13" t="s">
        <v>85</v>
      </c>
      <c r="AW129" s="13" t="s">
        <v>34</v>
      </c>
      <c r="AX129" s="13" t="s">
        <v>77</v>
      </c>
      <c r="AY129" s="227" t="s">
        <v>130</v>
      </c>
    </row>
    <row r="130" spans="1:51" s="13" customFormat="1" ht="11.25">
      <c r="B130" s="218"/>
      <c r="C130" s="219"/>
      <c r="D130" s="214" t="s">
        <v>140</v>
      </c>
      <c r="E130" s="220" t="s">
        <v>1</v>
      </c>
      <c r="F130" s="221" t="s">
        <v>939</v>
      </c>
      <c r="G130" s="219"/>
      <c r="H130" s="220" t="s">
        <v>1</v>
      </c>
      <c r="I130" s="222"/>
      <c r="J130" s="219"/>
      <c r="K130" s="219"/>
      <c r="L130" s="223"/>
      <c r="M130" s="224"/>
      <c r="N130" s="225"/>
      <c r="O130" s="225"/>
      <c r="P130" s="225"/>
      <c r="Q130" s="225"/>
      <c r="R130" s="225"/>
      <c r="S130" s="225"/>
      <c r="T130" s="226"/>
      <c r="AT130" s="227" t="s">
        <v>140</v>
      </c>
      <c r="AU130" s="227" t="s">
        <v>87</v>
      </c>
      <c r="AV130" s="13" t="s">
        <v>85</v>
      </c>
      <c r="AW130" s="13" t="s">
        <v>34</v>
      </c>
      <c r="AX130" s="13" t="s">
        <v>77</v>
      </c>
      <c r="AY130" s="227" t="s">
        <v>130</v>
      </c>
    </row>
    <row r="131" spans="1:51" s="13" customFormat="1" ht="11.25">
      <c r="B131" s="218"/>
      <c r="C131" s="219"/>
      <c r="D131" s="214" t="s">
        <v>140</v>
      </c>
      <c r="E131" s="220" t="s">
        <v>1</v>
      </c>
      <c r="F131" s="221" t="s">
        <v>940</v>
      </c>
      <c r="G131" s="219"/>
      <c r="H131" s="220" t="s">
        <v>1</v>
      </c>
      <c r="I131" s="222"/>
      <c r="J131" s="219"/>
      <c r="K131" s="219"/>
      <c r="L131" s="223"/>
      <c r="M131" s="224"/>
      <c r="N131" s="225"/>
      <c r="O131" s="225"/>
      <c r="P131" s="225"/>
      <c r="Q131" s="225"/>
      <c r="R131" s="225"/>
      <c r="S131" s="225"/>
      <c r="T131" s="226"/>
      <c r="AT131" s="227" t="s">
        <v>140</v>
      </c>
      <c r="AU131" s="227" t="s">
        <v>87</v>
      </c>
      <c r="AV131" s="13" t="s">
        <v>85</v>
      </c>
      <c r="AW131" s="13" t="s">
        <v>34</v>
      </c>
      <c r="AX131" s="13" t="s">
        <v>77</v>
      </c>
      <c r="AY131" s="227" t="s">
        <v>130</v>
      </c>
    </row>
    <row r="132" spans="1:51" s="13" customFormat="1" ht="11.25">
      <c r="B132" s="218"/>
      <c r="C132" s="219"/>
      <c r="D132" s="214" t="s">
        <v>140</v>
      </c>
      <c r="E132" s="220" t="s">
        <v>1</v>
      </c>
      <c r="F132" s="221" t="s">
        <v>941</v>
      </c>
      <c r="G132" s="219"/>
      <c r="H132" s="220" t="s">
        <v>1</v>
      </c>
      <c r="I132" s="222"/>
      <c r="J132" s="219"/>
      <c r="K132" s="219"/>
      <c r="L132" s="223"/>
      <c r="M132" s="224"/>
      <c r="N132" s="225"/>
      <c r="O132" s="225"/>
      <c r="P132" s="225"/>
      <c r="Q132" s="225"/>
      <c r="R132" s="225"/>
      <c r="S132" s="225"/>
      <c r="T132" s="226"/>
      <c r="AT132" s="227" t="s">
        <v>140</v>
      </c>
      <c r="AU132" s="227" t="s">
        <v>87</v>
      </c>
      <c r="AV132" s="13" t="s">
        <v>85</v>
      </c>
      <c r="AW132" s="13" t="s">
        <v>34</v>
      </c>
      <c r="AX132" s="13" t="s">
        <v>77</v>
      </c>
      <c r="AY132" s="227" t="s">
        <v>130</v>
      </c>
    </row>
    <row r="133" spans="1:51" s="13" customFormat="1" ht="11.25">
      <c r="B133" s="218"/>
      <c r="C133" s="219"/>
      <c r="D133" s="214" t="s">
        <v>140</v>
      </c>
      <c r="E133" s="220" t="s">
        <v>1</v>
      </c>
      <c r="F133" s="221" t="s">
        <v>942</v>
      </c>
      <c r="G133" s="219"/>
      <c r="H133" s="220" t="s">
        <v>1</v>
      </c>
      <c r="I133" s="222"/>
      <c r="J133" s="219"/>
      <c r="K133" s="219"/>
      <c r="L133" s="223"/>
      <c r="M133" s="224"/>
      <c r="N133" s="225"/>
      <c r="O133" s="225"/>
      <c r="P133" s="225"/>
      <c r="Q133" s="225"/>
      <c r="R133" s="225"/>
      <c r="S133" s="225"/>
      <c r="T133" s="226"/>
      <c r="AT133" s="227" t="s">
        <v>140</v>
      </c>
      <c r="AU133" s="227" t="s">
        <v>87</v>
      </c>
      <c r="AV133" s="13" t="s">
        <v>85</v>
      </c>
      <c r="AW133" s="13" t="s">
        <v>34</v>
      </c>
      <c r="AX133" s="13" t="s">
        <v>77</v>
      </c>
      <c r="AY133" s="227" t="s">
        <v>130</v>
      </c>
    </row>
    <row r="134" spans="1:51" s="13" customFormat="1" ht="22.5">
      <c r="B134" s="218"/>
      <c r="C134" s="219"/>
      <c r="D134" s="214" t="s">
        <v>140</v>
      </c>
      <c r="E134" s="220" t="s">
        <v>1</v>
      </c>
      <c r="F134" s="221" t="s">
        <v>943</v>
      </c>
      <c r="G134" s="219"/>
      <c r="H134" s="220" t="s">
        <v>1</v>
      </c>
      <c r="I134" s="222"/>
      <c r="J134" s="219"/>
      <c r="K134" s="219"/>
      <c r="L134" s="223"/>
      <c r="M134" s="224"/>
      <c r="N134" s="225"/>
      <c r="O134" s="225"/>
      <c r="P134" s="225"/>
      <c r="Q134" s="225"/>
      <c r="R134" s="225"/>
      <c r="S134" s="225"/>
      <c r="T134" s="226"/>
      <c r="AT134" s="227" t="s">
        <v>140</v>
      </c>
      <c r="AU134" s="227" t="s">
        <v>87</v>
      </c>
      <c r="AV134" s="13" t="s">
        <v>85</v>
      </c>
      <c r="AW134" s="13" t="s">
        <v>34</v>
      </c>
      <c r="AX134" s="13" t="s">
        <v>77</v>
      </c>
      <c r="AY134" s="227" t="s">
        <v>130</v>
      </c>
    </row>
    <row r="135" spans="1:51" s="13" customFormat="1" ht="22.5">
      <c r="B135" s="218"/>
      <c r="C135" s="219"/>
      <c r="D135" s="214" t="s">
        <v>140</v>
      </c>
      <c r="E135" s="220" t="s">
        <v>1</v>
      </c>
      <c r="F135" s="221" t="s">
        <v>944</v>
      </c>
      <c r="G135" s="219"/>
      <c r="H135" s="220" t="s">
        <v>1</v>
      </c>
      <c r="I135" s="222"/>
      <c r="J135" s="219"/>
      <c r="K135" s="219"/>
      <c r="L135" s="223"/>
      <c r="M135" s="224"/>
      <c r="N135" s="225"/>
      <c r="O135" s="225"/>
      <c r="P135" s="225"/>
      <c r="Q135" s="225"/>
      <c r="R135" s="225"/>
      <c r="S135" s="225"/>
      <c r="T135" s="226"/>
      <c r="AT135" s="227" t="s">
        <v>140</v>
      </c>
      <c r="AU135" s="227" t="s">
        <v>87</v>
      </c>
      <c r="AV135" s="13" t="s">
        <v>85</v>
      </c>
      <c r="AW135" s="13" t="s">
        <v>34</v>
      </c>
      <c r="AX135" s="13" t="s">
        <v>77</v>
      </c>
      <c r="AY135" s="227" t="s">
        <v>130</v>
      </c>
    </row>
    <row r="136" spans="1:51" s="13" customFormat="1" ht="11.25">
      <c r="B136" s="218"/>
      <c r="C136" s="219"/>
      <c r="D136" s="214" t="s">
        <v>140</v>
      </c>
      <c r="E136" s="220" t="s">
        <v>1</v>
      </c>
      <c r="F136" s="221" t="s">
        <v>945</v>
      </c>
      <c r="G136" s="219"/>
      <c r="H136" s="220" t="s">
        <v>1</v>
      </c>
      <c r="I136" s="222"/>
      <c r="J136" s="219"/>
      <c r="K136" s="219"/>
      <c r="L136" s="223"/>
      <c r="M136" s="224"/>
      <c r="N136" s="225"/>
      <c r="O136" s="225"/>
      <c r="P136" s="225"/>
      <c r="Q136" s="225"/>
      <c r="R136" s="225"/>
      <c r="S136" s="225"/>
      <c r="T136" s="226"/>
      <c r="AT136" s="227" t="s">
        <v>140</v>
      </c>
      <c r="AU136" s="227" t="s">
        <v>87</v>
      </c>
      <c r="AV136" s="13" t="s">
        <v>85</v>
      </c>
      <c r="AW136" s="13" t="s">
        <v>34</v>
      </c>
      <c r="AX136" s="13" t="s">
        <v>77</v>
      </c>
      <c r="AY136" s="227" t="s">
        <v>130</v>
      </c>
    </row>
    <row r="137" spans="1:51" s="13" customFormat="1" ht="11.25">
      <c r="B137" s="218"/>
      <c r="C137" s="219"/>
      <c r="D137" s="214" t="s">
        <v>140</v>
      </c>
      <c r="E137" s="220" t="s">
        <v>1</v>
      </c>
      <c r="F137" s="221" t="s">
        <v>946</v>
      </c>
      <c r="G137" s="219"/>
      <c r="H137" s="220" t="s">
        <v>1</v>
      </c>
      <c r="I137" s="222"/>
      <c r="J137" s="219"/>
      <c r="K137" s="219"/>
      <c r="L137" s="223"/>
      <c r="M137" s="224"/>
      <c r="N137" s="225"/>
      <c r="O137" s="225"/>
      <c r="P137" s="225"/>
      <c r="Q137" s="225"/>
      <c r="R137" s="225"/>
      <c r="S137" s="225"/>
      <c r="T137" s="226"/>
      <c r="AT137" s="227" t="s">
        <v>140</v>
      </c>
      <c r="AU137" s="227" t="s">
        <v>87</v>
      </c>
      <c r="AV137" s="13" t="s">
        <v>85</v>
      </c>
      <c r="AW137" s="13" t="s">
        <v>34</v>
      </c>
      <c r="AX137" s="13" t="s">
        <v>77</v>
      </c>
      <c r="AY137" s="227" t="s">
        <v>130</v>
      </c>
    </row>
    <row r="138" spans="1:51" s="14" customFormat="1" ht="11.25">
      <c r="B138" s="228"/>
      <c r="C138" s="229"/>
      <c r="D138" s="214" t="s">
        <v>140</v>
      </c>
      <c r="E138" s="230" t="s">
        <v>1</v>
      </c>
      <c r="F138" s="231" t="s">
        <v>947</v>
      </c>
      <c r="G138" s="229"/>
      <c r="H138" s="232">
        <v>1</v>
      </c>
      <c r="I138" s="233"/>
      <c r="J138" s="229"/>
      <c r="K138" s="229"/>
      <c r="L138" s="234"/>
      <c r="M138" s="262"/>
      <c r="N138" s="263"/>
      <c r="O138" s="263"/>
      <c r="P138" s="263"/>
      <c r="Q138" s="263"/>
      <c r="R138" s="263"/>
      <c r="S138" s="263"/>
      <c r="T138" s="264"/>
      <c r="AT138" s="238" t="s">
        <v>140</v>
      </c>
      <c r="AU138" s="238" t="s">
        <v>87</v>
      </c>
      <c r="AV138" s="14" t="s">
        <v>87</v>
      </c>
      <c r="AW138" s="14" t="s">
        <v>34</v>
      </c>
      <c r="AX138" s="14" t="s">
        <v>85</v>
      </c>
      <c r="AY138" s="238" t="s">
        <v>130</v>
      </c>
    </row>
    <row r="139" spans="1:51" s="2" customFormat="1" ht="6.95" customHeight="1">
      <c r="A139" s="34"/>
      <c r="B139" s="54"/>
      <c r="C139" s="55"/>
      <c r="D139" s="55"/>
      <c r="E139" s="55"/>
      <c r="F139" s="55"/>
      <c r="G139" s="55"/>
      <c r="H139" s="55"/>
      <c r="I139" s="152"/>
      <c r="J139" s="55"/>
      <c r="K139" s="55"/>
      <c r="L139" s="39"/>
      <c r="M139" s="34"/>
      <c r="O139" s="34"/>
      <c r="P139" s="34"/>
      <c r="Q139" s="34"/>
      <c r="R139" s="34"/>
      <c r="S139" s="34"/>
      <c r="T139" s="34"/>
      <c r="U139" s="34"/>
      <c r="V139" s="34"/>
      <c r="W139" s="34"/>
      <c r="X139" s="34"/>
      <c r="Y139" s="34"/>
      <c r="Z139" s="34"/>
      <c r="AA139" s="34"/>
      <c r="AB139" s="34"/>
      <c r="AC139" s="34"/>
      <c r="AD139" s="34"/>
      <c r="AE139" s="34"/>
    </row>
  </sheetData>
  <sheetProtection algorithmName="SHA-512" hashValue="Dzo6CEkdVg0Jzot3qThVuVertv3ZQmt60vnCUss73uEZ6rOZtg66YjfzUOl9fYlW18TPy7N/JlXDG+gsqk1fzg==" saltValue="e0O1GCDmLEqYclN2b+lKM0b874tCIH2ViobRsvKm93XQQGdyfkEN43eSDPcxvv1epSJ/hAJDT+1lHbtrNfqFWg==" spinCount="100000" sheet="1" objects="1" scenarios="1" formatColumns="0" formatRows="0" autoFilter="0"/>
  <autoFilter ref="C117:K138"/>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78"/>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8"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8"/>
      <c r="L2" s="284"/>
      <c r="M2" s="284"/>
      <c r="N2" s="284"/>
      <c r="O2" s="284"/>
      <c r="P2" s="284"/>
      <c r="Q2" s="284"/>
      <c r="R2" s="284"/>
      <c r="S2" s="284"/>
      <c r="T2" s="284"/>
      <c r="U2" s="284"/>
      <c r="V2" s="284"/>
      <c r="AT2" s="17" t="s">
        <v>98</v>
      </c>
    </row>
    <row r="3" spans="1:46" s="1" customFormat="1" ht="6.95" customHeight="1">
      <c r="B3" s="109"/>
      <c r="C3" s="110"/>
      <c r="D3" s="110"/>
      <c r="E3" s="110"/>
      <c r="F3" s="110"/>
      <c r="G3" s="110"/>
      <c r="H3" s="110"/>
      <c r="I3" s="111"/>
      <c r="J3" s="110"/>
      <c r="K3" s="110"/>
      <c r="L3" s="20"/>
      <c r="AT3" s="17" t="s">
        <v>87</v>
      </c>
    </row>
    <row r="4" spans="1:46" s="1" customFormat="1" ht="24.95" customHeight="1">
      <c r="B4" s="20"/>
      <c r="D4" s="112" t="s">
        <v>99</v>
      </c>
      <c r="I4" s="108"/>
      <c r="L4" s="20"/>
      <c r="M4" s="113" t="s">
        <v>10</v>
      </c>
      <c r="AT4" s="17" t="s">
        <v>4</v>
      </c>
    </row>
    <row r="5" spans="1:46" s="1" customFormat="1" ht="6.95" customHeight="1">
      <c r="B5" s="20"/>
      <c r="I5" s="108"/>
      <c r="L5" s="20"/>
    </row>
    <row r="6" spans="1:46" s="1" customFormat="1" ht="12" customHeight="1">
      <c r="B6" s="20"/>
      <c r="D6" s="114" t="s">
        <v>16</v>
      </c>
      <c r="I6" s="108"/>
      <c r="L6" s="20"/>
    </row>
    <row r="7" spans="1:46" s="1" customFormat="1" ht="25.5" customHeight="1">
      <c r="B7" s="20"/>
      <c r="E7" s="314" t="str">
        <f>'Rekapitulace stavby'!K6</f>
        <v>Zvyšování rychlosti na TT - úsek Tramv. zast. Důl Zárubek - kol. křižovatka před vjezdem do terminálu Hranečník</v>
      </c>
      <c r="F7" s="315"/>
      <c r="G7" s="315"/>
      <c r="H7" s="315"/>
      <c r="I7" s="108"/>
      <c r="L7" s="20"/>
    </row>
    <row r="8" spans="1:46" s="2" customFormat="1" ht="12" customHeight="1">
      <c r="A8" s="34"/>
      <c r="B8" s="39"/>
      <c r="C8" s="34"/>
      <c r="D8" s="114" t="s">
        <v>100</v>
      </c>
      <c r="E8" s="34"/>
      <c r="F8" s="34"/>
      <c r="G8" s="34"/>
      <c r="H8" s="34"/>
      <c r="I8" s="115"/>
      <c r="J8" s="34"/>
      <c r="K8" s="34"/>
      <c r="L8" s="51"/>
      <c r="S8" s="34"/>
      <c r="T8" s="34"/>
      <c r="U8" s="34"/>
      <c r="V8" s="34"/>
      <c r="W8" s="34"/>
      <c r="X8" s="34"/>
      <c r="Y8" s="34"/>
      <c r="Z8" s="34"/>
      <c r="AA8" s="34"/>
      <c r="AB8" s="34"/>
      <c r="AC8" s="34"/>
      <c r="AD8" s="34"/>
      <c r="AE8" s="34"/>
    </row>
    <row r="9" spans="1:46" s="2" customFormat="1" ht="16.5" customHeight="1">
      <c r="A9" s="34"/>
      <c r="B9" s="39"/>
      <c r="C9" s="34"/>
      <c r="D9" s="34"/>
      <c r="E9" s="316" t="s">
        <v>948</v>
      </c>
      <c r="F9" s="317"/>
      <c r="G9" s="317"/>
      <c r="H9" s="317"/>
      <c r="I9" s="115"/>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115"/>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4" t="s">
        <v>18</v>
      </c>
      <c r="E11" s="34"/>
      <c r="F11" s="116" t="s">
        <v>1</v>
      </c>
      <c r="G11" s="34"/>
      <c r="H11" s="34"/>
      <c r="I11" s="117" t="s">
        <v>19</v>
      </c>
      <c r="J11" s="116"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4" t="s">
        <v>20</v>
      </c>
      <c r="E12" s="34"/>
      <c r="F12" s="116" t="s">
        <v>555</v>
      </c>
      <c r="G12" s="34"/>
      <c r="H12" s="34"/>
      <c r="I12" s="117" t="s">
        <v>22</v>
      </c>
      <c r="J12" s="118" t="str">
        <f>'Rekapitulace stavby'!AN8</f>
        <v>10. 9. 2019</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115"/>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4" t="s">
        <v>24</v>
      </c>
      <c r="E14" s="34"/>
      <c r="F14" s="34"/>
      <c r="G14" s="34"/>
      <c r="H14" s="34"/>
      <c r="I14" s="117" t="s">
        <v>25</v>
      </c>
      <c r="J14" s="116" t="s">
        <v>1</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6" t="s">
        <v>27</v>
      </c>
      <c r="F15" s="34"/>
      <c r="G15" s="34"/>
      <c r="H15" s="34"/>
      <c r="I15" s="117" t="s">
        <v>28</v>
      </c>
      <c r="J15" s="116" t="s">
        <v>1</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115"/>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4" t="s">
        <v>29</v>
      </c>
      <c r="E17" s="34"/>
      <c r="F17" s="34"/>
      <c r="G17" s="34"/>
      <c r="H17" s="34"/>
      <c r="I17" s="117"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18" t="str">
        <f>'Rekapitulace stavby'!E14</f>
        <v>Vyplň údaj</v>
      </c>
      <c r="F18" s="319"/>
      <c r="G18" s="319"/>
      <c r="H18" s="319"/>
      <c r="I18" s="117" t="s">
        <v>28</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115"/>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4" t="s">
        <v>31</v>
      </c>
      <c r="E20" s="34"/>
      <c r="F20" s="34"/>
      <c r="G20" s="34"/>
      <c r="H20" s="34"/>
      <c r="I20" s="117" t="s">
        <v>25</v>
      </c>
      <c r="J20" s="116" t="s">
        <v>921</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6" t="s">
        <v>949</v>
      </c>
      <c r="F21" s="34"/>
      <c r="G21" s="34"/>
      <c r="H21" s="34"/>
      <c r="I21" s="117" t="s">
        <v>28</v>
      </c>
      <c r="J21" s="116" t="s">
        <v>1</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115"/>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4" t="s">
        <v>35</v>
      </c>
      <c r="E23" s="34"/>
      <c r="F23" s="34"/>
      <c r="G23" s="34"/>
      <c r="H23" s="34"/>
      <c r="I23" s="117" t="s">
        <v>25</v>
      </c>
      <c r="J23" s="116" t="str">
        <f>IF('Rekapitulace stavby'!AN19="","",'Rekapitulace stavby'!AN19)</f>
        <v>IČ 25361520</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6" t="str">
        <f>IF('Rekapitulace stavby'!E20="","",'Rekapitulace stavby'!E20)</f>
        <v>Dopravní projektování spol. s r.o</v>
      </c>
      <c r="F24" s="34"/>
      <c r="G24" s="34"/>
      <c r="H24" s="34"/>
      <c r="I24" s="117" t="s">
        <v>28</v>
      </c>
      <c r="J24" s="116" t="str">
        <f>IF('Rekapitulace stavby'!AN20="","",'Rekapitulace stavby'!AN20)</f>
        <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115"/>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4" t="s">
        <v>36</v>
      </c>
      <c r="E26" s="34"/>
      <c r="F26" s="34"/>
      <c r="G26" s="34"/>
      <c r="H26" s="34"/>
      <c r="I26" s="115"/>
      <c r="J26" s="34"/>
      <c r="K26" s="34"/>
      <c r="L26" s="51"/>
      <c r="S26" s="34"/>
      <c r="T26" s="34"/>
      <c r="U26" s="34"/>
      <c r="V26" s="34"/>
      <c r="W26" s="34"/>
      <c r="X26" s="34"/>
      <c r="Y26" s="34"/>
      <c r="Z26" s="34"/>
      <c r="AA26" s="34"/>
      <c r="AB26" s="34"/>
      <c r="AC26" s="34"/>
      <c r="AD26" s="34"/>
      <c r="AE26" s="34"/>
    </row>
    <row r="27" spans="1:31" s="8" customFormat="1" ht="16.5" customHeight="1">
      <c r="A27" s="119"/>
      <c r="B27" s="120"/>
      <c r="C27" s="119"/>
      <c r="D27" s="119"/>
      <c r="E27" s="320" t="s">
        <v>1</v>
      </c>
      <c r="F27" s="320"/>
      <c r="G27" s="320"/>
      <c r="H27" s="320"/>
      <c r="I27" s="121"/>
      <c r="J27" s="119"/>
      <c r="K27" s="119"/>
      <c r="L27" s="122"/>
      <c r="S27" s="119"/>
      <c r="T27" s="119"/>
      <c r="U27" s="119"/>
      <c r="V27" s="119"/>
      <c r="W27" s="119"/>
      <c r="X27" s="119"/>
      <c r="Y27" s="119"/>
      <c r="Z27" s="119"/>
      <c r="AA27" s="119"/>
      <c r="AB27" s="119"/>
      <c r="AC27" s="119"/>
      <c r="AD27" s="119"/>
      <c r="AE27" s="119"/>
    </row>
    <row r="28" spans="1:31" s="2" customFormat="1" ht="6.95" customHeight="1">
      <c r="A28" s="34"/>
      <c r="B28" s="39"/>
      <c r="C28" s="34"/>
      <c r="D28" s="34"/>
      <c r="E28" s="34"/>
      <c r="F28" s="34"/>
      <c r="G28" s="34"/>
      <c r="H28" s="34"/>
      <c r="I28" s="115"/>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23"/>
      <c r="E29" s="123"/>
      <c r="F29" s="123"/>
      <c r="G29" s="123"/>
      <c r="H29" s="123"/>
      <c r="I29" s="124"/>
      <c r="J29" s="123"/>
      <c r="K29" s="123"/>
      <c r="L29" s="51"/>
      <c r="S29" s="34"/>
      <c r="T29" s="34"/>
      <c r="U29" s="34"/>
      <c r="V29" s="34"/>
      <c r="W29" s="34"/>
      <c r="X29" s="34"/>
      <c r="Y29" s="34"/>
      <c r="Z29" s="34"/>
      <c r="AA29" s="34"/>
      <c r="AB29" s="34"/>
      <c r="AC29" s="34"/>
      <c r="AD29" s="34"/>
      <c r="AE29" s="34"/>
    </row>
    <row r="30" spans="1:31" s="2" customFormat="1" ht="25.35" customHeight="1">
      <c r="A30" s="34"/>
      <c r="B30" s="39"/>
      <c r="C30" s="34"/>
      <c r="D30" s="125" t="s">
        <v>37</v>
      </c>
      <c r="E30" s="34"/>
      <c r="F30" s="34"/>
      <c r="G30" s="34"/>
      <c r="H30" s="34"/>
      <c r="I30" s="115"/>
      <c r="J30" s="126">
        <f>ROUND(J118,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23"/>
      <c r="E31" s="123"/>
      <c r="F31" s="123"/>
      <c r="G31" s="123"/>
      <c r="H31" s="123"/>
      <c r="I31" s="124"/>
      <c r="J31" s="123"/>
      <c r="K31" s="123"/>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7" t="s">
        <v>39</v>
      </c>
      <c r="G32" s="34"/>
      <c r="H32" s="34"/>
      <c r="I32" s="128" t="s">
        <v>38</v>
      </c>
      <c r="J32" s="127" t="s">
        <v>40</v>
      </c>
      <c r="K32" s="34"/>
      <c r="L32" s="51"/>
      <c r="S32" s="34"/>
      <c r="T32" s="34"/>
      <c r="U32" s="34"/>
      <c r="V32" s="34"/>
      <c r="W32" s="34"/>
      <c r="X32" s="34"/>
      <c r="Y32" s="34"/>
      <c r="Z32" s="34"/>
      <c r="AA32" s="34"/>
      <c r="AB32" s="34"/>
      <c r="AC32" s="34"/>
      <c r="AD32" s="34"/>
      <c r="AE32" s="34"/>
    </row>
    <row r="33" spans="1:31" s="2" customFormat="1" ht="14.45" customHeight="1">
      <c r="A33" s="34"/>
      <c r="B33" s="39"/>
      <c r="C33" s="34"/>
      <c r="D33" s="129" t="s">
        <v>41</v>
      </c>
      <c r="E33" s="114" t="s">
        <v>42</v>
      </c>
      <c r="F33" s="130">
        <f>ROUND((SUM(BE118:BE177)),  2)</f>
        <v>0</v>
      </c>
      <c r="G33" s="34"/>
      <c r="H33" s="34"/>
      <c r="I33" s="131">
        <v>0.21</v>
      </c>
      <c r="J33" s="130">
        <f>ROUND(((SUM(BE118:BE177))*I33),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4" t="s">
        <v>43</v>
      </c>
      <c r="F34" s="130">
        <f>ROUND((SUM(BF118:BF177)),  2)</f>
        <v>0</v>
      </c>
      <c r="G34" s="34"/>
      <c r="H34" s="34"/>
      <c r="I34" s="131">
        <v>0.15</v>
      </c>
      <c r="J34" s="130">
        <f>ROUND(((SUM(BF118:BF177))*I34),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4" t="s">
        <v>44</v>
      </c>
      <c r="F35" s="130">
        <f>ROUND((SUM(BG118:BG177)),  2)</f>
        <v>0</v>
      </c>
      <c r="G35" s="34"/>
      <c r="H35" s="34"/>
      <c r="I35" s="131">
        <v>0.21</v>
      </c>
      <c r="J35" s="130">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4" t="s">
        <v>45</v>
      </c>
      <c r="F36" s="130">
        <f>ROUND((SUM(BH118:BH177)),  2)</f>
        <v>0</v>
      </c>
      <c r="G36" s="34"/>
      <c r="H36" s="34"/>
      <c r="I36" s="131">
        <v>0.15</v>
      </c>
      <c r="J36" s="130">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4" t="s">
        <v>46</v>
      </c>
      <c r="F37" s="130">
        <f>ROUND((SUM(BI118:BI177)),  2)</f>
        <v>0</v>
      </c>
      <c r="G37" s="34"/>
      <c r="H37" s="34"/>
      <c r="I37" s="131">
        <v>0</v>
      </c>
      <c r="J37" s="130">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115"/>
      <c r="J38" s="34"/>
      <c r="K38" s="34"/>
      <c r="L38" s="51"/>
      <c r="S38" s="34"/>
      <c r="T38" s="34"/>
      <c r="U38" s="34"/>
      <c r="V38" s="34"/>
      <c r="W38" s="34"/>
      <c r="X38" s="34"/>
      <c r="Y38" s="34"/>
      <c r="Z38" s="34"/>
      <c r="AA38" s="34"/>
      <c r="AB38" s="34"/>
      <c r="AC38" s="34"/>
      <c r="AD38" s="34"/>
      <c r="AE38" s="34"/>
    </row>
    <row r="39" spans="1:31" s="2" customFormat="1" ht="25.35" customHeight="1">
      <c r="A39" s="34"/>
      <c r="B39" s="39"/>
      <c r="C39" s="132"/>
      <c r="D39" s="133" t="s">
        <v>47</v>
      </c>
      <c r="E39" s="134"/>
      <c r="F39" s="134"/>
      <c r="G39" s="135" t="s">
        <v>48</v>
      </c>
      <c r="H39" s="136" t="s">
        <v>49</v>
      </c>
      <c r="I39" s="137"/>
      <c r="J39" s="138">
        <f>SUM(J30:J37)</f>
        <v>0</v>
      </c>
      <c r="K39" s="139"/>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115"/>
      <c r="J40" s="34"/>
      <c r="K40" s="34"/>
      <c r="L40" s="51"/>
      <c r="S40" s="34"/>
      <c r="T40" s="34"/>
      <c r="U40" s="34"/>
      <c r="V40" s="34"/>
      <c r="W40" s="34"/>
      <c r="X40" s="34"/>
      <c r="Y40" s="34"/>
      <c r="Z40" s="34"/>
      <c r="AA40" s="34"/>
      <c r="AB40" s="34"/>
      <c r="AC40" s="34"/>
      <c r="AD40" s="34"/>
      <c r="AE40" s="34"/>
    </row>
    <row r="41" spans="1:31" s="1" customFormat="1" ht="14.45" customHeight="1">
      <c r="B41" s="20"/>
      <c r="I41" s="108"/>
      <c r="L41" s="20"/>
    </row>
    <row r="42" spans="1:31" s="1" customFormat="1" ht="14.45" customHeight="1">
      <c r="B42" s="20"/>
      <c r="I42" s="108"/>
      <c r="L42" s="20"/>
    </row>
    <row r="43" spans="1:31" s="1" customFormat="1" ht="14.45" customHeight="1">
      <c r="B43" s="20"/>
      <c r="I43" s="108"/>
      <c r="L43" s="20"/>
    </row>
    <row r="44" spans="1:31" s="1" customFormat="1" ht="14.45" customHeight="1">
      <c r="B44" s="20"/>
      <c r="I44" s="108"/>
      <c r="L44" s="20"/>
    </row>
    <row r="45" spans="1:31" s="1" customFormat="1" ht="14.45" customHeight="1">
      <c r="B45" s="20"/>
      <c r="I45" s="108"/>
      <c r="L45" s="20"/>
    </row>
    <row r="46" spans="1:31" s="1" customFormat="1" ht="14.45" customHeight="1">
      <c r="B46" s="20"/>
      <c r="I46" s="108"/>
      <c r="L46" s="20"/>
    </row>
    <row r="47" spans="1:31" s="1" customFormat="1" ht="14.45" customHeight="1">
      <c r="B47" s="20"/>
      <c r="I47" s="108"/>
      <c r="L47" s="20"/>
    </row>
    <row r="48" spans="1:31" s="1" customFormat="1" ht="14.45" customHeight="1">
      <c r="B48" s="20"/>
      <c r="I48" s="108"/>
      <c r="L48" s="20"/>
    </row>
    <row r="49" spans="1:31" s="1" customFormat="1" ht="14.45" customHeight="1">
      <c r="B49" s="20"/>
      <c r="I49" s="108"/>
      <c r="L49" s="20"/>
    </row>
    <row r="50" spans="1:31" s="2" customFormat="1" ht="14.45" customHeight="1">
      <c r="B50" s="51"/>
      <c r="D50" s="140" t="s">
        <v>50</v>
      </c>
      <c r="E50" s="141"/>
      <c r="F50" s="141"/>
      <c r="G50" s="140" t="s">
        <v>51</v>
      </c>
      <c r="H50" s="141"/>
      <c r="I50" s="142"/>
      <c r="J50" s="141"/>
      <c r="K50" s="141"/>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43" t="s">
        <v>52</v>
      </c>
      <c r="E61" s="144"/>
      <c r="F61" s="145" t="s">
        <v>53</v>
      </c>
      <c r="G61" s="143" t="s">
        <v>52</v>
      </c>
      <c r="H61" s="144"/>
      <c r="I61" s="146"/>
      <c r="J61" s="147" t="s">
        <v>53</v>
      </c>
      <c r="K61" s="144"/>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40" t="s">
        <v>54</v>
      </c>
      <c r="E65" s="148"/>
      <c r="F65" s="148"/>
      <c r="G65" s="140" t="s">
        <v>55</v>
      </c>
      <c r="H65" s="148"/>
      <c r="I65" s="149"/>
      <c r="J65" s="148"/>
      <c r="K65" s="14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43" t="s">
        <v>52</v>
      </c>
      <c r="E76" s="144"/>
      <c r="F76" s="145" t="s">
        <v>53</v>
      </c>
      <c r="G76" s="143" t="s">
        <v>52</v>
      </c>
      <c r="H76" s="144"/>
      <c r="I76" s="146"/>
      <c r="J76" s="147" t="s">
        <v>53</v>
      </c>
      <c r="K76" s="144"/>
      <c r="L76" s="51"/>
      <c r="S76" s="34"/>
      <c r="T76" s="34"/>
      <c r="U76" s="34"/>
      <c r="V76" s="34"/>
      <c r="W76" s="34"/>
      <c r="X76" s="34"/>
      <c r="Y76" s="34"/>
      <c r="Z76" s="34"/>
      <c r="AA76" s="34"/>
      <c r="AB76" s="34"/>
      <c r="AC76" s="34"/>
      <c r="AD76" s="34"/>
      <c r="AE76" s="34"/>
    </row>
    <row r="77" spans="1:31" s="2" customFormat="1" ht="14.45" customHeight="1">
      <c r="A77" s="34"/>
      <c r="B77" s="150"/>
      <c r="C77" s="151"/>
      <c r="D77" s="151"/>
      <c r="E77" s="151"/>
      <c r="F77" s="151"/>
      <c r="G77" s="151"/>
      <c r="H77" s="151"/>
      <c r="I77" s="152"/>
      <c r="J77" s="151"/>
      <c r="K77" s="151"/>
      <c r="L77" s="51"/>
      <c r="S77" s="34"/>
      <c r="T77" s="34"/>
      <c r="U77" s="34"/>
      <c r="V77" s="34"/>
      <c r="W77" s="34"/>
      <c r="X77" s="34"/>
      <c r="Y77" s="34"/>
      <c r="Z77" s="34"/>
      <c r="AA77" s="34"/>
      <c r="AB77" s="34"/>
      <c r="AC77" s="34"/>
      <c r="AD77" s="34"/>
      <c r="AE77" s="34"/>
    </row>
    <row r="81" spans="1:47" s="2" customFormat="1" ht="6.95" customHeight="1">
      <c r="A81" s="34"/>
      <c r="B81" s="153"/>
      <c r="C81" s="154"/>
      <c r="D81" s="154"/>
      <c r="E81" s="154"/>
      <c r="F81" s="154"/>
      <c r="G81" s="154"/>
      <c r="H81" s="154"/>
      <c r="I81" s="155"/>
      <c r="J81" s="154"/>
      <c r="K81" s="154"/>
      <c r="L81" s="51"/>
      <c r="S81" s="34"/>
      <c r="T81" s="34"/>
      <c r="U81" s="34"/>
      <c r="V81" s="34"/>
      <c r="W81" s="34"/>
      <c r="X81" s="34"/>
      <c r="Y81" s="34"/>
      <c r="Z81" s="34"/>
      <c r="AA81" s="34"/>
      <c r="AB81" s="34"/>
      <c r="AC81" s="34"/>
      <c r="AD81" s="34"/>
      <c r="AE81" s="34"/>
    </row>
    <row r="82" spans="1:47" s="2" customFormat="1" ht="24.95" customHeight="1">
      <c r="A82" s="34"/>
      <c r="B82" s="35"/>
      <c r="C82" s="23" t="s">
        <v>102</v>
      </c>
      <c r="D82" s="36"/>
      <c r="E82" s="36"/>
      <c r="F82" s="36"/>
      <c r="G82" s="36"/>
      <c r="H82" s="36"/>
      <c r="I82" s="115"/>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115"/>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115"/>
      <c r="J84" s="36"/>
      <c r="K84" s="36"/>
      <c r="L84" s="51"/>
      <c r="S84" s="34"/>
      <c r="T84" s="34"/>
      <c r="U84" s="34"/>
      <c r="V84" s="34"/>
      <c r="W84" s="34"/>
      <c r="X84" s="34"/>
      <c r="Y84" s="34"/>
      <c r="Z84" s="34"/>
      <c r="AA84" s="34"/>
      <c r="AB84" s="34"/>
      <c r="AC84" s="34"/>
      <c r="AD84" s="34"/>
      <c r="AE84" s="34"/>
    </row>
    <row r="85" spans="1:47" s="2" customFormat="1" ht="25.5" customHeight="1">
      <c r="A85" s="34"/>
      <c r="B85" s="35"/>
      <c r="C85" s="36"/>
      <c r="D85" s="36"/>
      <c r="E85" s="321" t="str">
        <f>E7</f>
        <v>Zvyšování rychlosti na TT - úsek Tramv. zast. Důl Zárubek - kol. křižovatka před vjezdem do terminálu Hranečník</v>
      </c>
      <c r="F85" s="322"/>
      <c r="G85" s="322"/>
      <c r="H85" s="322"/>
      <c r="I85" s="115"/>
      <c r="J85" s="36"/>
      <c r="K85" s="36"/>
      <c r="L85" s="51"/>
      <c r="S85" s="34"/>
      <c r="T85" s="34"/>
      <c r="U85" s="34"/>
      <c r="V85" s="34"/>
      <c r="W85" s="34"/>
      <c r="X85" s="34"/>
      <c r="Y85" s="34"/>
      <c r="Z85" s="34"/>
      <c r="AA85" s="34"/>
      <c r="AB85" s="34"/>
      <c r="AC85" s="34"/>
      <c r="AD85" s="34"/>
      <c r="AE85" s="34"/>
    </row>
    <row r="86" spans="1:47" s="2" customFormat="1" ht="12" customHeight="1">
      <c r="A86" s="34"/>
      <c r="B86" s="35"/>
      <c r="C86" s="29" t="s">
        <v>100</v>
      </c>
      <c r="D86" s="36"/>
      <c r="E86" s="36"/>
      <c r="F86" s="36"/>
      <c r="G86" s="36"/>
      <c r="H86" s="36"/>
      <c r="I86" s="115"/>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93" t="str">
        <f>E9</f>
        <v>VRN - Vedlejší rozpočtové náklady</v>
      </c>
      <c r="F87" s="323"/>
      <c r="G87" s="323"/>
      <c r="H87" s="323"/>
      <c r="I87" s="115"/>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115"/>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Ostrava</v>
      </c>
      <c r="G89" s="36"/>
      <c r="H89" s="36"/>
      <c r="I89" s="117" t="s">
        <v>22</v>
      </c>
      <c r="J89" s="66" t="str">
        <f>IF(J12="","",J12)</f>
        <v>10. 9. 2019</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115"/>
      <c r="J90" s="36"/>
      <c r="K90" s="36"/>
      <c r="L90" s="51"/>
      <c r="S90" s="34"/>
      <c r="T90" s="34"/>
      <c r="U90" s="34"/>
      <c r="V90" s="34"/>
      <c r="W90" s="34"/>
      <c r="X90" s="34"/>
      <c r="Y90" s="34"/>
      <c r="Z90" s="34"/>
      <c r="AA90" s="34"/>
      <c r="AB90" s="34"/>
      <c r="AC90" s="34"/>
      <c r="AD90" s="34"/>
      <c r="AE90" s="34"/>
    </row>
    <row r="91" spans="1:47" s="2" customFormat="1" ht="27.95" customHeight="1">
      <c r="A91" s="34"/>
      <c r="B91" s="35"/>
      <c r="C91" s="29" t="s">
        <v>24</v>
      </c>
      <c r="D91" s="36"/>
      <c r="E91" s="36"/>
      <c r="F91" s="27" t="str">
        <f>E15</f>
        <v>Dopravní podnik Ostrava a.s.</v>
      </c>
      <c r="G91" s="36"/>
      <c r="H91" s="36"/>
      <c r="I91" s="117" t="s">
        <v>31</v>
      </c>
      <c r="J91" s="32" t="str">
        <f>E21</f>
        <v>Dopravní projektování s.r.o.</v>
      </c>
      <c r="K91" s="36"/>
      <c r="L91" s="51"/>
      <c r="S91" s="34"/>
      <c r="T91" s="34"/>
      <c r="U91" s="34"/>
      <c r="V91" s="34"/>
      <c r="W91" s="34"/>
      <c r="X91" s="34"/>
      <c r="Y91" s="34"/>
      <c r="Z91" s="34"/>
      <c r="AA91" s="34"/>
      <c r="AB91" s="34"/>
      <c r="AC91" s="34"/>
      <c r="AD91" s="34"/>
      <c r="AE91" s="34"/>
    </row>
    <row r="92" spans="1:47" s="2" customFormat="1" ht="43.15" customHeight="1">
      <c r="A92" s="34"/>
      <c r="B92" s="35"/>
      <c r="C92" s="29" t="s">
        <v>29</v>
      </c>
      <c r="D92" s="36"/>
      <c r="E92" s="36"/>
      <c r="F92" s="27" t="str">
        <f>IF(E18="","",E18)</f>
        <v>Vyplň údaj</v>
      </c>
      <c r="G92" s="36"/>
      <c r="H92" s="36"/>
      <c r="I92" s="117" t="s">
        <v>35</v>
      </c>
      <c r="J92" s="32" t="str">
        <f>E24</f>
        <v>Dopravní projektování spol. s r.o</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115"/>
      <c r="J93" s="36"/>
      <c r="K93" s="36"/>
      <c r="L93" s="51"/>
      <c r="S93" s="34"/>
      <c r="T93" s="34"/>
      <c r="U93" s="34"/>
      <c r="V93" s="34"/>
      <c r="W93" s="34"/>
      <c r="X93" s="34"/>
      <c r="Y93" s="34"/>
      <c r="Z93" s="34"/>
      <c r="AA93" s="34"/>
      <c r="AB93" s="34"/>
      <c r="AC93" s="34"/>
      <c r="AD93" s="34"/>
      <c r="AE93" s="34"/>
    </row>
    <row r="94" spans="1:47" s="2" customFormat="1" ht="29.25" customHeight="1">
      <c r="A94" s="34"/>
      <c r="B94" s="35"/>
      <c r="C94" s="156" t="s">
        <v>103</v>
      </c>
      <c r="D94" s="157"/>
      <c r="E94" s="157"/>
      <c r="F94" s="157"/>
      <c r="G94" s="157"/>
      <c r="H94" s="157"/>
      <c r="I94" s="158"/>
      <c r="J94" s="159" t="s">
        <v>104</v>
      </c>
      <c r="K94" s="157"/>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115"/>
      <c r="J95" s="36"/>
      <c r="K95" s="36"/>
      <c r="L95" s="51"/>
      <c r="S95" s="34"/>
      <c r="T95" s="34"/>
      <c r="U95" s="34"/>
      <c r="V95" s="34"/>
      <c r="W95" s="34"/>
      <c r="X95" s="34"/>
      <c r="Y95" s="34"/>
      <c r="Z95" s="34"/>
      <c r="AA95" s="34"/>
      <c r="AB95" s="34"/>
      <c r="AC95" s="34"/>
      <c r="AD95" s="34"/>
      <c r="AE95" s="34"/>
    </row>
    <row r="96" spans="1:47" s="2" customFormat="1" ht="22.9" customHeight="1">
      <c r="A96" s="34"/>
      <c r="B96" s="35"/>
      <c r="C96" s="160" t="s">
        <v>105</v>
      </c>
      <c r="D96" s="36"/>
      <c r="E96" s="36"/>
      <c r="F96" s="36"/>
      <c r="G96" s="36"/>
      <c r="H96" s="36"/>
      <c r="I96" s="115"/>
      <c r="J96" s="84">
        <f>J118</f>
        <v>0</v>
      </c>
      <c r="K96" s="36"/>
      <c r="L96" s="51"/>
      <c r="S96" s="34"/>
      <c r="T96" s="34"/>
      <c r="U96" s="34"/>
      <c r="V96" s="34"/>
      <c r="W96" s="34"/>
      <c r="X96" s="34"/>
      <c r="Y96" s="34"/>
      <c r="Z96" s="34"/>
      <c r="AA96" s="34"/>
      <c r="AB96" s="34"/>
      <c r="AC96" s="34"/>
      <c r="AD96" s="34"/>
      <c r="AE96" s="34"/>
      <c r="AU96" s="17" t="s">
        <v>106</v>
      </c>
    </row>
    <row r="97" spans="1:31" s="9" customFormat="1" ht="24.95" customHeight="1">
      <c r="B97" s="161"/>
      <c r="C97" s="162"/>
      <c r="D97" s="163" t="s">
        <v>948</v>
      </c>
      <c r="E97" s="164"/>
      <c r="F97" s="164"/>
      <c r="G97" s="164"/>
      <c r="H97" s="164"/>
      <c r="I97" s="165"/>
      <c r="J97" s="166">
        <f>J119</f>
        <v>0</v>
      </c>
      <c r="K97" s="162"/>
      <c r="L97" s="167"/>
    </row>
    <row r="98" spans="1:31" s="10" customFormat="1" ht="19.899999999999999" customHeight="1">
      <c r="B98" s="168"/>
      <c r="C98" s="169"/>
      <c r="D98" s="170" t="s">
        <v>950</v>
      </c>
      <c r="E98" s="171"/>
      <c r="F98" s="171"/>
      <c r="G98" s="171"/>
      <c r="H98" s="171"/>
      <c r="I98" s="172"/>
      <c r="J98" s="173">
        <f>J120</f>
        <v>0</v>
      </c>
      <c r="K98" s="169"/>
      <c r="L98" s="174"/>
    </row>
    <row r="99" spans="1:31" s="2" customFormat="1" ht="21.75" customHeight="1">
      <c r="A99" s="34"/>
      <c r="B99" s="35"/>
      <c r="C99" s="36"/>
      <c r="D99" s="36"/>
      <c r="E99" s="36"/>
      <c r="F99" s="36"/>
      <c r="G99" s="36"/>
      <c r="H99" s="36"/>
      <c r="I99" s="115"/>
      <c r="J99" s="36"/>
      <c r="K99" s="36"/>
      <c r="L99" s="51"/>
      <c r="S99" s="34"/>
      <c r="T99" s="34"/>
      <c r="U99" s="34"/>
      <c r="V99" s="34"/>
      <c r="W99" s="34"/>
      <c r="X99" s="34"/>
      <c r="Y99" s="34"/>
      <c r="Z99" s="34"/>
      <c r="AA99" s="34"/>
      <c r="AB99" s="34"/>
      <c r="AC99" s="34"/>
      <c r="AD99" s="34"/>
      <c r="AE99" s="34"/>
    </row>
    <row r="100" spans="1:31" s="2" customFormat="1" ht="6.95" customHeight="1">
      <c r="A100" s="34"/>
      <c r="B100" s="54"/>
      <c r="C100" s="55"/>
      <c r="D100" s="55"/>
      <c r="E100" s="55"/>
      <c r="F100" s="55"/>
      <c r="G100" s="55"/>
      <c r="H100" s="55"/>
      <c r="I100" s="152"/>
      <c r="J100" s="55"/>
      <c r="K100" s="55"/>
      <c r="L100" s="51"/>
      <c r="S100" s="34"/>
      <c r="T100" s="34"/>
      <c r="U100" s="34"/>
      <c r="V100" s="34"/>
      <c r="W100" s="34"/>
      <c r="X100" s="34"/>
      <c r="Y100" s="34"/>
      <c r="Z100" s="34"/>
      <c r="AA100" s="34"/>
      <c r="AB100" s="34"/>
      <c r="AC100" s="34"/>
      <c r="AD100" s="34"/>
      <c r="AE100" s="34"/>
    </row>
    <row r="104" spans="1:31" s="2" customFormat="1" ht="6.95" customHeight="1">
      <c r="A104" s="34"/>
      <c r="B104" s="56"/>
      <c r="C104" s="57"/>
      <c r="D104" s="57"/>
      <c r="E104" s="57"/>
      <c r="F104" s="57"/>
      <c r="G104" s="57"/>
      <c r="H104" s="57"/>
      <c r="I104" s="155"/>
      <c r="J104" s="57"/>
      <c r="K104" s="57"/>
      <c r="L104" s="51"/>
      <c r="S104" s="34"/>
      <c r="T104" s="34"/>
      <c r="U104" s="34"/>
      <c r="V104" s="34"/>
      <c r="W104" s="34"/>
      <c r="X104" s="34"/>
      <c r="Y104" s="34"/>
      <c r="Z104" s="34"/>
      <c r="AA104" s="34"/>
      <c r="AB104" s="34"/>
      <c r="AC104" s="34"/>
      <c r="AD104" s="34"/>
      <c r="AE104" s="34"/>
    </row>
    <row r="105" spans="1:31" s="2" customFormat="1" ht="24.95" customHeight="1">
      <c r="A105" s="34"/>
      <c r="B105" s="35"/>
      <c r="C105" s="23" t="s">
        <v>116</v>
      </c>
      <c r="D105" s="36"/>
      <c r="E105" s="36"/>
      <c r="F105" s="36"/>
      <c r="G105" s="36"/>
      <c r="H105" s="36"/>
      <c r="I105" s="115"/>
      <c r="J105" s="36"/>
      <c r="K105" s="36"/>
      <c r="L105" s="51"/>
      <c r="S105" s="34"/>
      <c r="T105" s="34"/>
      <c r="U105" s="34"/>
      <c r="V105" s="34"/>
      <c r="W105" s="34"/>
      <c r="X105" s="34"/>
      <c r="Y105" s="34"/>
      <c r="Z105" s="34"/>
      <c r="AA105" s="34"/>
      <c r="AB105" s="34"/>
      <c r="AC105" s="34"/>
      <c r="AD105" s="34"/>
      <c r="AE105" s="34"/>
    </row>
    <row r="106" spans="1:31" s="2" customFormat="1" ht="6.95" customHeight="1">
      <c r="A106" s="34"/>
      <c r="B106" s="35"/>
      <c r="C106" s="36"/>
      <c r="D106" s="36"/>
      <c r="E106" s="36"/>
      <c r="F106" s="36"/>
      <c r="G106" s="36"/>
      <c r="H106" s="36"/>
      <c r="I106" s="115"/>
      <c r="J106" s="36"/>
      <c r="K106" s="36"/>
      <c r="L106" s="51"/>
      <c r="S106" s="34"/>
      <c r="T106" s="34"/>
      <c r="U106" s="34"/>
      <c r="V106" s="34"/>
      <c r="W106" s="34"/>
      <c r="X106" s="34"/>
      <c r="Y106" s="34"/>
      <c r="Z106" s="34"/>
      <c r="AA106" s="34"/>
      <c r="AB106" s="34"/>
      <c r="AC106" s="34"/>
      <c r="AD106" s="34"/>
      <c r="AE106" s="34"/>
    </row>
    <row r="107" spans="1:31" s="2" customFormat="1" ht="12" customHeight="1">
      <c r="A107" s="34"/>
      <c r="B107" s="35"/>
      <c r="C107" s="29" t="s">
        <v>16</v>
      </c>
      <c r="D107" s="36"/>
      <c r="E107" s="36"/>
      <c r="F107" s="36"/>
      <c r="G107" s="36"/>
      <c r="H107" s="36"/>
      <c r="I107" s="115"/>
      <c r="J107" s="36"/>
      <c r="K107" s="36"/>
      <c r="L107" s="51"/>
      <c r="S107" s="34"/>
      <c r="T107" s="34"/>
      <c r="U107" s="34"/>
      <c r="V107" s="34"/>
      <c r="W107" s="34"/>
      <c r="X107" s="34"/>
      <c r="Y107" s="34"/>
      <c r="Z107" s="34"/>
      <c r="AA107" s="34"/>
      <c r="AB107" s="34"/>
      <c r="AC107" s="34"/>
      <c r="AD107" s="34"/>
      <c r="AE107" s="34"/>
    </row>
    <row r="108" spans="1:31" s="2" customFormat="1" ht="25.5" customHeight="1">
      <c r="A108" s="34"/>
      <c r="B108" s="35"/>
      <c r="C108" s="36"/>
      <c r="D108" s="36"/>
      <c r="E108" s="321" t="str">
        <f>E7</f>
        <v>Zvyšování rychlosti na TT - úsek Tramv. zast. Důl Zárubek - kol. křižovatka před vjezdem do terminálu Hranečník</v>
      </c>
      <c r="F108" s="322"/>
      <c r="G108" s="322"/>
      <c r="H108" s="322"/>
      <c r="I108" s="115"/>
      <c r="J108" s="36"/>
      <c r="K108" s="36"/>
      <c r="L108" s="51"/>
      <c r="S108" s="34"/>
      <c r="T108" s="34"/>
      <c r="U108" s="34"/>
      <c r="V108" s="34"/>
      <c r="W108" s="34"/>
      <c r="X108" s="34"/>
      <c r="Y108" s="34"/>
      <c r="Z108" s="34"/>
      <c r="AA108" s="34"/>
      <c r="AB108" s="34"/>
      <c r="AC108" s="34"/>
      <c r="AD108" s="34"/>
      <c r="AE108" s="34"/>
    </row>
    <row r="109" spans="1:31" s="2" customFormat="1" ht="12" customHeight="1">
      <c r="A109" s="34"/>
      <c r="B109" s="35"/>
      <c r="C109" s="29" t="s">
        <v>100</v>
      </c>
      <c r="D109" s="36"/>
      <c r="E109" s="36"/>
      <c r="F109" s="36"/>
      <c r="G109" s="36"/>
      <c r="H109" s="36"/>
      <c r="I109" s="115"/>
      <c r="J109" s="36"/>
      <c r="K109" s="36"/>
      <c r="L109" s="51"/>
      <c r="S109" s="34"/>
      <c r="T109" s="34"/>
      <c r="U109" s="34"/>
      <c r="V109" s="34"/>
      <c r="W109" s="34"/>
      <c r="X109" s="34"/>
      <c r="Y109" s="34"/>
      <c r="Z109" s="34"/>
      <c r="AA109" s="34"/>
      <c r="AB109" s="34"/>
      <c r="AC109" s="34"/>
      <c r="AD109" s="34"/>
      <c r="AE109" s="34"/>
    </row>
    <row r="110" spans="1:31" s="2" customFormat="1" ht="16.5" customHeight="1">
      <c r="A110" s="34"/>
      <c r="B110" s="35"/>
      <c r="C110" s="36"/>
      <c r="D110" s="36"/>
      <c r="E110" s="293" t="str">
        <f>E9</f>
        <v>VRN - Vedlejší rozpočtové náklady</v>
      </c>
      <c r="F110" s="323"/>
      <c r="G110" s="323"/>
      <c r="H110" s="323"/>
      <c r="I110" s="115"/>
      <c r="J110" s="36"/>
      <c r="K110" s="36"/>
      <c r="L110" s="51"/>
      <c r="S110" s="34"/>
      <c r="T110" s="34"/>
      <c r="U110" s="34"/>
      <c r="V110" s="34"/>
      <c r="W110" s="34"/>
      <c r="X110" s="34"/>
      <c r="Y110" s="34"/>
      <c r="Z110" s="34"/>
      <c r="AA110" s="34"/>
      <c r="AB110" s="34"/>
      <c r="AC110" s="34"/>
      <c r="AD110" s="34"/>
      <c r="AE110" s="34"/>
    </row>
    <row r="111" spans="1:31" s="2" customFormat="1" ht="6.95" customHeight="1">
      <c r="A111" s="34"/>
      <c r="B111" s="35"/>
      <c r="C111" s="36"/>
      <c r="D111" s="36"/>
      <c r="E111" s="36"/>
      <c r="F111" s="36"/>
      <c r="G111" s="36"/>
      <c r="H111" s="36"/>
      <c r="I111" s="115"/>
      <c r="J111" s="36"/>
      <c r="K111" s="36"/>
      <c r="L111" s="51"/>
      <c r="S111" s="34"/>
      <c r="T111" s="34"/>
      <c r="U111" s="34"/>
      <c r="V111" s="34"/>
      <c r="W111" s="34"/>
      <c r="X111" s="34"/>
      <c r="Y111" s="34"/>
      <c r="Z111" s="34"/>
      <c r="AA111" s="34"/>
      <c r="AB111" s="34"/>
      <c r="AC111" s="34"/>
      <c r="AD111" s="34"/>
      <c r="AE111" s="34"/>
    </row>
    <row r="112" spans="1:31" s="2" customFormat="1" ht="12" customHeight="1">
      <c r="A112" s="34"/>
      <c r="B112" s="35"/>
      <c r="C112" s="29" t="s">
        <v>20</v>
      </c>
      <c r="D112" s="36"/>
      <c r="E112" s="36"/>
      <c r="F112" s="27" t="str">
        <f>F12</f>
        <v>Ostrava</v>
      </c>
      <c r="G112" s="36"/>
      <c r="H112" s="36"/>
      <c r="I112" s="117" t="s">
        <v>22</v>
      </c>
      <c r="J112" s="66" t="str">
        <f>IF(J12="","",J12)</f>
        <v>10. 9. 2019</v>
      </c>
      <c r="K112" s="36"/>
      <c r="L112" s="51"/>
      <c r="S112" s="34"/>
      <c r="T112" s="34"/>
      <c r="U112" s="34"/>
      <c r="V112" s="34"/>
      <c r="W112" s="34"/>
      <c r="X112" s="34"/>
      <c r="Y112" s="34"/>
      <c r="Z112" s="34"/>
      <c r="AA112" s="34"/>
      <c r="AB112" s="34"/>
      <c r="AC112" s="34"/>
      <c r="AD112" s="34"/>
      <c r="AE112" s="34"/>
    </row>
    <row r="113" spans="1:65" s="2" customFormat="1" ht="6.95" customHeight="1">
      <c r="A113" s="34"/>
      <c r="B113" s="35"/>
      <c r="C113" s="36"/>
      <c r="D113" s="36"/>
      <c r="E113" s="36"/>
      <c r="F113" s="36"/>
      <c r="G113" s="36"/>
      <c r="H113" s="36"/>
      <c r="I113" s="115"/>
      <c r="J113" s="36"/>
      <c r="K113" s="36"/>
      <c r="L113" s="51"/>
      <c r="S113" s="34"/>
      <c r="T113" s="34"/>
      <c r="U113" s="34"/>
      <c r="V113" s="34"/>
      <c r="W113" s="34"/>
      <c r="X113" s="34"/>
      <c r="Y113" s="34"/>
      <c r="Z113" s="34"/>
      <c r="AA113" s="34"/>
      <c r="AB113" s="34"/>
      <c r="AC113" s="34"/>
      <c r="AD113" s="34"/>
      <c r="AE113" s="34"/>
    </row>
    <row r="114" spans="1:65" s="2" customFormat="1" ht="27.95" customHeight="1">
      <c r="A114" s="34"/>
      <c r="B114" s="35"/>
      <c r="C114" s="29" t="s">
        <v>24</v>
      </c>
      <c r="D114" s="36"/>
      <c r="E114" s="36"/>
      <c r="F114" s="27" t="str">
        <f>E15</f>
        <v>Dopravní podnik Ostrava a.s.</v>
      </c>
      <c r="G114" s="36"/>
      <c r="H114" s="36"/>
      <c r="I114" s="117" t="s">
        <v>31</v>
      </c>
      <c r="J114" s="32" t="str">
        <f>E21</f>
        <v>Dopravní projektování s.r.o.</v>
      </c>
      <c r="K114" s="36"/>
      <c r="L114" s="51"/>
      <c r="S114" s="34"/>
      <c r="T114" s="34"/>
      <c r="U114" s="34"/>
      <c r="V114" s="34"/>
      <c r="W114" s="34"/>
      <c r="X114" s="34"/>
      <c r="Y114" s="34"/>
      <c r="Z114" s="34"/>
      <c r="AA114" s="34"/>
      <c r="AB114" s="34"/>
      <c r="AC114" s="34"/>
      <c r="AD114" s="34"/>
      <c r="AE114" s="34"/>
    </row>
    <row r="115" spans="1:65" s="2" customFormat="1" ht="43.15" customHeight="1">
      <c r="A115" s="34"/>
      <c r="B115" s="35"/>
      <c r="C115" s="29" t="s">
        <v>29</v>
      </c>
      <c r="D115" s="36"/>
      <c r="E115" s="36"/>
      <c r="F115" s="27" t="str">
        <f>IF(E18="","",E18)</f>
        <v>Vyplň údaj</v>
      </c>
      <c r="G115" s="36"/>
      <c r="H115" s="36"/>
      <c r="I115" s="117" t="s">
        <v>35</v>
      </c>
      <c r="J115" s="32" t="str">
        <f>E24</f>
        <v>Dopravní projektování spol. s r.o</v>
      </c>
      <c r="K115" s="36"/>
      <c r="L115" s="51"/>
      <c r="S115" s="34"/>
      <c r="T115" s="34"/>
      <c r="U115" s="34"/>
      <c r="V115" s="34"/>
      <c r="W115" s="34"/>
      <c r="X115" s="34"/>
      <c r="Y115" s="34"/>
      <c r="Z115" s="34"/>
      <c r="AA115" s="34"/>
      <c r="AB115" s="34"/>
      <c r="AC115" s="34"/>
      <c r="AD115" s="34"/>
      <c r="AE115" s="34"/>
    </row>
    <row r="116" spans="1:65" s="2" customFormat="1" ht="10.35" customHeight="1">
      <c r="A116" s="34"/>
      <c r="B116" s="35"/>
      <c r="C116" s="36"/>
      <c r="D116" s="36"/>
      <c r="E116" s="36"/>
      <c r="F116" s="36"/>
      <c r="G116" s="36"/>
      <c r="H116" s="36"/>
      <c r="I116" s="115"/>
      <c r="J116" s="36"/>
      <c r="K116" s="36"/>
      <c r="L116" s="51"/>
      <c r="S116" s="34"/>
      <c r="T116" s="34"/>
      <c r="U116" s="34"/>
      <c r="V116" s="34"/>
      <c r="W116" s="34"/>
      <c r="X116" s="34"/>
      <c r="Y116" s="34"/>
      <c r="Z116" s="34"/>
      <c r="AA116" s="34"/>
      <c r="AB116" s="34"/>
      <c r="AC116" s="34"/>
      <c r="AD116" s="34"/>
      <c r="AE116" s="34"/>
    </row>
    <row r="117" spans="1:65" s="11" customFormat="1" ht="29.25" customHeight="1">
      <c r="A117" s="175"/>
      <c r="B117" s="176"/>
      <c r="C117" s="177" t="s">
        <v>117</v>
      </c>
      <c r="D117" s="178" t="s">
        <v>62</v>
      </c>
      <c r="E117" s="178" t="s">
        <v>58</v>
      </c>
      <c r="F117" s="178" t="s">
        <v>59</v>
      </c>
      <c r="G117" s="178" t="s">
        <v>118</v>
      </c>
      <c r="H117" s="178" t="s">
        <v>119</v>
      </c>
      <c r="I117" s="179" t="s">
        <v>120</v>
      </c>
      <c r="J117" s="178" t="s">
        <v>104</v>
      </c>
      <c r="K117" s="180" t="s">
        <v>121</v>
      </c>
      <c r="L117" s="181"/>
      <c r="M117" s="75" t="s">
        <v>1</v>
      </c>
      <c r="N117" s="76" t="s">
        <v>41</v>
      </c>
      <c r="O117" s="76" t="s">
        <v>122</v>
      </c>
      <c r="P117" s="76" t="s">
        <v>123</v>
      </c>
      <c r="Q117" s="76" t="s">
        <v>124</v>
      </c>
      <c r="R117" s="76" t="s">
        <v>125</v>
      </c>
      <c r="S117" s="76" t="s">
        <v>126</v>
      </c>
      <c r="T117" s="77" t="s">
        <v>127</v>
      </c>
      <c r="U117" s="175"/>
      <c r="V117" s="175"/>
      <c r="W117" s="175"/>
      <c r="X117" s="175"/>
      <c r="Y117" s="175"/>
      <c r="Z117" s="175"/>
      <c r="AA117" s="175"/>
      <c r="AB117" s="175"/>
      <c r="AC117" s="175"/>
      <c r="AD117" s="175"/>
      <c r="AE117" s="175"/>
    </row>
    <row r="118" spans="1:65" s="2" customFormat="1" ht="22.9" customHeight="1">
      <c r="A118" s="34"/>
      <c r="B118" s="35"/>
      <c r="C118" s="82" t="s">
        <v>128</v>
      </c>
      <c r="D118" s="36"/>
      <c r="E118" s="36"/>
      <c r="F118" s="36"/>
      <c r="G118" s="36"/>
      <c r="H118" s="36"/>
      <c r="I118" s="115"/>
      <c r="J118" s="182">
        <f>BK118</f>
        <v>0</v>
      </c>
      <c r="K118" s="36"/>
      <c r="L118" s="39"/>
      <c r="M118" s="78"/>
      <c r="N118" s="183"/>
      <c r="O118" s="79"/>
      <c r="P118" s="184">
        <f>P119</f>
        <v>0</v>
      </c>
      <c r="Q118" s="79"/>
      <c r="R118" s="184">
        <f>R119</f>
        <v>9.9000000000000008E-3</v>
      </c>
      <c r="S118" s="79"/>
      <c r="T118" s="185">
        <f>T119</f>
        <v>0</v>
      </c>
      <c r="U118" s="34"/>
      <c r="V118" s="34"/>
      <c r="W118" s="34"/>
      <c r="X118" s="34"/>
      <c r="Y118" s="34"/>
      <c r="Z118" s="34"/>
      <c r="AA118" s="34"/>
      <c r="AB118" s="34"/>
      <c r="AC118" s="34"/>
      <c r="AD118" s="34"/>
      <c r="AE118" s="34"/>
      <c r="AT118" s="17" t="s">
        <v>76</v>
      </c>
      <c r="AU118" s="17" t="s">
        <v>106</v>
      </c>
      <c r="BK118" s="186">
        <f>BK119</f>
        <v>0</v>
      </c>
    </row>
    <row r="119" spans="1:65" s="12" customFormat="1" ht="25.9" customHeight="1">
      <c r="B119" s="187"/>
      <c r="C119" s="188"/>
      <c r="D119" s="189" t="s">
        <v>76</v>
      </c>
      <c r="E119" s="190" t="s">
        <v>95</v>
      </c>
      <c r="F119" s="190" t="s">
        <v>96</v>
      </c>
      <c r="G119" s="188"/>
      <c r="H119" s="188"/>
      <c r="I119" s="191"/>
      <c r="J119" s="192">
        <f>BK119</f>
        <v>0</v>
      </c>
      <c r="K119" s="188"/>
      <c r="L119" s="193"/>
      <c r="M119" s="194"/>
      <c r="N119" s="195"/>
      <c r="O119" s="195"/>
      <c r="P119" s="196">
        <f>P120</f>
        <v>0</v>
      </c>
      <c r="Q119" s="195"/>
      <c r="R119" s="196">
        <f>R120</f>
        <v>9.9000000000000008E-3</v>
      </c>
      <c r="S119" s="195"/>
      <c r="T119" s="197">
        <f>T120</f>
        <v>0</v>
      </c>
      <c r="AR119" s="198" t="s">
        <v>167</v>
      </c>
      <c r="AT119" s="199" t="s">
        <v>76</v>
      </c>
      <c r="AU119" s="199" t="s">
        <v>77</v>
      </c>
      <c r="AY119" s="198" t="s">
        <v>130</v>
      </c>
      <c r="BK119" s="200">
        <f>BK120</f>
        <v>0</v>
      </c>
    </row>
    <row r="120" spans="1:65" s="12" customFormat="1" ht="22.9" customHeight="1">
      <c r="B120" s="187"/>
      <c r="C120" s="188"/>
      <c r="D120" s="189" t="s">
        <v>76</v>
      </c>
      <c r="E120" s="250" t="s">
        <v>951</v>
      </c>
      <c r="F120" s="250" t="s">
        <v>952</v>
      </c>
      <c r="G120" s="188"/>
      <c r="H120" s="188"/>
      <c r="I120" s="191"/>
      <c r="J120" s="251">
        <f>BK120</f>
        <v>0</v>
      </c>
      <c r="K120" s="188"/>
      <c r="L120" s="193"/>
      <c r="M120" s="194"/>
      <c r="N120" s="195"/>
      <c r="O120" s="195"/>
      <c r="P120" s="196">
        <f>SUM(P121:P177)</f>
        <v>0</v>
      </c>
      <c r="Q120" s="195"/>
      <c r="R120" s="196">
        <f>SUM(R121:R177)</f>
        <v>9.9000000000000008E-3</v>
      </c>
      <c r="S120" s="195"/>
      <c r="T120" s="197">
        <f>SUM(T121:T177)</f>
        <v>0</v>
      </c>
      <c r="AR120" s="198" t="s">
        <v>167</v>
      </c>
      <c r="AT120" s="199" t="s">
        <v>76</v>
      </c>
      <c r="AU120" s="199" t="s">
        <v>85</v>
      </c>
      <c r="AY120" s="198" t="s">
        <v>130</v>
      </c>
      <c r="BK120" s="200">
        <f>SUM(BK121:BK177)</f>
        <v>0</v>
      </c>
    </row>
    <row r="121" spans="1:65" s="2" customFormat="1" ht="396" customHeight="1">
      <c r="A121" s="34"/>
      <c r="B121" s="35"/>
      <c r="C121" s="201" t="s">
        <v>85</v>
      </c>
      <c r="D121" s="201" t="s">
        <v>131</v>
      </c>
      <c r="E121" s="202" t="s">
        <v>953</v>
      </c>
      <c r="F121" s="203" t="s">
        <v>954</v>
      </c>
      <c r="G121" s="204" t="s">
        <v>326</v>
      </c>
      <c r="H121" s="205">
        <v>1</v>
      </c>
      <c r="I121" s="206"/>
      <c r="J121" s="207">
        <f>ROUND(I121*H121,2)</f>
        <v>0</v>
      </c>
      <c r="K121" s="203" t="s">
        <v>135</v>
      </c>
      <c r="L121" s="39"/>
      <c r="M121" s="208" t="s">
        <v>1</v>
      </c>
      <c r="N121" s="209" t="s">
        <v>42</v>
      </c>
      <c r="O121" s="71"/>
      <c r="P121" s="210">
        <f>O121*H121</f>
        <v>0</v>
      </c>
      <c r="Q121" s="210">
        <v>0</v>
      </c>
      <c r="R121" s="210">
        <f>Q121*H121</f>
        <v>0</v>
      </c>
      <c r="S121" s="210">
        <v>0</v>
      </c>
      <c r="T121" s="211">
        <f>S121*H121</f>
        <v>0</v>
      </c>
      <c r="U121" s="34"/>
      <c r="V121" s="34"/>
      <c r="W121" s="34"/>
      <c r="X121" s="34"/>
      <c r="Y121" s="34"/>
      <c r="Z121" s="34"/>
      <c r="AA121" s="34"/>
      <c r="AB121" s="34"/>
      <c r="AC121" s="34"/>
      <c r="AD121" s="34"/>
      <c r="AE121" s="34"/>
      <c r="AR121" s="212" t="s">
        <v>955</v>
      </c>
      <c r="AT121" s="212" t="s">
        <v>131</v>
      </c>
      <c r="AU121" s="212" t="s">
        <v>87</v>
      </c>
      <c r="AY121" s="17" t="s">
        <v>130</v>
      </c>
      <c r="BE121" s="213">
        <f>IF(N121="základní",J121,0)</f>
        <v>0</v>
      </c>
      <c r="BF121" s="213">
        <f>IF(N121="snížená",J121,0)</f>
        <v>0</v>
      </c>
      <c r="BG121" s="213">
        <f>IF(N121="zákl. přenesená",J121,0)</f>
        <v>0</v>
      </c>
      <c r="BH121" s="213">
        <f>IF(N121="sníž. přenesená",J121,0)</f>
        <v>0</v>
      </c>
      <c r="BI121" s="213">
        <f>IF(N121="nulová",J121,0)</f>
        <v>0</v>
      </c>
      <c r="BJ121" s="17" t="s">
        <v>85</v>
      </c>
      <c r="BK121" s="213">
        <f>ROUND(I121*H121,2)</f>
        <v>0</v>
      </c>
      <c r="BL121" s="17" t="s">
        <v>955</v>
      </c>
      <c r="BM121" s="212" t="s">
        <v>956</v>
      </c>
    </row>
    <row r="122" spans="1:65" s="2" customFormat="1" ht="263.25">
      <c r="A122" s="34"/>
      <c r="B122" s="35"/>
      <c r="C122" s="36"/>
      <c r="D122" s="214" t="s">
        <v>400</v>
      </c>
      <c r="E122" s="36"/>
      <c r="F122" s="215" t="s">
        <v>957</v>
      </c>
      <c r="G122" s="36"/>
      <c r="H122" s="36"/>
      <c r="I122" s="115"/>
      <c r="J122" s="36"/>
      <c r="K122" s="36"/>
      <c r="L122" s="39"/>
      <c r="M122" s="216"/>
      <c r="N122" s="217"/>
      <c r="O122" s="71"/>
      <c r="P122" s="71"/>
      <c r="Q122" s="71"/>
      <c r="R122" s="71"/>
      <c r="S122" s="71"/>
      <c r="T122" s="72"/>
      <c r="U122" s="34"/>
      <c r="V122" s="34"/>
      <c r="W122" s="34"/>
      <c r="X122" s="34"/>
      <c r="Y122" s="34"/>
      <c r="Z122" s="34"/>
      <c r="AA122" s="34"/>
      <c r="AB122" s="34"/>
      <c r="AC122" s="34"/>
      <c r="AD122" s="34"/>
      <c r="AE122" s="34"/>
      <c r="AT122" s="17" t="s">
        <v>400</v>
      </c>
      <c r="AU122" s="17" t="s">
        <v>87</v>
      </c>
    </row>
    <row r="123" spans="1:65" s="13" customFormat="1" ht="33.75">
      <c r="B123" s="218"/>
      <c r="C123" s="219"/>
      <c r="D123" s="214" t="s">
        <v>140</v>
      </c>
      <c r="E123" s="220" t="s">
        <v>1</v>
      </c>
      <c r="F123" s="221" t="s">
        <v>958</v>
      </c>
      <c r="G123" s="219"/>
      <c r="H123" s="220" t="s">
        <v>1</v>
      </c>
      <c r="I123" s="222"/>
      <c r="J123" s="219"/>
      <c r="K123" s="219"/>
      <c r="L123" s="223"/>
      <c r="M123" s="224"/>
      <c r="N123" s="225"/>
      <c r="O123" s="225"/>
      <c r="P123" s="225"/>
      <c r="Q123" s="225"/>
      <c r="R123" s="225"/>
      <c r="S123" s="225"/>
      <c r="T123" s="226"/>
      <c r="AT123" s="227" t="s">
        <v>140</v>
      </c>
      <c r="AU123" s="227" t="s">
        <v>87</v>
      </c>
      <c r="AV123" s="13" t="s">
        <v>85</v>
      </c>
      <c r="AW123" s="13" t="s">
        <v>34</v>
      </c>
      <c r="AX123" s="13" t="s">
        <v>77</v>
      </c>
      <c r="AY123" s="227" t="s">
        <v>130</v>
      </c>
    </row>
    <row r="124" spans="1:65" s="14" customFormat="1" ht="11.25">
      <c r="B124" s="228"/>
      <c r="C124" s="229"/>
      <c r="D124" s="214" t="s">
        <v>140</v>
      </c>
      <c r="E124" s="230" t="s">
        <v>1</v>
      </c>
      <c r="F124" s="231" t="s">
        <v>85</v>
      </c>
      <c r="G124" s="229"/>
      <c r="H124" s="232">
        <v>1</v>
      </c>
      <c r="I124" s="233"/>
      <c r="J124" s="229"/>
      <c r="K124" s="229"/>
      <c r="L124" s="234"/>
      <c r="M124" s="235"/>
      <c r="N124" s="236"/>
      <c r="O124" s="236"/>
      <c r="P124" s="236"/>
      <c r="Q124" s="236"/>
      <c r="R124" s="236"/>
      <c r="S124" s="236"/>
      <c r="T124" s="237"/>
      <c r="AT124" s="238" t="s">
        <v>140</v>
      </c>
      <c r="AU124" s="238" t="s">
        <v>87</v>
      </c>
      <c r="AV124" s="14" t="s">
        <v>87</v>
      </c>
      <c r="AW124" s="14" t="s">
        <v>34</v>
      </c>
      <c r="AX124" s="14" t="s">
        <v>77</v>
      </c>
      <c r="AY124" s="238" t="s">
        <v>130</v>
      </c>
    </row>
    <row r="125" spans="1:65" s="15" customFormat="1" ht="11.25">
      <c r="B125" s="239"/>
      <c r="C125" s="240"/>
      <c r="D125" s="214" t="s">
        <v>140</v>
      </c>
      <c r="E125" s="241" t="s">
        <v>1</v>
      </c>
      <c r="F125" s="242" t="s">
        <v>152</v>
      </c>
      <c r="G125" s="240"/>
      <c r="H125" s="243">
        <v>1</v>
      </c>
      <c r="I125" s="244"/>
      <c r="J125" s="240"/>
      <c r="K125" s="240"/>
      <c r="L125" s="245"/>
      <c r="M125" s="246"/>
      <c r="N125" s="247"/>
      <c r="O125" s="247"/>
      <c r="P125" s="247"/>
      <c r="Q125" s="247"/>
      <c r="R125" s="247"/>
      <c r="S125" s="247"/>
      <c r="T125" s="248"/>
      <c r="AT125" s="249" t="s">
        <v>140</v>
      </c>
      <c r="AU125" s="249" t="s">
        <v>87</v>
      </c>
      <c r="AV125" s="15" t="s">
        <v>136</v>
      </c>
      <c r="AW125" s="15" t="s">
        <v>34</v>
      </c>
      <c r="AX125" s="15" t="s">
        <v>85</v>
      </c>
      <c r="AY125" s="249" t="s">
        <v>130</v>
      </c>
    </row>
    <row r="126" spans="1:65" s="2" customFormat="1" ht="16.5" customHeight="1">
      <c r="A126" s="34"/>
      <c r="B126" s="35"/>
      <c r="C126" s="201" t="s">
        <v>87</v>
      </c>
      <c r="D126" s="201" t="s">
        <v>131</v>
      </c>
      <c r="E126" s="202" t="s">
        <v>959</v>
      </c>
      <c r="F126" s="203" t="s">
        <v>960</v>
      </c>
      <c r="G126" s="204" t="s">
        <v>326</v>
      </c>
      <c r="H126" s="205">
        <v>1</v>
      </c>
      <c r="I126" s="206"/>
      <c r="J126" s="207">
        <f>ROUND(I126*H126,2)</f>
        <v>0</v>
      </c>
      <c r="K126" s="203" t="s">
        <v>961</v>
      </c>
      <c r="L126" s="39"/>
      <c r="M126" s="208" t="s">
        <v>1</v>
      </c>
      <c r="N126" s="209" t="s">
        <v>42</v>
      </c>
      <c r="O126" s="71"/>
      <c r="P126" s="210">
        <f>O126*H126</f>
        <v>0</v>
      </c>
      <c r="Q126" s="210">
        <v>0</v>
      </c>
      <c r="R126" s="210">
        <f>Q126*H126</f>
        <v>0</v>
      </c>
      <c r="S126" s="210">
        <v>0</v>
      </c>
      <c r="T126" s="211">
        <f>S126*H126</f>
        <v>0</v>
      </c>
      <c r="U126" s="34"/>
      <c r="V126" s="34"/>
      <c r="W126" s="34"/>
      <c r="X126" s="34"/>
      <c r="Y126" s="34"/>
      <c r="Z126" s="34"/>
      <c r="AA126" s="34"/>
      <c r="AB126" s="34"/>
      <c r="AC126" s="34"/>
      <c r="AD126" s="34"/>
      <c r="AE126" s="34"/>
      <c r="AR126" s="212" t="s">
        <v>955</v>
      </c>
      <c r="AT126" s="212" t="s">
        <v>131</v>
      </c>
      <c r="AU126" s="212" t="s">
        <v>87</v>
      </c>
      <c r="AY126" s="17" t="s">
        <v>130</v>
      </c>
      <c r="BE126" s="213">
        <f>IF(N126="základní",J126,0)</f>
        <v>0</v>
      </c>
      <c r="BF126" s="213">
        <f>IF(N126="snížená",J126,0)</f>
        <v>0</v>
      </c>
      <c r="BG126" s="213">
        <f>IF(N126="zákl. přenesená",J126,0)</f>
        <v>0</v>
      </c>
      <c r="BH126" s="213">
        <f>IF(N126="sníž. přenesená",J126,0)</f>
        <v>0</v>
      </c>
      <c r="BI126" s="213">
        <f>IF(N126="nulová",J126,0)</f>
        <v>0</v>
      </c>
      <c r="BJ126" s="17" t="s">
        <v>85</v>
      </c>
      <c r="BK126" s="213">
        <f>ROUND(I126*H126,2)</f>
        <v>0</v>
      </c>
      <c r="BL126" s="17" t="s">
        <v>955</v>
      </c>
      <c r="BM126" s="212" t="s">
        <v>962</v>
      </c>
    </row>
    <row r="127" spans="1:65" s="2" customFormat="1" ht="16.5" customHeight="1">
      <c r="A127" s="34"/>
      <c r="B127" s="35"/>
      <c r="C127" s="201" t="s">
        <v>153</v>
      </c>
      <c r="D127" s="201" t="s">
        <v>131</v>
      </c>
      <c r="E127" s="202" t="s">
        <v>963</v>
      </c>
      <c r="F127" s="203" t="s">
        <v>964</v>
      </c>
      <c r="G127" s="204" t="s">
        <v>326</v>
      </c>
      <c r="H127" s="205">
        <v>1</v>
      </c>
      <c r="I127" s="206"/>
      <c r="J127" s="207">
        <f>ROUND(I127*H127,2)</f>
        <v>0</v>
      </c>
      <c r="K127" s="203" t="s">
        <v>961</v>
      </c>
      <c r="L127" s="39"/>
      <c r="M127" s="208" t="s">
        <v>1</v>
      </c>
      <c r="N127" s="209" t="s">
        <v>42</v>
      </c>
      <c r="O127" s="71"/>
      <c r="P127" s="210">
        <f>O127*H127</f>
        <v>0</v>
      </c>
      <c r="Q127" s="210">
        <v>0</v>
      </c>
      <c r="R127" s="210">
        <f>Q127*H127</f>
        <v>0</v>
      </c>
      <c r="S127" s="210">
        <v>0</v>
      </c>
      <c r="T127" s="211">
        <f>S127*H127</f>
        <v>0</v>
      </c>
      <c r="U127" s="34"/>
      <c r="V127" s="34"/>
      <c r="W127" s="34"/>
      <c r="X127" s="34"/>
      <c r="Y127" s="34"/>
      <c r="Z127" s="34"/>
      <c r="AA127" s="34"/>
      <c r="AB127" s="34"/>
      <c r="AC127" s="34"/>
      <c r="AD127" s="34"/>
      <c r="AE127" s="34"/>
      <c r="AR127" s="212" t="s">
        <v>955</v>
      </c>
      <c r="AT127" s="212" t="s">
        <v>131</v>
      </c>
      <c r="AU127" s="212" t="s">
        <v>87</v>
      </c>
      <c r="AY127" s="17" t="s">
        <v>130</v>
      </c>
      <c r="BE127" s="213">
        <f>IF(N127="základní",J127,0)</f>
        <v>0</v>
      </c>
      <c r="BF127" s="213">
        <f>IF(N127="snížená",J127,0)</f>
        <v>0</v>
      </c>
      <c r="BG127" s="213">
        <f>IF(N127="zákl. přenesená",J127,0)</f>
        <v>0</v>
      </c>
      <c r="BH127" s="213">
        <f>IF(N127="sníž. přenesená",J127,0)</f>
        <v>0</v>
      </c>
      <c r="BI127" s="213">
        <f>IF(N127="nulová",J127,0)</f>
        <v>0</v>
      </c>
      <c r="BJ127" s="17" t="s">
        <v>85</v>
      </c>
      <c r="BK127" s="213">
        <f>ROUND(I127*H127,2)</f>
        <v>0</v>
      </c>
      <c r="BL127" s="17" t="s">
        <v>955</v>
      </c>
      <c r="BM127" s="212" t="s">
        <v>965</v>
      </c>
    </row>
    <row r="128" spans="1:65" s="2" customFormat="1" ht="108" customHeight="1">
      <c r="A128" s="34"/>
      <c r="B128" s="35"/>
      <c r="C128" s="201" t="s">
        <v>136</v>
      </c>
      <c r="D128" s="201" t="s">
        <v>131</v>
      </c>
      <c r="E128" s="202" t="s">
        <v>966</v>
      </c>
      <c r="F128" s="203" t="s">
        <v>967</v>
      </c>
      <c r="G128" s="204" t="s">
        <v>326</v>
      </c>
      <c r="H128" s="205">
        <v>1</v>
      </c>
      <c r="I128" s="206"/>
      <c r="J128" s="207">
        <f>ROUND(I128*H128,2)</f>
        <v>0</v>
      </c>
      <c r="K128" s="203" t="s">
        <v>135</v>
      </c>
      <c r="L128" s="39"/>
      <c r="M128" s="208" t="s">
        <v>1</v>
      </c>
      <c r="N128" s="209" t="s">
        <v>42</v>
      </c>
      <c r="O128" s="71"/>
      <c r="P128" s="210">
        <f>O128*H128</f>
        <v>0</v>
      </c>
      <c r="Q128" s="210">
        <v>0</v>
      </c>
      <c r="R128" s="210">
        <f>Q128*H128</f>
        <v>0</v>
      </c>
      <c r="S128" s="210">
        <v>0</v>
      </c>
      <c r="T128" s="211">
        <f>S128*H128</f>
        <v>0</v>
      </c>
      <c r="U128" s="34"/>
      <c r="V128" s="34"/>
      <c r="W128" s="34"/>
      <c r="X128" s="34"/>
      <c r="Y128" s="34"/>
      <c r="Z128" s="34"/>
      <c r="AA128" s="34"/>
      <c r="AB128" s="34"/>
      <c r="AC128" s="34"/>
      <c r="AD128" s="34"/>
      <c r="AE128" s="34"/>
      <c r="AR128" s="212" t="s">
        <v>955</v>
      </c>
      <c r="AT128" s="212" t="s">
        <v>131</v>
      </c>
      <c r="AU128" s="212" t="s">
        <v>87</v>
      </c>
      <c r="AY128" s="17" t="s">
        <v>130</v>
      </c>
      <c r="BE128" s="213">
        <f>IF(N128="základní",J128,0)</f>
        <v>0</v>
      </c>
      <c r="BF128" s="213">
        <f>IF(N128="snížená",J128,0)</f>
        <v>0</v>
      </c>
      <c r="BG128" s="213">
        <f>IF(N128="zákl. přenesená",J128,0)</f>
        <v>0</v>
      </c>
      <c r="BH128" s="213">
        <f>IF(N128="sníž. přenesená",J128,0)</f>
        <v>0</v>
      </c>
      <c r="BI128" s="213">
        <f>IF(N128="nulová",J128,0)</f>
        <v>0</v>
      </c>
      <c r="BJ128" s="17" t="s">
        <v>85</v>
      </c>
      <c r="BK128" s="213">
        <f>ROUND(I128*H128,2)</f>
        <v>0</v>
      </c>
      <c r="BL128" s="17" t="s">
        <v>955</v>
      </c>
      <c r="BM128" s="212" t="s">
        <v>968</v>
      </c>
    </row>
    <row r="129" spans="1:65" s="2" customFormat="1" ht="78">
      <c r="A129" s="34"/>
      <c r="B129" s="35"/>
      <c r="C129" s="36"/>
      <c r="D129" s="214" t="s">
        <v>400</v>
      </c>
      <c r="E129" s="36"/>
      <c r="F129" s="215" t="s">
        <v>969</v>
      </c>
      <c r="G129" s="36"/>
      <c r="H129" s="36"/>
      <c r="I129" s="115"/>
      <c r="J129" s="36"/>
      <c r="K129" s="36"/>
      <c r="L129" s="39"/>
      <c r="M129" s="216"/>
      <c r="N129" s="217"/>
      <c r="O129" s="71"/>
      <c r="P129" s="71"/>
      <c r="Q129" s="71"/>
      <c r="R129" s="71"/>
      <c r="S129" s="71"/>
      <c r="T129" s="72"/>
      <c r="U129" s="34"/>
      <c r="V129" s="34"/>
      <c r="W129" s="34"/>
      <c r="X129" s="34"/>
      <c r="Y129" s="34"/>
      <c r="Z129" s="34"/>
      <c r="AA129" s="34"/>
      <c r="AB129" s="34"/>
      <c r="AC129" s="34"/>
      <c r="AD129" s="34"/>
      <c r="AE129" s="34"/>
      <c r="AT129" s="17" t="s">
        <v>400</v>
      </c>
      <c r="AU129" s="17" t="s">
        <v>87</v>
      </c>
    </row>
    <row r="130" spans="1:65" s="13" customFormat="1" ht="11.25">
      <c r="B130" s="218"/>
      <c r="C130" s="219"/>
      <c r="D130" s="214" t="s">
        <v>140</v>
      </c>
      <c r="E130" s="220" t="s">
        <v>1</v>
      </c>
      <c r="F130" s="221" t="s">
        <v>970</v>
      </c>
      <c r="G130" s="219"/>
      <c r="H130" s="220" t="s">
        <v>1</v>
      </c>
      <c r="I130" s="222"/>
      <c r="J130" s="219"/>
      <c r="K130" s="219"/>
      <c r="L130" s="223"/>
      <c r="M130" s="224"/>
      <c r="N130" s="225"/>
      <c r="O130" s="225"/>
      <c r="P130" s="225"/>
      <c r="Q130" s="225"/>
      <c r="R130" s="225"/>
      <c r="S130" s="225"/>
      <c r="T130" s="226"/>
      <c r="AT130" s="227" t="s">
        <v>140</v>
      </c>
      <c r="AU130" s="227" t="s">
        <v>87</v>
      </c>
      <c r="AV130" s="13" t="s">
        <v>85</v>
      </c>
      <c r="AW130" s="13" t="s">
        <v>34</v>
      </c>
      <c r="AX130" s="13" t="s">
        <v>77</v>
      </c>
      <c r="AY130" s="227" t="s">
        <v>130</v>
      </c>
    </row>
    <row r="131" spans="1:65" s="14" customFormat="1" ht="11.25">
      <c r="B131" s="228"/>
      <c r="C131" s="229"/>
      <c r="D131" s="214" t="s">
        <v>140</v>
      </c>
      <c r="E131" s="230" t="s">
        <v>1</v>
      </c>
      <c r="F131" s="231" t="s">
        <v>85</v>
      </c>
      <c r="G131" s="229"/>
      <c r="H131" s="232">
        <v>1</v>
      </c>
      <c r="I131" s="233"/>
      <c r="J131" s="229"/>
      <c r="K131" s="229"/>
      <c r="L131" s="234"/>
      <c r="M131" s="235"/>
      <c r="N131" s="236"/>
      <c r="O131" s="236"/>
      <c r="P131" s="236"/>
      <c r="Q131" s="236"/>
      <c r="R131" s="236"/>
      <c r="S131" s="236"/>
      <c r="T131" s="237"/>
      <c r="AT131" s="238" t="s">
        <v>140</v>
      </c>
      <c r="AU131" s="238" t="s">
        <v>87</v>
      </c>
      <c r="AV131" s="14" t="s">
        <v>87</v>
      </c>
      <c r="AW131" s="14" t="s">
        <v>34</v>
      </c>
      <c r="AX131" s="14" t="s">
        <v>77</v>
      </c>
      <c r="AY131" s="238" t="s">
        <v>130</v>
      </c>
    </row>
    <row r="132" spans="1:65" s="15" customFormat="1" ht="11.25">
      <c r="B132" s="239"/>
      <c r="C132" s="240"/>
      <c r="D132" s="214" t="s">
        <v>140</v>
      </c>
      <c r="E132" s="241" t="s">
        <v>1</v>
      </c>
      <c r="F132" s="242" t="s">
        <v>152</v>
      </c>
      <c r="G132" s="240"/>
      <c r="H132" s="243">
        <v>1</v>
      </c>
      <c r="I132" s="244"/>
      <c r="J132" s="240"/>
      <c r="K132" s="240"/>
      <c r="L132" s="245"/>
      <c r="M132" s="246"/>
      <c r="N132" s="247"/>
      <c r="O132" s="247"/>
      <c r="P132" s="247"/>
      <c r="Q132" s="247"/>
      <c r="R132" s="247"/>
      <c r="S132" s="247"/>
      <c r="T132" s="248"/>
      <c r="AT132" s="249" t="s">
        <v>140</v>
      </c>
      <c r="AU132" s="249" t="s">
        <v>87</v>
      </c>
      <c r="AV132" s="15" t="s">
        <v>136</v>
      </c>
      <c r="AW132" s="15" t="s">
        <v>34</v>
      </c>
      <c r="AX132" s="15" t="s">
        <v>85</v>
      </c>
      <c r="AY132" s="249" t="s">
        <v>130</v>
      </c>
    </row>
    <row r="133" spans="1:65" s="2" customFormat="1" ht="48" customHeight="1">
      <c r="A133" s="34"/>
      <c r="B133" s="35"/>
      <c r="C133" s="201" t="s">
        <v>167</v>
      </c>
      <c r="D133" s="201" t="s">
        <v>131</v>
      </c>
      <c r="E133" s="202" t="s">
        <v>971</v>
      </c>
      <c r="F133" s="203" t="s">
        <v>972</v>
      </c>
      <c r="G133" s="204" t="s">
        <v>326</v>
      </c>
      <c r="H133" s="205">
        <v>1</v>
      </c>
      <c r="I133" s="206"/>
      <c r="J133" s="207">
        <f>ROUND(I133*H133,2)</f>
        <v>0</v>
      </c>
      <c r="K133" s="203" t="s">
        <v>1</v>
      </c>
      <c r="L133" s="39"/>
      <c r="M133" s="208" t="s">
        <v>1</v>
      </c>
      <c r="N133" s="209" t="s">
        <v>42</v>
      </c>
      <c r="O133" s="71"/>
      <c r="P133" s="210">
        <f>O133*H133</f>
        <v>0</v>
      </c>
      <c r="Q133" s="210">
        <v>0</v>
      </c>
      <c r="R133" s="210">
        <f>Q133*H133</f>
        <v>0</v>
      </c>
      <c r="S133" s="210">
        <v>0</v>
      </c>
      <c r="T133" s="211">
        <f>S133*H133</f>
        <v>0</v>
      </c>
      <c r="U133" s="34"/>
      <c r="V133" s="34"/>
      <c r="W133" s="34"/>
      <c r="X133" s="34"/>
      <c r="Y133" s="34"/>
      <c r="Z133" s="34"/>
      <c r="AA133" s="34"/>
      <c r="AB133" s="34"/>
      <c r="AC133" s="34"/>
      <c r="AD133" s="34"/>
      <c r="AE133" s="34"/>
      <c r="AR133" s="212" t="s">
        <v>955</v>
      </c>
      <c r="AT133" s="212" t="s">
        <v>131</v>
      </c>
      <c r="AU133" s="212" t="s">
        <v>87</v>
      </c>
      <c r="AY133" s="17" t="s">
        <v>130</v>
      </c>
      <c r="BE133" s="213">
        <f>IF(N133="základní",J133,0)</f>
        <v>0</v>
      </c>
      <c r="BF133" s="213">
        <f>IF(N133="snížená",J133,0)</f>
        <v>0</v>
      </c>
      <c r="BG133" s="213">
        <f>IF(N133="zákl. přenesená",J133,0)</f>
        <v>0</v>
      </c>
      <c r="BH133" s="213">
        <f>IF(N133="sníž. přenesená",J133,0)</f>
        <v>0</v>
      </c>
      <c r="BI133" s="213">
        <f>IF(N133="nulová",J133,0)</f>
        <v>0</v>
      </c>
      <c r="BJ133" s="17" t="s">
        <v>85</v>
      </c>
      <c r="BK133" s="213">
        <f>ROUND(I133*H133,2)</f>
        <v>0</v>
      </c>
      <c r="BL133" s="17" t="s">
        <v>955</v>
      </c>
      <c r="BM133" s="212" t="s">
        <v>973</v>
      </c>
    </row>
    <row r="134" spans="1:65" s="2" customFormat="1" ht="48.75">
      <c r="A134" s="34"/>
      <c r="B134" s="35"/>
      <c r="C134" s="36"/>
      <c r="D134" s="214" t="s">
        <v>400</v>
      </c>
      <c r="E134" s="36"/>
      <c r="F134" s="215" t="s">
        <v>974</v>
      </c>
      <c r="G134" s="36"/>
      <c r="H134" s="36"/>
      <c r="I134" s="115"/>
      <c r="J134" s="36"/>
      <c r="K134" s="36"/>
      <c r="L134" s="39"/>
      <c r="M134" s="216"/>
      <c r="N134" s="217"/>
      <c r="O134" s="71"/>
      <c r="P134" s="71"/>
      <c r="Q134" s="71"/>
      <c r="R134" s="71"/>
      <c r="S134" s="71"/>
      <c r="T134" s="72"/>
      <c r="U134" s="34"/>
      <c r="V134" s="34"/>
      <c r="W134" s="34"/>
      <c r="X134" s="34"/>
      <c r="Y134" s="34"/>
      <c r="Z134" s="34"/>
      <c r="AA134" s="34"/>
      <c r="AB134" s="34"/>
      <c r="AC134" s="34"/>
      <c r="AD134" s="34"/>
      <c r="AE134" s="34"/>
      <c r="AT134" s="17" t="s">
        <v>400</v>
      </c>
      <c r="AU134" s="17" t="s">
        <v>87</v>
      </c>
    </row>
    <row r="135" spans="1:65" s="13" customFormat="1" ht="22.5">
      <c r="B135" s="218"/>
      <c r="C135" s="219"/>
      <c r="D135" s="214" t="s">
        <v>140</v>
      </c>
      <c r="E135" s="220" t="s">
        <v>1</v>
      </c>
      <c r="F135" s="221" t="s">
        <v>975</v>
      </c>
      <c r="G135" s="219"/>
      <c r="H135" s="220" t="s">
        <v>1</v>
      </c>
      <c r="I135" s="222"/>
      <c r="J135" s="219"/>
      <c r="K135" s="219"/>
      <c r="L135" s="223"/>
      <c r="M135" s="224"/>
      <c r="N135" s="225"/>
      <c r="O135" s="225"/>
      <c r="P135" s="225"/>
      <c r="Q135" s="225"/>
      <c r="R135" s="225"/>
      <c r="S135" s="225"/>
      <c r="T135" s="226"/>
      <c r="AT135" s="227" t="s">
        <v>140</v>
      </c>
      <c r="AU135" s="227" t="s">
        <v>87</v>
      </c>
      <c r="AV135" s="13" t="s">
        <v>85</v>
      </c>
      <c r="AW135" s="13" t="s">
        <v>34</v>
      </c>
      <c r="AX135" s="13" t="s">
        <v>77</v>
      </c>
      <c r="AY135" s="227" t="s">
        <v>130</v>
      </c>
    </row>
    <row r="136" spans="1:65" s="14" customFormat="1" ht="11.25">
      <c r="B136" s="228"/>
      <c r="C136" s="229"/>
      <c r="D136" s="214" t="s">
        <v>140</v>
      </c>
      <c r="E136" s="230" t="s">
        <v>1</v>
      </c>
      <c r="F136" s="231" t="s">
        <v>85</v>
      </c>
      <c r="G136" s="229"/>
      <c r="H136" s="232">
        <v>1</v>
      </c>
      <c r="I136" s="233"/>
      <c r="J136" s="229"/>
      <c r="K136" s="229"/>
      <c r="L136" s="234"/>
      <c r="M136" s="235"/>
      <c r="N136" s="236"/>
      <c r="O136" s="236"/>
      <c r="P136" s="236"/>
      <c r="Q136" s="236"/>
      <c r="R136" s="236"/>
      <c r="S136" s="236"/>
      <c r="T136" s="237"/>
      <c r="AT136" s="238" t="s">
        <v>140</v>
      </c>
      <c r="AU136" s="238" t="s">
        <v>87</v>
      </c>
      <c r="AV136" s="14" t="s">
        <v>87</v>
      </c>
      <c r="AW136" s="14" t="s">
        <v>34</v>
      </c>
      <c r="AX136" s="14" t="s">
        <v>77</v>
      </c>
      <c r="AY136" s="238" t="s">
        <v>130</v>
      </c>
    </row>
    <row r="137" spans="1:65" s="15" customFormat="1" ht="11.25">
      <c r="B137" s="239"/>
      <c r="C137" s="240"/>
      <c r="D137" s="214" t="s">
        <v>140</v>
      </c>
      <c r="E137" s="241" t="s">
        <v>1</v>
      </c>
      <c r="F137" s="242" t="s">
        <v>152</v>
      </c>
      <c r="G137" s="240"/>
      <c r="H137" s="243">
        <v>1</v>
      </c>
      <c r="I137" s="244"/>
      <c r="J137" s="240"/>
      <c r="K137" s="240"/>
      <c r="L137" s="245"/>
      <c r="M137" s="246"/>
      <c r="N137" s="247"/>
      <c r="O137" s="247"/>
      <c r="P137" s="247"/>
      <c r="Q137" s="247"/>
      <c r="R137" s="247"/>
      <c r="S137" s="247"/>
      <c r="T137" s="248"/>
      <c r="AT137" s="249" t="s">
        <v>140</v>
      </c>
      <c r="AU137" s="249" t="s">
        <v>87</v>
      </c>
      <c r="AV137" s="15" t="s">
        <v>136</v>
      </c>
      <c r="AW137" s="15" t="s">
        <v>34</v>
      </c>
      <c r="AX137" s="15" t="s">
        <v>85</v>
      </c>
      <c r="AY137" s="249" t="s">
        <v>130</v>
      </c>
    </row>
    <row r="138" spans="1:65" s="2" customFormat="1" ht="168" customHeight="1">
      <c r="A138" s="34"/>
      <c r="B138" s="35"/>
      <c r="C138" s="201" t="s">
        <v>178</v>
      </c>
      <c r="D138" s="201" t="s">
        <v>131</v>
      </c>
      <c r="E138" s="202" t="s">
        <v>976</v>
      </c>
      <c r="F138" s="203" t="s">
        <v>977</v>
      </c>
      <c r="G138" s="204" t="s">
        <v>326</v>
      </c>
      <c r="H138" s="205">
        <v>1</v>
      </c>
      <c r="I138" s="206"/>
      <c r="J138" s="207">
        <f>ROUND(I138*H138,2)</f>
        <v>0</v>
      </c>
      <c r="K138" s="203" t="s">
        <v>1</v>
      </c>
      <c r="L138" s="39"/>
      <c r="M138" s="208" t="s">
        <v>1</v>
      </c>
      <c r="N138" s="209" t="s">
        <v>42</v>
      </c>
      <c r="O138" s="71"/>
      <c r="P138" s="210">
        <f>O138*H138</f>
        <v>0</v>
      </c>
      <c r="Q138" s="210">
        <v>0</v>
      </c>
      <c r="R138" s="210">
        <f>Q138*H138</f>
        <v>0</v>
      </c>
      <c r="S138" s="210">
        <v>0</v>
      </c>
      <c r="T138" s="211">
        <f>S138*H138</f>
        <v>0</v>
      </c>
      <c r="U138" s="34"/>
      <c r="V138" s="34"/>
      <c r="W138" s="34"/>
      <c r="X138" s="34"/>
      <c r="Y138" s="34"/>
      <c r="Z138" s="34"/>
      <c r="AA138" s="34"/>
      <c r="AB138" s="34"/>
      <c r="AC138" s="34"/>
      <c r="AD138" s="34"/>
      <c r="AE138" s="34"/>
      <c r="AR138" s="212" t="s">
        <v>136</v>
      </c>
      <c r="AT138" s="212" t="s">
        <v>131</v>
      </c>
      <c r="AU138" s="212" t="s">
        <v>87</v>
      </c>
      <c r="AY138" s="17" t="s">
        <v>130</v>
      </c>
      <c r="BE138" s="213">
        <f>IF(N138="základní",J138,0)</f>
        <v>0</v>
      </c>
      <c r="BF138" s="213">
        <f>IF(N138="snížená",J138,0)</f>
        <v>0</v>
      </c>
      <c r="BG138" s="213">
        <f>IF(N138="zákl. přenesená",J138,0)</f>
        <v>0</v>
      </c>
      <c r="BH138" s="213">
        <f>IF(N138="sníž. přenesená",J138,0)</f>
        <v>0</v>
      </c>
      <c r="BI138" s="213">
        <f>IF(N138="nulová",J138,0)</f>
        <v>0</v>
      </c>
      <c r="BJ138" s="17" t="s">
        <v>85</v>
      </c>
      <c r="BK138" s="213">
        <f>ROUND(I138*H138,2)</f>
        <v>0</v>
      </c>
      <c r="BL138" s="17" t="s">
        <v>136</v>
      </c>
      <c r="BM138" s="212" t="s">
        <v>978</v>
      </c>
    </row>
    <row r="139" spans="1:65" s="2" customFormat="1" ht="126.75">
      <c r="A139" s="34"/>
      <c r="B139" s="35"/>
      <c r="C139" s="36"/>
      <c r="D139" s="214" t="s">
        <v>400</v>
      </c>
      <c r="E139" s="36"/>
      <c r="F139" s="215" t="s">
        <v>979</v>
      </c>
      <c r="G139" s="36"/>
      <c r="H139" s="36"/>
      <c r="I139" s="115"/>
      <c r="J139" s="36"/>
      <c r="K139" s="36"/>
      <c r="L139" s="39"/>
      <c r="M139" s="216"/>
      <c r="N139" s="217"/>
      <c r="O139" s="71"/>
      <c r="P139" s="71"/>
      <c r="Q139" s="71"/>
      <c r="R139" s="71"/>
      <c r="S139" s="71"/>
      <c r="T139" s="72"/>
      <c r="U139" s="34"/>
      <c r="V139" s="34"/>
      <c r="W139" s="34"/>
      <c r="X139" s="34"/>
      <c r="Y139" s="34"/>
      <c r="Z139" s="34"/>
      <c r="AA139" s="34"/>
      <c r="AB139" s="34"/>
      <c r="AC139" s="34"/>
      <c r="AD139" s="34"/>
      <c r="AE139" s="34"/>
      <c r="AT139" s="17" t="s">
        <v>400</v>
      </c>
      <c r="AU139" s="17" t="s">
        <v>87</v>
      </c>
    </row>
    <row r="140" spans="1:65" s="13" customFormat="1" ht="22.5">
      <c r="B140" s="218"/>
      <c r="C140" s="219"/>
      <c r="D140" s="214" t="s">
        <v>140</v>
      </c>
      <c r="E140" s="220" t="s">
        <v>1</v>
      </c>
      <c r="F140" s="221" t="s">
        <v>980</v>
      </c>
      <c r="G140" s="219"/>
      <c r="H140" s="220" t="s">
        <v>1</v>
      </c>
      <c r="I140" s="222"/>
      <c r="J140" s="219"/>
      <c r="K140" s="219"/>
      <c r="L140" s="223"/>
      <c r="M140" s="224"/>
      <c r="N140" s="225"/>
      <c r="O140" s="225"/>
      <c r="P140" s="225"/>
      <c r="Q140" s="225"/>
      <c r="R140" s="225"/>
      <c r="S140" s="225"/>
      <c r="T140" s="226"/>
      <c r="AT140" s="227" t="s">
        <v>140</v>
      </c>
      <c r="AU140" s="227" t="s">
        <v>87</v>
      </c>
      <c r="AV140" s="13" t="s">
        <v>85</v>
      </c>
      <c r="AW140" s="13" t="s">
        <v>34</v>
      </c>
      <c r="AX140" s="13" t="s">
        <v>77</v>
      </c>
      <c r="AY140" s="227" t="s">
        <v>130</v>
      </c>
    </row>
    <row r="141" spans="1:65" s="14" customFormat="1" ht="11.25">
      <c r="B141" s="228"/>
      <c r="C141" s="229"/>
      <c r="D141" s="214" t="s">
        <v>140</v>
      </c>
      <c r="E141" s="230" t="s">
        <v>1</v>
      </c>
      <c r="F141" s="231" t="s">
        <v>85</v>
      </c>
      <c r="G141" s="229"/>
      <c r="H141" s="232">
        <v>1</v>
      </c>
      <c r="I141" s="233"/>
      <c r="J141" s="229"/>
      <c r="K141" s="229"/>
      <c r="L141" s="234"/>
      <c r="M141" s="235"/>
      <c r="N141" s="236"/>
      <c r="O141" s="236"/>
      <c r="P141" s="236"/>
      <c r="Q141" s="236"/>
      <c r="R141" s="236"/>
      <c r="S141" s="236"/>
      <c r="T141" s="237"/>
      <c r="AT141" s="238" t="s">
        <v>140</v>
      </c>
      <c r="AU141" s="238" t="s">
        <v>87</v>
      </c>
      <c r="AV141" s="14" t="s">
        <v>87</v>
      </c>
      <c r="AW141" s="14" t="s">
        <v>34</v>
      </c>
      <c r="AX141" s="14" t="s">
        <v>77</v>
      </c>
      <c r="AY141" s="238" t="s">
        <v>130</v>
      </c>
    </row>
    <row r="142" spans="1:65" s="15" customFormat="1" ht="11.25">
      <c r="B142" s="239"/>
      <c r="C142" s="240"/>
      <c r="D142" s="214" t="s">
        <v>140</v>
      </c>
      <c r="E142" s="241" t="s">
        <v>1</v>
      </c>
      <c r="F142" s="242" t="s">
        <v>152</v>
      </c>
      <c r="G142" s="240"/>
      <c r="H142" s="243">
        <v>1</v>
      </c>
      <c r="I142" s="244"/>
      <c r="J142" s="240"/>
      <c r="K142" s="240"/>
      <c r="L142" s="245"/>
      <c r="M142" s="246"/>
      <c r="N142" s="247"/>
      <c r="O142" s="247"/>
      <c r="P142" s="247"/>
      <c r="Q142" s="247"/>
      <c r="R142" s="247"/>
      <c r="S142" s="247"/>
      <c r="T142" s="248"/>
      <c r="AT142" s="249" t="s">
        <v>140</v>
      </c>
      <c r="AU142" s="249" t="s">
        <v>87</v>
      </c>
      <c r="AV142" s="15" t="s">
        <v>136</v>
      </c>
      <c r="AW142" s="15" t="s">
        <v>34</v>
      </c>
      <c r="AX142" s="15" t="s">
        <v>85</v>
      </c>
      <c r="AY142" s="249" t="s">
        <v>130</v>
      </c>
    </row>
    <row r="143" spans="1:65" s="2" customFormat="1" ht="120" customHeight="1">
      <c r="A143" s="34"/>
      <c r="B143" s="35"/>
      <c r="C143" s="201" t="s">
        <v>183</v>
      </c>
      <c r="D143" s="201" t="s">
        <v>131</v>
      </c>
      <c r="E143" s="202" t="s">
        <v>981</v>
      </c>
      <c r="F143" s="203" t="s">
        <v>982</v>
      </c>
      <c r="G143" s="204" t="s">
        <v>326</v>
      </c>
      <c r="H143" s="205">
        <v>1</v>
      </c>
      <c r="I143" s="206"/>
      <c r="J143" s="207">
        <f>ROUND(I143*H143,2)</f>
        <v>0</v>
      </c>
      <c r="K143" s="203" t="s">
        <v>135</v>
      </c>
      <c r="L143" s="39"/>
      <c r="M143" s="208" t="s">
        <v>1</v>
      </c>
      <c r="N143" s="209" t="s">
        <v>42</v>
      </c>
      <c r="O143" s="71"/>
      <c r="P143" s="210">
        <f>O143*H143</f>
        <v>0</v>
      </c>
      <c r="Q143" s="210">
        <v>0</v>
      </c>
      <c r="R143" s="210">
        <f>Q143*H143</f>
        <v>0</v>
      </c>
      <c r="S143" s="210">
        <v>0</v>
      </c>
      <c r="T143" s="211">
        <f>S143*H143</f>
        <v>0</v>
      </c>
      <c r="U143" s="34"/>
      <c r="V143" s="34"/>
      <c r="W143" s="34"/>
      <c r="X143" s="34"/>
      <c r="Y143" s="34"/>
      <c r="Z143" s="34"/>
      <c r="AA143" s="34"/>
      <c r="AB143" s="34"/>
      <c r="AC143" s="34"/>
      <c r="AD143" s="34"/>
      <c r="AE143" s="34"/>
      <c r="AR143" s="212" t="s">
        <v>955</v>
      </c>
      <c r="AT143" s="212" t="s">
        <v>131</v>
      </c>
      <c r="AU143" s="212" t="s">
        <v>87</v>
      </c>
      <c r="AY143" s="17" t="s">
        <v>130</v>
      </c>
      <c r="BE143" s="213">
        <f>IF(N143="základní",J143,0)</f>
        <v>0</v>
      </c>
      <c r="BF143" s="213">
        <f>IF(N143="snížená",J143,0)</f>
        <v>0</v>
      </c>
      <c r="BG143" s="213">
        <f>IF(N143="zákl. přenesená",J143,0)</f>
        <v>0</v>
      </c>
      <c r="BH143" s="213">
        <f>IF(N143="sníž. přenesená",J143,0)</f>
        <v>0</v>
      </c>
      <c r="BI143" s="213">
        <f>IF(N143="nulová",J143,0)</f>
        <v>0</v>
      </c>
      <c r="BJ143" s="17" t="s">
        <v>85</v>
      </c>
      <c r="BK143" s="213">
        <f>ROUND(I143*H143,2)</f>
        <v>0</v>
      </c>
      <c r="BL143" s="17" t="s">
        <v>955</v>
      </c>
      <c r="BM143" s="212" t="s">
        <v>983</v>
      </c>
    </row>
    <row r="144" spans="1:65" s="2" customFormat="1" ht="97.5">
      <c r="A144" s="34"/>
      <c r="B144" s="35"/>
      <c r="C144" s="36"/>
      <c r="D144" s="214" t="s">
        <v>400</v>
      </c>
      <c r="E144" s="36"/>
      <c r="F144" s="215" t="s">
        <v>984</v>
      </c>
      <c r="G144" s="36"/>
      <c r="H144" s="36"/>
      <c r="I144" s="115"/>
      <c r="J144" s="36"/>
      <c r="K144" s="36"/>
      <c r="L144" s="39"/>
      <c r="M144" s="216"/>
      <c r="N144" s="217"/>
      <c r="O144" s="71"/>
      <c r="P144" s="71"/>
      <c r="Q144" s="71"/>
      <c r="R144" s="71"/>
      <c r="S144" s="71"/>
      <c r="T144" s="72"/>
      <c r="U144" s="34"/>
      <c r="V144" s="34"/>
      <c r="W144" s="34"/>
      <c r="X144" s="34"/>
      <c r="Y144" s="34"/>
      <c r="Z144" s="34"/>
      <c r="AA144" s="34"/>
      <c r="AB144" s="34"/>
      <c r="AC144" s="34"/>
      <c r="AD144" s="34"/>
      <c r="AE144" s="34"/>
      <c r="AT144" s="17" t="s">
        <v>400</v>
      </c>
      <c r="AU144" s="17" t="s">
        <v>87</v>
      </c>
    </row>
    <row r="145" spans="1:65" s="13" customFormat="1" ht="11.25">
      <c r="B145" s="218"/>
      <c r="C145" s="219"/>
      <c r="D145" s="214" t="s">
        <v>140</v>
      </c>
      <c r="E145" s="220" t="s">
        <v>1</v>
      </c>
      <c r="F145" s="221" t="s">
        <v>985</v>
      </c>
      <c r="G145" s="219"/>
      <c r="H145" s="220" t="s">
        <v>1</v>
      </c>
      <c r="I145" s="222"/>
      <c r="J145" s="219"/>
      <c r="K145" s="219"/>
      <c r="L145" s="223"/>
      <c r="M145" s="224"/>
      <c r="N145" s="225"/>
      <c r="O145" s="225"/>
      <c r="P145" s="225"/>
      <c r="Q145" s="225"/>
      <c r="R145" s="225"/>
      <c r="S145" s="225"/>
      <c r="T145" s="226"/>
      <c r="AT145" s="227" t="s">
        <v>140</v>
      </c>
      <c r="AU145" s="227" t="s">
        <v>87</v>
      </c>
      <c r="AV145" s="13" t="s">
        <v>85</v>
      </c>
      <c r="AW145" s="13" t="s">
        <v>34</v>
      </c>
      <c r="AX145" s="13" t="s">
        <v>77</v>
      </c>
      <c r="AY145" s="227" t="s">
        <v>130</v>
      </c>
    </row>
    <row r="146" spans="1:65" s="14" customFormat="1" ht="11.25">
      <c r="B146" s="228"/>
      <c r="C146" s="229"/>
      <c r="D146" s="214" t="s">
        <v>140</v>
      </c>
      <c r="E146" s="230" t="s">
        <v>1</v>
      </c>
      <c r="F146" s="231" t="s">
        <v>85</v>
      </c>
      <c r="G146" s="229"/>
      <c r="H146" s="232">
        <v>1</v>
      </c>
      <c r="I146" s="233"/>
      <c r="J146" s="229"/>
      <c r="K146" s="229"/>
      <c r="L146" s="234"/>
      <c r="M146" s="235"/>
      <c r="N146" s="236"/>
      <c r="O146" s="236"/>
      <c r="P146" s="236"/>
      <c r="Q146" s="236"/>
      <c r="R146" s="236"/>
      <c r="S146" s="236"/>
      <c r="T146" s="237"/>
      <c r="AT146" s="238" t="s">
        <v>140</v>
      </c>
      <c r="AU146" s="238" t="s">
        <v>87</v>
      </c>
      <c r="AV146" s="14" t="s">
        <v>87</v>
      </c>
      <c r="AW146" s="14" t="s">
        <v>34</v>
      </c>
      <c r="AX146" s="14" t="s">
        <v>77</v>
      </c>
      <c r="AY146" s="238" t="s">
        <v>130</v>
      </c>
    </row>
    <row r="147" spans="1:65" s="15" customFormat="1" ht="11.25">
      <c r="B147" s="239"/>
      <c r="C147" s="240"/>
      <c r="D147" s="214" t="s">
        <v>140</v>
      </c>
      <c r="E147" s="241" t="s">
        <v>1</v>
      </c>
      <c r="F147" s="242" t="s">
        <v>152</v>
      </c>
      <c r="G147" s="240"/>
      <c r="H147" s="243">
        <v>1</v>
      </c>
      <c r="I147" s="244"/>
      <c r="J147" s="240"/>
      <c r="K147" s="240"/>
      <c r="L147" s="245"/>
      <c r="M147" s="246"/>
      <c r="N147" s="247"/>
      <c r="O147" s="247"/>
      <c r="P147" s="247"/>
      <c r="Q147" s="247"/>
      <c r="R147" s="247"/>
      <c r="S147" s="247"/>
      <c r="T147" s="248"/>
      <c r="AT147" s="249" t="s">
        <v>140</v>
      </c>
      <c r="AU147" s="249" t="s">
        <v>87</v>
      </c>
      <c r="AV147" s="15" t="s">
        <v>136</v>
      </c>
      <c r="AW147" s="15" t="s">
        <v>34</v>
      </c>
      <c r="AX147" s="15" t="s">
        <v>85</v>
      </c>
      <c r="AY147" s="249" t="s">
        <v>130</v>
      </c>
    </row>
    <row r="148" spans="1:65" s="2" customFormat="1" ht="24" customHeight="1">
      <c r="A148" s="34"/>
      <c r="B148" s="35"/>
      <c r="C148" s="201" t="s">
        <v>188</v>
      </c>
      <c r="D148" s="201" t="s">
        <v>131</v>
      </c>
      <c r="E148" s="202" t="s">
        <v>986</v>
      </c>
      <c r="F148" s="203" t="s">
        <v>987</v>
      </c>
      <c r="G148" s="204" t="s">
        <v>326</v>
      </c>
      <c r="H148" s="205">
        <v>1</v>
      </c>
      <c r="I148" s="206"/>
      <c r="J148" s="207">
        <f>ROUND(I148*H148,2)</f>
        <v>0</v>
      </c>
      <c r="K148" s="203" t="s">
        <v>1</v>
      </c>
      <c r="L148" s="39"/>
      <c r="M148" s="208" t="s">
        <v>1</v>
      </c>
      <c r="N148" s="209" t="s">
        <v>42</v>
      </c>
      <c r="O148" s="71"/>
      <c r="P148" s="210">
        <f>O148*H148</f>
        <v>0</v>
      </c>
      <c r="Q148" s="210">
        <v>0</v>
      </c>
      <c r="R148" s="210">
        <f>Q148*H148</f>
        <v>0</v>
      </c>
      <c r="S148" s="210">
        <v>0</v>
      </c>
      <c r="T148" s="211">
        <f>S148*H148</f>
        <v>0</v>
      </c>
      <c r="U148" s="34"/>
      <c r="V148" s="34"/>
      <c r="W148" s="34"/>
      <c r="X148" s="34"/>
      <c r="Y148" s="34"/>
      <c r="Z148" s="34"/>
      <c r="AA148" s="34"/>
      <c r="AB148" s="34"/>
      <c r="AC148" s="34"/>
      <c r="AD148" s="34"/>
      <c r="AE148" s="34"/>
      <c r="AR148" s="212" t="s">
        <v>955</v>
      </c>
      <c r="AT148" s="212" t="s">
        <v>131</v>
      </c>
      <c r="AU148" s="212" t="s">
        <v>87</v>
      </c>
      <c r="AY148" s="17" t="s">
        <v>130</v>
      </c>
      <c r="BE148" s="213">
        <f>IF(N148="základní",J148,0)</f>
        <v>0</v>
      </c>
      <c r="BF148" s="213">
        <f>IF(N148="snížená",J148,0)</f>
        <v>0</v>
      </c>
      <c r="BG148" s="213">
        <f>IF(N148="zákl. přenesená",J148,0)</f>
        <v>0</v>
      </c>
      <c r="BH148" s="213">
        <f>IF(N148="sníž. přenesená",J148,0)</f>
        <v>0</v>
      </c>
      <c r="BI148" s="213">
        <f>IF(N148="nulová",J148,0)</f>
        <v>0</v>
      </c>
      <c r="BJ148" s="17" t="s">
        <v>85</v>
      </c>
      <c r="BK148" s="213">
        <f>ROUND(I148*H148,2)</f>
        <v>0</v>
      </c>
      <c r="BL148" s="17" t="s">
        <v>955</v>
      </c>
      <c r="BM148" s="212" t="s">
        <v>988</v>
      </c>
    </row>
    <row r="149" spans="1:65" s="2" customFormat="1" ht="48" customHeight="1">
      <c r="A149" s="34"/>
      <c r="B149" s="35"/>
      <c r="C149" s="201" t="s">
        <v>192</v>
      </c>
      <c r="D149" s="201" t="s">
        <v>131</v>
      </c>
      <c r="E149" s="202" t="s">
        <v>989</v>
      </c>
      <c r="F149" s="203" t="s">
        <v>990</v>
      </c>
      <c r="G149" s="204" t="s">
        <v>326</v>
      </c>
      <c r="H149" s="205">
        <v>1</v>
      </c>
      <c r="I149" s="206"/>
      <c r="J149" s="207">
        <f>ROUND(I149*H149,2)</f>
        <v>0</v>
      </c>
      <c r="K149" s="203" t="s">
        <v>135</v>
      </c>
      <c r="L149" s="39"/>
      <c r="M149" s="208" t="s">
        <v>1</v>
      </c>
      <c r="N149" s="209" t="s">
        <v>42</v>
      </c>
      <c r="O149" s="71"/>
      <c r="P149" s="210">
        <f>O149*H149</f>
        <v>0</v>
      </c>
      <c r="Q149" s="210">
        <v>0</v>
      </c>
      <c r="R149" s="210">
        <f>Q149*H149</f>
        <v>0</v>
      </c>
      <c r="S149" s="210">
        <v>0</v>
      </c>
      <c r="T149" s="211">
        <f>S149*H149</f>
        <v>0</v>
      </c>
      <c r="U149" s="34"/>
      <c r="V149" s="34"/>
      <c r="W149" s="34"/>
      <c r="X149" s="34"/>
      <c r="Y149" s="34"/>
      <c r="Z149" s="34"/>
      <c r="AA149" s="34"/>
      <c r="AB149" s="34"/>
      <c r="AC149" s="34"/>
      <c r="AD149" s="34"/>
      <c r="AE149" s="34"/>
      <c r="AR149" s="212" t="s">
        <v>955</v>
      </c>
      <c r="AT149" s="212" t="s">
        <v>131</v>
      </c>
      <c r="AU149" s="212" t="s">
        <v>87</v>
      </c>
      <c r="AY149" s="17" t="s">
        <v>130</v>
      </c>
      <c r="BE149" s="213">
        <f>IF(N149="základní",J149,0)</f>
        <v>0</v>
      </c>
      <c r="BF149" s="213">
        <f>IF(N149="snížená",J149,0)</f>
        <v>0</v>
      </c>
      <c r="BG149" s="213">
        <f>IF(N149="zákl. přenesená",J149,0)</f>
        <v>0</v>
      </c>
      <c r="BH149" s="213">
        <f>IF(N149="sníž. přenesená",J149,0)</f>
        <v>0</v>
      </c>
      <c r="BI149" s="213">
        <f>IF(N149="nulová",J149,0)</f>
        <v>0</v>
      </c>
      <c r="BJ149" s="17" t="s">
        <v>85</v>
      </c>
      <c r="BK149" s="213">
        <f>ROUND(I149*H149,2)</f>
        <v>0</v>
      </c>
      <c r="BL149" s="17" t="s">
        <v>955</v>
      </c>
      <c r="BM149" s="212" t="s">
        <v>991</v>
      </c>
    </row>
    <row r="150" spans="1:65" s="2" customFormat="1" ht="39">
      <c r="A150" s="34"/>
      <c r="B150" s="35"/>
      <c r="C150" s="36"/>
      <c r="D150" s="214" t="s">
        <v>400</v>
      </c>
      <c r="E150" s="36"/>
      <c r="F150" s="215" t="s">
        <v>992</v>
      </c>
      <c r="G150" s="36"/>
      <c r="H150" s="36"/>
      <c r="I150" s="115"/>
      <c r="J150" s="36"/>
      <c r="K150" s="36"/>
      <c r="L150" s="39"/>
      <c r="M150" s="216"/>
      <c r="N150" s="217"/>
      <c r="O150" s="71"/>
      <c r="P150" s="71"/>
      <c r="Q150" s="71"/>
      <c r="R150" s="71"/>
      <c r="S150" s="71"/>
      <c r="T150" s="72"/>
      <c r="U150" s="34"/>
      <c r="V150" s="34"/>
      <c r="W150" s="34"/>
      <c r="X150" s="34"/>
      <c r="Y150" s="34"/>
      <c r="Z150" s="34"/>
      <c r="AA150" s="34"/>
      <c r="AB150" s="34"/>
      <c r="AC150" s="34"/>
      <c r="AD150" s="34"/>
      <c r="AE150" s="34"/>
      <c r="AT150" s="17" t="s">
        <v>400</v>
      </c>
      <c r="AU150" s="17" t="s">
        <v>87</v>
      </c>
    </row>
    <row r="151" spans="1:65" s="13" customFormat="1" ht="33.75">
      <c r="B151" s="218"/>
      <c r="C151" s="219"/>
      <c r="D151" s="214" t="s">
        <v>140</v>
      </c>
      <c r="E151" s="220" t="s">
        <v>1</v>
      </c>
      <c r="F151" s="221" t="s">
        <v>993</v>
      </c>
      <c r="G151" s="219"/>
      <c r="H151" s="220" t="s">
        <v>1</v>
      </c>
      <c r="I151" s="222"/>
      <c r="J151" s="219"/>
      <c r="K151" s="219"/>
      <c r="L151" s="223"/>
      <c r="M151" s="224"/>
      <c r="N151" s="225"/>
      <c r="O151" s="225"/>
      <c r="P151" s="225"/>
      <c r="Q151" s="225"/>
      <c r="R151" s="225"/>
      <c r="S151" s="225"/>
      <c r="T151" s="226"/>
      <c r="AT151" s="227" t="s">
        <v>140</v>
      </c>
      <c r="AU151" s="227" t="s">
        <v>87</v>
      </c>
      <c r="AV151" s="13" t="s">
        <v>85</v>
      </c>
      <c r="AW151" s="13" t="s">
        <v>34</v>
      </c>
      <c r="AX151" s="13" t="s">
        <v>77</v>
      </c>
      <c r="AY151" s="227" t="s">
        <v>130</v>
      </c>
    </row>
    <row r="152" spans="1:65" s="14" customFormat="1" ht="11.25">
      <c r="B152" s="228"/>
      <c r="C152" s="229"/>
      <c r="D152" s="214" t="s">
        <v>140</v>
      </c>
      <c r="E152" s="230" t="s">
        <v>1</v>
      </c>
      <c r="F152" s="231" t="s">
        <v>85</v>
      </c>
      <c r="G152" s="229"/>
      <c r="H152" s="232">
        <v>1</v>
      </c>
      <c r="I152" s="233"/>
      <c r="J152" s="229"/>
      <c r="K152" s="229"/>
      <c r="L152" s="234"/>
      <c r="M152" s="235"/>
      <c r="N152" s="236"/>
      <c r="O152" s="236"/>
      <c r="P152" s="236"/>
      <c r="Q152" s="236"/>
      <c r="R152" s="236"/>
      <c r="S152" s="236"/>
      <c r="T152" s="237"/>
      <c r="AT152" s="238" t="s">
        <v>140</v>
      </c>
      <c r="AU152" s="238" t="s">
        <v>87</v>
      </c>
      <c r="AV152" s="14" t="s">
        <v>87</v>
      </c>
      <c r="AW152" s="14" t="s">
        <v>34</v>
      </c>
      <c r="AX152" s="14" t="s">
        <v>77</v>
      </c>
      <c r="AY152" s="238" t="s">
        <v>130</v>
      </c>
    </row>
    <row r="153" spans="1:65" s="15" customFormat="1" ht="11.25">
      <c r="B153" s="239"/>
      <c r="C153" s="240"/>
      <c r="D153" s="214" t="s">
        <v>140</v>
      </c>
      <c r="E153" s="241" t="s">
        <v>1</v>
      </c>
      <c r="F153" s="242" t="s">
        <v>152</v>
      </c>
      <c r="G153" s="240"/>
      <c r="H153" s="243">
        <v>1</v>
      </c>
      <c r="I153" s="244"/>
      <c r="J153" s="240"/>
      <c r="K153" s="240"/>
      <c r="L153" s="245"/>
      <c r="M153" s="246"/>
      <c r="N153" s="247"/>
      <c r="O153" s="247"/>
      <c r="P153" s="247"/>
      <c r="Q153" s="247"/>
      <c r="R153" s="247"/>
      <c r="S153" s="247"/>
      <c r="T153" s="248"/>
      <c r="AT153" s="249" t="s">
        <v>140</v>
      </c>
      <c r="AU153" s="249" t="s">
        <v>87</v>
      </c>
      <c r="AV153" s="15" t="s">
        <v>136</v>
      </c>
      <c r="AW153" s="15" t="s">
        <v>34</v>
      </c>
      <c r="AX153" s="15" t="s">
        <v>85</v>
      </c>
      <c r="AY153" s="249" t="s">
        <v>130</v>
      </c>
    </row>
    <row r="154" spans="1:65" s="2" customFormat="1" ht="60" customHeight="1">
      <c r="A154" s="34"/>
      <c r="B154" s="35"/>
      <c r="C154" s="201" t="s">
        <v>200</v>
      </c>
      <c r="D154" s="201" t="s">
        <v>131</v>
      </c>
      <c r="E154" s="202" t="s">
        <v>994</v>
      </c>
      <c r="F154" s="203" t="s">
        <v>995</v>
      </c>
      <c r="G154" s="204" t="s">
        <v>326</v>
      </c>
      <c r="H154" s="205">
        <v>1</v>
      </c>
      <c r="I154" s="206"/>
      <c r="J154" s="207">
        <f>ROUND(I154*H154,2)</f>
        <v>0</v>
      </c>
      <c r="K154" s="203" t="s">
        <v>1</v>
      </c>
      <c r="L154" s="39"/>
      <c r="M154" s="208" t="s">
        <v>1</v>
      </c>
      <c r="N154" s="209" t="s">
        <v>42</v>
      </c>
      <c r="O154" s="71"/>
      <c r="P154" s="210">
        <f>O154*H154</f>
        <v>0</v>
      </c>
      <c r="Q154" s="210">
        <v>0</v>
      </c>
      <c r="R154" s="210">
        <f>Q154*H154</f>
        <v>0</v>
      </c>
      <c r="S154" s="210">
        <v>0</v>
      </c>
      <c r="T154" s="211">
        <f>S154*H154</f>
        <v>0</v>
      </c>
      <c r="U154" s="34"/>
      <c r="V154" s="34"/>
      <c r="W154" s="34"/>
      <c r="X154" s="34"/>
      <c r="Y154" s="34"/>
      <c r="Z154" s="34"/>
      <c r="AA154" s="34"/>
      <c r="AB154" s="34"/>
      <c r="AC154" s="34"/>
      <c r="AD154" s="34"/>
      <c r="AE154" s="34"/>
      <c r="AR154" s="212" t="s">
        <v>136</v>
      </c>
      <c r="AT154" s="212" t="s">
        <v>131</v>
      </c>
      <c r="AU154" s="212" t="s">
        <v>87</v>
      </c>
      <c r="AY154" s="17" t="s">
        <v>130</v>
      </c>
      <c r="BE154" s="213">
        <f>IF(N154="základní",J154,0)</f>
        <v>0</v>
      </c>
      <c r="BF154" s="213">
        <f>IF(N154="snížená",J154,0)</f>
        <v>0</v>
      </c>
      <c r="BG154" s="213">
        <f>IF(N154="zákl. přenesená",J154,0)</f>
        <v>0</v>
      </c>
      <c r="BH154" s="213">
        <f>IF(N154="sníž. přenesená",J154,0)</f>
        <v>0</v>
      </c>
      <c r="BI154" s="213">
        <f>IF(N154="nulová",J154,0)</f>
        <v>0</v>
      </c>
      <c r="BJ154" s="17" t="s">
        <v>85</v>
      </c>
      <c r="BK154" s="213">
        <f>ROUND(I154*H154,2)</f>
        <v>0</v>
      </c>
      <c r="BL154" s="17" t="s">
        <v>136</v>
      </c>
      <c r="BM154" s="212" t="s">
        <v>996</v>
      </c>
    </row>
    <row r="155" spans="1:65" s="2" customFormat="1" ht="48.75">
      <c r="A155" s="34"/>
      <c r="B155" s="35"/>
      <c r="C155" s="36"/>
      <c r="D155" s="214" t="s">
        <v>400</v>
      </c>
      <c r="E155" s="36"/>
      <c r="F155" s="215" t="s">
        <v>997</v>
      </c>
      <c r="G155" s="36"/>
      <c r="H155" s="36"/>
      <c r="I155" s="115"/>
      <c r="J155" s="36"/>
      <c r="K155" s="36"/>
      <c r="L155" s="39"/>
      <c r="M155" s="216"/>
      <c r="N155" s="217"/>
      <c r="O155" s="71"/>
      <c r="P155" s="71"/>
      <c r="Q155" s="71"/>
      <c r="R155" s="71"/>
      <c r="S155" s="71"/>
      <c r="T155" s="72"/>
      <c r="U155" s="34"/>
      <c r="V155" s="34"/>
      <c r="W155" s="34"/>
      <c r="X155" s="34"/>
      <c r="Y155" s="34"/>
      <c r="Z155" s="34"/>
      <c r="AA155" s="34"/>
      <c r="AB155" s="34"/>
      <c r="AC155" s="34"/>
      <c r="AD155" s="34"/>
      <c r="AE155" s="34"/>
      <c r="AT155" s="17" t="s">
        <v>400</v>
      </c>
      <c r="AU155" s="17" t="s">
        <v>87</v>
      </c>
    </row>
    <row r="156" spans="1:65" s="13" customFormat="1" ht="22.5">
      <c r="B156" s="218"/>
      <c r="C156" s="219"/>
      <c r="D156" s="214" t="s">
        <v>140</v>
      </c>
      <c r="E156" s="220" t="s">
        <v>1</v>
      </c>
      <c r="F156" s="221" t="s">
        <v>998</v>
      </c>
      <c r="G156" s="219"/>
      <c r="H156" s="220" t="s">
        <v>1</v>
      </c>
      <c r="I156" s="222"/>
      <c r="J156" s="219"/>
      <c r="K156" s="219"/>
      <c r="L156" s="223"/>
      <c r="M156" s="224"/>
      <c r="N156" s="225"/>
      <c r="O156" s="225"/>
      <c r="P156" s="225"/>
      <c r="Q156" s="225"/>
      <c r="R156" s="225"/>
      <c r="S156" s="225"/>
      <c r="T156" s="226"/>
      <c r="AT156" s="227" t="s">
        <v>140</v>
      </c>
      <c r="AU156" s="227" t="s">
        <v>87</v>
      </c>
      <c r="AV156" s="13" t="s">
        <v>85</v>
      </c>
      <c r="AW156" s="13" t="s">
        <v>34</v>
      </c>
      <c r="AX156" s="13" t="s">
        <v>77</v>
      </c>
      <c r="AY156" s="227" t="s">
        <v>130</v>
      </c>
    </row>
    <row r="157" spans="1:65" s="14" customFormat="1" ht="11.25">
      <c r="B157" s="228"/>
      <c r="C157" s="229"/>
      <c r="D157" s="214" t="s">
        <v>140</v>
      </c>
      <c r="E157" s="230" t="s">
        <v>1</v>
      </c>
      <c r="F157" s="231" t="s">
        <v>85</v>
      </c>
      <c r="G157" s="229"/>
      <c r="H157" s="232">
        <v>1</v>
      </c>
      <c r="I157" s="233"/>
      <c r="J157" s="229"/>
      <c r="K157" s="229"/>
      <c r="L157" s="234"/>
      <c r="M157" s="235"/>
      <c r="N157" s="236"/>
      <c r="O157" s="236"/>
      <c r="P157" s="236"/>
      <c r="Q157" s="236"/>
      <c r="R157" s="236"/>
      <c r="S157" s="236"/>
      <c r="T157" s="237"/>
      <c r="AT157" s="238" t="s">
        <v>140</v>
      </c>
      <c r="AU157" s="238" t="s">
        <v>87</v>
      </c>
      <c r="AV157" s="14" t="s">
        <v>87</v>
      </c>
      <c r="AW157" s="14" t="s">
        <v>34</v>
      </c>
      <c r="AX157" s="14" t="s">
        <v>77</v>
      </c>
      <c r="AY157" s="238" t="s">
        <v>130</v>
      </c>
    </row>
    <row r="158" spans="1:65" s="15" customFormat="1" ht="11.25">
      <c r="B158" s="239"/>
      <c r="C158" s="240"/>
      <c r="D158" s="214" t="s">
        <v>140</v>
      </c>
      <c r="E158" s="241" t="s">
        <v>1</v>
      </c>
      <c r="F158" s="242" t="s">
        <v>152</v>
      </c>
      <c r="G158" s="240"/>
      <c r="H158" s="243">
        <v>1</v>
      </c>
      <c r="I158" s="244"/>
      <c r="J158" s="240"/>
      <c r="K158" s="240"/>
      <c r="L158" s="245"/>
      <c r="M158" s="246"/>
      <c r="N158" s="247"/>
      <c r="O158" s="247"/>
      <c r="P158" s="247"/>
      <c r="Q158" s="247"/>
      <c r="R158" s="247"/>
      <c r="S158" s="247"/>
      <c r="T158" s="248"/>
      <c r="AT158" s="249" t="s">
        <v>140</v>
      </c>
      <c r="AU158" s="249" t="s">
        <v>87</v>
      </c>
      <c r="AV158" s="15" t="s">
        <v>136</v>
      </c>
      <c r="AW158" s="15" t="s">
        <v>34</v>
      </c>
      <c r="AX158" s="15" t="s">
        <v>85</v>
      </c>
      <c r="AY158" s="249" t="s">
        <v>130</v>
      </c>
    </row>
    <row r="159" spans="1:65" s="2" customFormat="1" ht="16.5" customHeight="1">
      <c r="A159" s="34"/>
      <c r="B159" s="35"/>
      <c r="C159" s="201" t="s">
        <v>215</v>
      </c>
      <c r="D159" s="201" t="s">
        <v>131</v>
      </c>
      <c r="E159" s="202" t="s">
        <v>999</v>
      </c>
      <c r="F159" s="203" t="s">
        <v>1000</v>
      </c>
      <c r="G159" s="204" t="s">
        <v>1001</v>
      </c>
      <c r="H159" s="205">
        <v>2.0379999999999998</v>
      </c>
      <c r="I159" s="206"/>
      <c r="J159" s="207">
        <f>ROUND(I159*H159,2)</f>
        <v>0</v>
      </c>
      <c r="K159" s="203" t="s">
        <v>1</v>
      </c>
      <c r="L159" s="39"/>
      <c r="M159" s="208" t="s">
        <v>1</v>
      </c>
      <c r="N159" s="209" t="s">
        <v>42</v>
      </c>
      <c r="O159" s="71"/>
      <c r="P159" s="210">
        <f>O159*H159</f>
        <v>0</v>
      </c>
      <c r="Q159" s="210">
        <v>0</v>
      </c>
      <c r="R159" s="210">
        <f>Q159*H159</f>
        <v>0</v>
      </c>
      <c r="S159" s="210">
        <v>0</v>
      </c>
      <c r="T159" s="211">
        <f>S159*H159</f>
        <v>0</v>
      </c>
      <c r="U159" s="34"/>
      <c r="V159" s="34"/>
      <c r="W159" s="34"/>
      <c r="X159" s="34"/>
      <c r="Y159" s="34"/>
      <c r="Z159" s="34"/>
      <c r="AA159" s="34"/>
      <c r="AB159" s="34"/>
      <c r="AC159" s="34"/>
      <c r="AD159" s="34"/>
      <c r="AE159" s="34"/>
      <c r="AR159" s="212" t="s">
        <v>955</v>
      </c>
      <c r="AT159" s="212" t="s">
        <v>131</v>
      </c>
      <c r="AU159" s="212" t="s">
        <v>87</v>
      </c>
      <c r="AY159" s="17" t="s">
        <v>130</v>
      </c>
      <c r="BE159" s="213">
        <f>IF(N159="základní",J159,0)</f>
        <v>0</v>
      </c>
      <c r="BF159" s="213">
        <f>IF(N159="snížená",J159,0)</f>
        <v>0</v>
      </c>
      <c r="BG159" s="213">
        <f>IF(N159="zákl. přenesená",J159,0)</f>
        <v>0</v>
      </c>
      <c r="BH159" s="213">
        <f>IF(N159="sníž. přenesená",J159,0)</f>
        <v>0</v>
      </c>
      <c r="BI159" s="213">
        <f>IF(N159="nulová",J159,0)</f>
        <v>0</v>
      </c>
      <c r="BJ159" s="17" t="s">
        <v>85</v>
      </c>
      <c r="BK159" s="213">
        <f>ROUND(I159*H159,2)</f>
        <v>0</v>
      </c>
      <c r="BL159" s="17" t="s">
        <v>955</v>
      </c>
      <c r="BM159" s="212" t="s">
        <v>1002</v>
      </c>
    </row>
    <row r="160" spans="1:65" s="14" customFormat="1" ht="11.25">
      <c r="B160" s="228"/>
      <c r="C160" s="229"/>
      <c r="D160" s="214" t="s">
        <v>140</v>
      </c>
      <c r="E160" s="230" t="s">
        <v>1</v>
      </c>
      <c r="F160" s="231" t="s">
        <v>1003</v>
      </c>
      <c r="G160" s="229"/>
      <c r="H160" s="232">
        <v>1.02</v>
      </c>
      <c r="I160" s="233"/>
      <c r="J160" s="229"/>
      <c r="K160" s="229"/>
      <c r="L160" s="234"/>
      <c r="M160" s="235"/>
      <c r="N160" s="236"/>
      <c r="O160" s="236"/>
      <c r="P160" s="236"/>
      <c r="Q160" s="236"/>
      <c r="R160" s="236"/>
      <c r="S160" s="236"/>
      <c r="T160" s="237"/>
      <c r="AT160" s="238" t="s">
        <v>140</v>
      </c>
      <c r="AU160" s="238" t="s">
        <v>87</v>
      </c>
      <c r="AV160" s="14" t="s">
        <v>87</v>
      </c>
      <c r="AW160" s="14" t="s">
        <v>34</v>
      </c>
      <c r="AX160" s="14" t="s">
        <v>77</v>
      </c>
      <c r="AY160" s="238" t="s">
        <v>130</v>
      </c>
    </row>
    <row r="161" spans="1:65" s="14" customFormat="1" ht="11.25">
      <c r="B161" s="228"/>
      <c r="C161" s="229"/>
      <c r="D161" s="214" t="s">
        <v>140</v>
      </c>
      <c r="E161" s="230" t="s">
        <v>1</v>
      </c>
      <c r="F161" s="231" t="s">
        <v>1004</v>
      </c>
      <c r="G161" s="229"/>
      <c r="H161" s="232">
        <v>1.018</v>
      </c>
      <c r="I161" s="233"/>
      <c r="J161" s="229"/>
      <c r="K161" s="229"/>
      <c r="L161" s="234"/>
      <c r="M161" s="235"/>
      <c r="N161" s="236"/>
      <c r="O161" s="236"/>
      <c r="P161" s="236"/>
      <c r="Q161" s="236"/>
      <c r="R161" s="236"/>
      <c r="S161" s="236"/>
      <c r="T161" s="237"/>
      <c r="AT161" s="238" t="s">
        <v>140</v>
      </c>
      <c r="AU161" s="238" t="s">
        <v>87</v>
      </c>
      <c r="AV161" s="14" t="s">
        <v>87</v>
      </c>
      <c r="AW161" s="14" t="s">
        <v>34</v>
      </c>
      <c r="AX161" s="14" t="s">
        <v>77</v>
      </c>
      <c r="AY161" s="238" t="s">
        <v>130</v>
      </c>
    </row>
    <row r="162" spans="1:65" s="15" customFormat="1" ht="11.25">
      <c r="B162" s="239"/>
      <c r="C162" s="240"/>
      <c r="D162" s="214" t="s">
        <v>140</v>
      </c>
      <c r="E162" s="241" t="s">
        <v>1</v>
      </c>
      <c r="F162" s="242" t="s">
        <v>152</v>
      </c>
      <c r="G162" s="240"/>
      <c r="H162" s="243">
        <v>2.0380000000000003</v>
      </c>
      <c r="I162" s="244"/>
      <c r="J162" s="240"/>
      <c r="K162" s="240"/>
      <c r="L162" s="245"/>
      <c r="M162" s="246"/>
      <c r="N162" s="247"/>
      <c r="O162" s="247"/>
      <c r="P162" s="247"/>
      <c r="Q162" s="247"/>
      <c r="R162" s="247"/>
      <c r="S162" s="247"/>
      <c r="T162" s="248"/>
      <c r="AT162" s="249" t="s">
        <v>140</v>
      </c>
      <c r="AU162" s="249" t="s">
        <v>87</v>
      </c>
      <c r="AV162" s="15" t="s">
        <v>136</v>
      </c>
      <c r="AW162" s="15" t="s">
        <v>34</v>
      </c>
      <c r="AX162" s="15" t="s">
        <v>85</v>
      </c>
      <c r="AY162" s="249" t="s">
        <v>130</v>
      </c>
    </row>
    <row r="163" spans="1:65" s="2" customFormat="1" ht="84" customHeight="1">
      <c r="A163" s="34"/>
      <c r="B163" s="35"/>
      <c r="C163" s="201" t="s">
        <v>219</v>
      </c>
      <c r="D163" s="201" t="s">
        <v>131</v>
      </c>
      <c r="E163" s="202" t="s">
        <v>1005</v>
      </c>
      <c r="F163" s="203" t="s">
        <v>1006</v>
      </c>
      <c r="G163" s="204" t="s">
        <v>326</v>
      </c>
      <c r="H163" s="205">
        <v>1</v>
      </c>
      <c r="I163" s="206"/>
      <c r="J163" s="207">
        <f>ROUND(I163*H163,2)</f>
        <v>0</v>
      </c>
      <c r="K163" s="203" t="s">
        <v>1</v>
      </c>
      <c r="L163" s="39"/>
      <c r="M163" s="208" t="s">
        <v>1</v>
      </c>
      <c r="N163" s="209" t="s">
        <v>42</v>
      </c>
      <c r="O163" s="71"/>
      <c r="P163" s="210">
        <f>O163*H163</f>
        <v>0</v>
      </c>
      <c r="Q163" s="210">
        <v>0</v>
      </c>
      <c r="R163" s="210">
        <f>Q163*H163</f>
        <v>0</v>
      </c>
      <c r="S163" s="210">
        <v>0</v>
      </c>
      <c r="T163" s="211">
        <f>S163*H163</f>
        <v>0</v>
      </c>
      <c r="U163" s="34"/>
      <c r="V163" s="34"/>
      <c r="W163" s="34"/>
      <c r="X163" s="34"/>
      <c r="Y163" s="34"/>
      <c r="Z163" s="34"/>
      <c r="AA163" s="34"/>
      <c r="AB163" s="34"/>
      <c r="AC163" s="34"/>
      <c r="AD163" s="34"/>
      <c r="AE163" s="34"/>
      <c r="AR163" s="212" t="s">
        <v>136</v>
      </c>
      <c r="AT163" s="212" t="s">
        <v>131</v>
      </c>
      <c r="AU163" s="212" t="s">
        <v>87</v>
      </c>
      <c r="AY163" s="17" t="s">
        <v>130</v>
      </c>
      <c r="BE163" s="213">
        <f>IF(N163="základní",J163,0)</f>
        <v>0</v>
      </c>
      <c r="BF163" s="213">
        <f>IF(N163="snížená",J163,0)</f>
        <v>0</v>
      </c>
      <c r="BG163" s="213">
        <f>IF(N163="zákl. přenesená",J163,0)</f>
        <v>0</v>
      </c>
      <c r="BH163" s="213">
        <f>IF(N163="sníž. přenesená",J163,0)</f>
        <v>0</v>
      </c>
      <c r="BI163" s="213">
        <f>IF(N163="nulová",J163,0)</f>
        <v>0</v>
      </c>
      <c r="BJ163" s="17" t="s">
        <v>85</v>
      </c>
      <c r="BK163" s="213">
        <f>ROUND(I163*H163,2)</f>
        <v>0</v>
      </c>
      <c r="BL163" s="17" t="s">
        <v>136</v>
      </c>
      <c r="BM163" s="212" t="s">
        <v>1007</v>
      </c>
    </row>
    <row r="164" spans="1:65" s="2" customFormat="1" ht="68.25">
      <c r="A164" s="34"/>
      <c r="B164" s="35"/>
      <c r="C164" s="36"/>
      <c r="D164" s="214" t="s">
        <v>400</v>
      </c>
      <c r="E164" s="36"/>
      <c r="F164" s="215" t="s">
        <v>1008</v>
      </c>
      <c r="G164" s="36"/>
      <c r="H164" s="36"/>
      <c r="I164" s="115"/>
      <c r="J164" s="36"/>
      <c r="K164" s="36"/>
      <c r="L164" s="39"/>
      <c r="M164" s="216"/>
      <c r="N164" s="217"/>
      <c r="O164" s="71"/>
      <c r="P164" s="71"/>
      <c r="Q164" s="71"/>
      <c r="R164" s="71"/>
      <c r="S164" s="71"/>
      <c r="T164" s="72"/>
      <c r="U164" s="34"/>
      <c r="V164" s="34"/>
      <c r="W164" s="34"/>
      <c r="X164" s="34"/>
      <c r="Y164" s="34"/>
      <c r="Z164" s="34"/>
      <c r="AA164" s="34"/>
      <c r="AB164" s="34"/>
      <c r="AC164" s="34"/>
      <c r="AD164" s="34"/>
      <c r="AE164" s="34"/>
      <c r="AT164" s="17" t="s">
        <v>400</v>
      </c>
      <c r="AU164" s="17" t="s">
        <v>87</v>
      </c>
    </row>
    <row r="165" spans="1:65" s="13" customFormat="1" ht="11.25">
      <c r="B165" s="218"/>
      <c r="C165" s="219"/>
      <c r="D165" s="214" t="s">
        <v>140</v>
      </c>
      <c r="E165" s="220" t="s">
        <v>1</v>
      </c>
      <c r="F165" s="221" t="s">
        <v>1009</v>
      </c>
      <c r="G165" s="219"/>
      <c r="H165" s="220" t="s">
        <v>1</v>
      </c>
      <c r="I165" s="222"/>
      <c r="J165" s="219"/>
      <c r="K165" s="219"/>
      <c r="L165" s="223"/>
      <c r="M165" s="224"/>
      <c r="N165" s="225"/>
      <c r="O165" s="225"/>
      <c r="P165" s="225"/>
      <c r="Q165" s="225"/>
      <c r="R165" s="225"/>
      <c r="S165" s="225"/>
      <c r="T165" s="226"/>
      <c r="AT165" s="227" t="s">
        <v>140</v>
      </c>
      <c r="AU165" s="227" t="s">
        <v>87</v>
      </c>
      <c r="AV165" s="13" t="s">
        <v>85</v>
      </c>
      <c r="AW165" s="13" t="s">
        <v>34</v>
      </c>
      <c r="AX165" s="13" t="s">
        <v>77</v>
      </c>
      <c r="AY165" s="227" t="s">
        <v>130</v>
      </c>
    </row>
    <row r="166" spans="1:65" s="14" customFormat="1" ht="11.25">
      <c r="B166" s="228"/>
      <c r="C166" s="229"/>
      <c r="D166" s="214" t="s">
        <v>140</v>
      </c>
      <c r="E166" s="230" t="s">
        <v>1</v>
      </c>
      <c r="F166" s="231" t="s">
        <v>85</v>
      </c>
      <c r="G166" s="229"/>
      <c r="H166" s="232">
        <v>1</v>
      </c>
      <c r="I166" s="233"/>
      <c r="J166" s="229"/>
      <c r="K166" s="229"/>
      <c r="L166" s="234"/>
      <c r="M166" s="235"/>
      <c r="N166" s="236"/>
      <c r="O166" s="236"/>
      <c r="P166" s="236"/>
      <c r="Q166" s="236"/>
      <c r="R166" s="236"/>
      <c r="S166" s="236"/>
      <c r="T166" s="237"/>
      <c r="AT166" s="238" t="s">
        <v>140</v>
      </c>
      <c r="AU166" s="238" t="s">
        <v>87</v>
      </c>
      <c r="AV166" s="14" t="s">
        <v>87</v>
      </c>
      <c r="AW166" s="14" t="s">
        <v>34</v>
      </c>
      <c r="AX166" s="14" t="s">
        <v>77</v>
      </c>
      <c r="AY166" s="238" t="s">
        <v>130</v>
      </c>
    </row>
    <row r="167" spans="1:65" s="15" customFormat="1" ht="11.25">
      <c r="B167" s="239"/>
      <c r="C167" s="240"/>
      <c r="D167" s="214" t="s">
        <v>140</v>
      </c>
      <c r="E167" s="241" t="s">
        <v>1</v>
      </c>
      <c r="F167" s="242" t="s">
        <v>152</v>
      </c>
      <c r="G167" s="240"/>
      <c r="H167" s="243">
        <v>1</v>
      </c>
      <c r="I167" s="244"/>
      <c r="J167" s="240"/>
      <c r="K167" s="240"/>
      <c r="L167" s="245"/>
      <c r="M167" s="246"/>
      <c r="N167" s="247"/>
      <c r="O167" s="247"/>
      <c r="P167" s="247"/>
      <c r="Q167" s="247"/>
      <c r="R167" s="247"/>
      <c r="S167" s="247"/>
      <c r="T167" s="248"/>
      <c r="AT167" s="249" t="s">
        <v>140</v>
      </c>
      <c r="AU167" s="249" t="s">
        <v>87</v>
      </c>
      <c r="AV167" s="15" t="s">
        <v>136</v>
      </c>
      <c r="AW167" s="15" t="s">
        <v>34</v>
      </c>
      <c r="AX167" s="15" t="s">
        <v>85</v>
      </c>
      <c r="AY167" s="249" t="s">
        <v>130</v>
      </c>
    </row>
    <row r="168" spans="1:65" s="2" customFormat="1" ht="24" customHeight="1">
      <c r="A168" s="34"/>
      <c r="B168" s="35"/>
      <c r="C168" s="201" t="s">
        <v>228</v>
      </c>
      <c r="D168" s="201" t="s">
        <v>131</v>
      </c>
      <c r="E168" s="202" t="s">
        <v>1010</v>
      </c>
      <c r="F168" s="203" t="s">
        <v>1011</v>
      </c>
      <c r="G168" s="204" t="s">
        <v>326</v>
      </c>
      <c r="H168" s="205">
        <v>1</v>
      </c>
      <c r="I168" s="206"/>
      <c r="J168" s="207">
        <f>ROUND(I168*H168,2)</f>
        <v>0</v>
      </c>
      <c r="K168" s="203" t="s">
        <v>1</v>
      </c>
      <c r="L168" s="39"/>
      <c r="M168" s="208" t="s">
        <v>1</v>
      </c>
      <c r="N168" s="209" t="s">
        <v>42</v>
      </c>
      <c r="O168" s="71"/>
      <c r="P168" s="210">
        <f>O168*H168</f>
        <v>0</v>
      </c>
      <c r="Q168" s="210">
        <v>0</v>
      </c>
      <c r="R168" s="210">
        <f>Q168*H168</f>
        <v>0</v>
      </c>
      <c r="S168" s="210">
        <v>0</v>
      </c>
      <c r="T168" s="211">
        <f>S168*H168</f>
        <v>0</v>
      </c>
      <c r="U168" s="34"/>
      <c r="V168" s="34"/>
      <c r="W168" s="34"/>
      <c r="X168" s="34"/>
      <c r="Y168" s="34"/>
      <c r="Z168" s="34"/>
      <c r="AA168" s="34"/>
      <c r="AB168" s="34"/>
      <c r="AC168" s="34"/>
      <c r="AD168" s="34"/>
      <c r="AE168" s="34"/>
      <c r="AR168" s="212" t="s">
        <v>955</v>
      </c>
      <c r="AT168" s="212" t="s">
        <v>131</v>
      </c>
      <c r="AU168" s="212" t="s">
        <v>87</v>
      </c>
      <c r="AY168" s="17" t="s">
        <v>130</v>
      </c>
      <c r="BE168" s="213">
        <f>IF(N168="základní",J168,0)</f>
        <v>0</v>
      </c>
      <c r="BF168" s="213">
        <f>IF(N168="snížená",J168,0)</f>
        <v>0</v>
      </c>
      <c r="BG168" s="213">
        <f>IF(N168="zákl. přenesená",J168,0)</f>
        <v>0</v>
      </c>
      <c r="BH168" s="213">
        <f>IF(N168="sníž. přenesená",J168,0)</f>
        <v>0</v>
      </c>
      <c r="BI168" s="213">
        <f>IF(N168="nulová",J168,0)</f>
        <v>0</v>
      </c>
      <c r="BJ168" s="17" t="s">
        <v>85</v>
      </c>
      <c r="BK168" s="213">
        <f>ROUND(I168*H168,2)</f>
        <v>0</v>
      </c>
      <c r="BL168" s="17" t="s">
        <v>955</v>
      </c>
      <c r="BM168" s="212" t="s">
        <v>1012</v>
      </c>
    </row>
    <row r="169" spans="1:65" s="2" customFormat="1" ht="39">
      <c r="A169" s="34"/>
      <c r="B169" s="35"/>
      <c r="C169" s="36"/>
      <c r="D169" s="214" t="s">
        <v>400</v>
      </c>
      <c r="E169" s="36"/>
      <c r="F169" s="215" t="s">
        <v>1013</v>
      </c>
      <c r="G169" s="36"/>
      <c r="H169" s="36"/>
      <c r="I169" s="115"/>
      <c r="J169" s="36"/>
      <c r="K169" s="36"/>
      <c r="L169" s="39"/>
      <c r="M169" s="216"/>
      <c r="N169" s="217"/>
      <c r="O169" s="71"/>
      <c r="P169" s="71"/>
      <c r="Q169" s="71"/>
      <c r="R169" s="71"/>
      <c r="S169" s="71"/>
      <c r="T169" s="72"/>
      <c r="U169" s="34"/>
      <c r="V169" s="34"/>
      <c r="W169" s="34"/>
      <c r="X169" s="34"/>
      <c r="Y169" s="34"/>
      <c r="Z169" s="34"/>
      <c r="AA169" s="34"/>
      <c r="AB169" s="34"/>
      <c r="AC169" s="34"/>
      <c r="AD169" s="34"/>
      <c r="AE169" s="34"/>
      <c r="AT169" s="17" t="s">
        <v>400</v>
      </c>
      <c r="AU169" s="17" t="s">
        <v>87</v>
      </c>
    </row>
    <row r="170" spans="1:65" s="13" customFormat="1" ht="22.5">
      <c r="B170" s="218"/>
      <c r="C170" s="219"/>
      <c r="D170" s="214" t="s">
        <v>140</v>
      </c>
      <c r="E170" s="220" t="s">
        <v>1</v>
      </c>
      <c r="F170" s="221" t="s">
        <v>1014</v>
      </c>
      <c r="G170" s="219"/>
      <c r="H170" s="220" t="s">
        <v>1</v>
      </c>
      <c r="I170" s="222"/>
      <c r="J170" s="219"/>
      <c r="K170" s="219"/>
      <c r="L170" s="223"/>
      <c r="M170" s="224"/>
      <c r="N170" s="225"/>
      <c r="O170" s="225"/>
      <c r="P170" s="225"/>
      <c r="Q170" s="225"/>
      <c r="R170" s="225"/>
      <c r="S170" s="225"/>
      <c r="T170" s="226"/>
      <c r="AT170" s="227" t="s">
        <v>140</v>
      </c>
      <c r="AU170" s="227" t="s">
        <v>87</v>
      </c>
      <c r="AV170" s="13" t="s">
        <v>85</v>
      </c>
      <c r="AW170" s="13" t="s">
        <v>34</v>
      </c>
      <c r="AX170" s="13" t="s">
        <v>77</v>
      </c>
      <c r="AY170" s="227" t="s">
        <v>130</v>
      </c>
    </row>
    <row r="171" spans="1:65" s="14" customFormat="1" ht="11.25">
      <c r="B171" s="228"/>
      <c r="C171" s="229"/>
      <c r="D171" s="214" t="s">
        <v>140</v>
      </c>
      <c r="E171" s="230" t="s">
        <v>1</v>
      </c>
      <c r="F171" s="231" t="s">
        <v>85</v>
      </c>
      <c r="G171" s="229"/>
      <c r="H171" s="232">
        <v>1</v>
      </c>
      <c r="I171" s="233"/>
      <c r="J171" s="229"/>
      <c r="K171" s="229"/>
      <c r="L171" s="234"/>
      <c r="M171" s="235"/>
      <c r="N171" s="236"/>
      <c r="O171" s="236"/>
      <c r="P171" s="236"/>
      <c r="Q171" s="236"/>
      <c r="R171" s="236"/>
      <c r="S171" s="236"/>
      <c r="T171" s="237"/>
      <c r="AT171" s="238" t="s">
        <v>140</v>
      </c>
      <c r="AU171" s="238" t="s">
        <v>87</v>
      </c>
      <c r="AV171" s="14" t="s">
        <v>87</v>
      </c>
      <c r="AW171" s="14" t="s">
        <v>34</v>
      </c>
      <c r="AX171" s="14" t="s">
        <v>77</v>
      </c>
      <c r="AY171" s="238" t="s">
        <v>130</v>
      </c>
    </row>
    <row r="172" spans="1:65" s="15" customFormat="1" ht="11.25">
      <c r="B172" s="239"/>
      <c r="C172" s="240"/>
      <c r="D172" s="214" t="s">
        <v>140</v>
      </c>
      <c r="E172" s="241" t="s">
        <v>1</v>
      </c>
      <c r="F172" s="242" t="s">
        <v>152</v>
      </c>
      <c r="G172" s="240"/>
      <c r="H172" s="243">
        <v>1</v>
      </c>
      <c r="I172" s="244"/>
      <c r="J172" s="240"/>
      <c r="K172" s="240"/>
      <c r="L172" s="245"/>
      <c r="M172" s="246"/>
      <c r="N172" s="247"/>
      <c r="O172" s="247"/>
      <c r="P172" s="247"/>
      <c r="Q172" s="247"/>
      <c r="R172" s="247"/>
      <c r="S172" s="247"/>
      <c r="T172" s="248"/>
      <c r="AT172" s="249" t="s">
        <v>140</v>
      </c>
      <c r="AU172" s="249" t="s">
        <v>87</v>
      </c>
      <c r="AV172" s="15" t="s">
        <v>136</v>
      </c>
      <c r="AW172" s="15" t="s">
        <v>34</v>
      </c>
      <c r="AX172" s="15" t="s">
        <v>85</v>
      </c>
      <c r="AY172" s="249" t="s">
        <v>130</v>
      </c>
    </row>
    <row r="173" spans="1:65" s="2" customFormat="1" ht="72" customHeight="1">
      <c r="A173" s="34"/>
      <c r="B173" s="35"/>
      <c r="C173" s="201" t="s">
        <v>232</v>
      </c>
      <c r="D173" s="201" t="s">
        <v>131</v>
      </c>
      <c r="E173" s="202" t="s">
        <v>1015</v>
      </c>
      <c r="F173" s="203" t="s">
        <v>1016</v>
      </c>
      <c r="G173" s="204" t="s">
        <v>326</v>
      </c>
      <c r="H173" s="205">
        <v>1</v>
      </c>
      <c r="I173" s="206"/>
      <c r="J173" s="207">
        <f>ROUND(I173*H173,2)</f>
        <v>0</v>
      </c>
      <c r="K173" s="203" t="s">
        <v>135</v>
      </c>
      <c r="L173" s="39"/>
      <c r="M173" s="208" t="s">
        <v>1</v>
      </c>
      <c r="N173" s="209" t="s">
        <v>42</v>
      </c>
      <c r="O173" s="71"/>
      <c r="P173" s="210">
        <f>O173*H173</f>
        <v>0</v>
      </c>
      <c r="Q173" s="210">
        <v>9.9000000000000008E-3</v>
      </c>
      <c r="R173" s="210">
        <f>Q173*H173</f>
        <v>9.9000000000000008E-3</v>
      </c>
      <c r="S173" s="210">
        <v>0</v>
      </c>
      <c r="T173" s="211">
        <f>S173*H173</f>
        <v>0</v>
      </c>
      <c r="U173" s="34"/>
      <c r="V173" s="34"/>
      <c r="W173" s="34"/>
      <c r="X173" s="34"/>
      <c r="Y173" s="34"/>
      <c r="Z173" s="34"/>
      <c r="AA173" s="34"/>
      <c r="AB173" s="34"/>
      <c r="AC173" s="34"/>
      <c r="AD173" s="34"/>
      <c r="AE173" s="34"/>
      <c r="AR173" s="212" t="s">
        <v>136</v>
      </c>
      <c r="AT173" s="212" t="s">
        <v>131</v>
      </c>
      <c r="AU173" s="212" t="s">
        <v>87</v>
      </c>
      <c r="AY173" s="17" t="s">
        <v>130</v>
      </c>
      <c r="BE173" s="213">
        <f>IF(N173="základní",J173,0)</f>
        <v>0</v>
      </c>
      <c r="BF173" s="213">
        <f>IF(N173="snížená",J173,0)</f>
        <v>0</v>
      </c>
      <c r="BG173" s="213">
        <f>IF(N173="zákl. přenesená",J173,0)</f>
        <v>0</v>
      </c>
      <c r="BH173" s="213">
        <f>IF(N173="sníž. přenesená",J173,0)</f>
        <v>0</v>
      </c>
      <c r="BI173" s="213">
        <f>IF(N173="nulová",J173,0)</f>
        <v>0</v>
      </c>
      <c r="BJ173" s="17" t="s">
        <v>85</v>
      </c>
      <c r="BK173" s="213">
        <f>ROUND(I173*H173,2)</f>
        <v>0</v>
      </c>
      <c r="BL173" s="17" t="s">
        <v>136</v>
      </c>
      <c r="BM173" s="212" t="s">
        <v>1017</v>
      </c>
    </row>
    <row r="174" spans="1:65" s="2" customFormat="1" ht="68.25">
      <c r="A174" s="34"/>
      <c r="B174" s="35"/>
      <c r="C174" s="36"/>
      <c r="D174" s="214" t="s">
        <v>400</v>
      </c>
      <c r="E174" s="36"/>
      <c r="F174" s="215" t="s">
        <v>1018</v>
      </c>
      <c r="G174" s="36"/>
      <c r="H174" s="36"/>
      <c r="I174" s="115"/>
      <c r="J174" s="36"/>
      <c r="K174" s="36"/>
      <c r="L174" s="39"/>
      <c r="M174" s="216"/>
      <c r="N174" s="217"/>
      <c r="O174" s="71"/>
      <c r="P174" s="71"/>
      <c r="Q174" s="71"/>
      <c r="R174" s="71"/>
      <c r="S174" s="71"/>
      <c r="T174" s="72"/>
      <c r="U174" s="34"/>
      <c r="V174" s="34"/>
      <c r="W174" s="34"/>
      <c r="X174" s="34"/>
      <c r="Y174" s="34"/>
      <c r="Z174" s="34"/>
      <c r="AA174" s="34"/>
      <c r="AB174" s="34"/>
      <c r="AC174" s="34"/>
      <c r="AD174" s="34"/>
      <c r="AE174" s="34"/>
      <c r="AT174" s="17" t="s">
        <v>400</v>
      </c>
      <c r="AU174" s="17" t="s">
        <v>87</v>
      </c>
    </row>
    <row r="175" spans="1:65" s="13" customFormat="1" ht="22.5">
      <c r="B175" s="218"/>
      <c r="C175" s="219"/>
      <c r="D175" s="214" t="s">
        <v>140</v>
      </c>
      <c r="E175" s="220" t="s">
        <v>1</v>
      </c>
      <c r="F175" s="221" t="s">
        <v>1019</v>
      </c>
      <c r="G175" s="219"/>
      <c r="H175" s="220" t="s">
        <v>1</v>
      </c>
      <c r="I175" s="222"/>
      <c r="J175" s="219"/>
      <c r="K175" s="219"/>
      <c r="L175" s="223"/>
      <c r="M175" s="224"/>
      <c r="N175" s="225"/>
      <c r="O175" s="225"/>
      <c r="P175" s="225"/>
      <c r="Q175" s="225"/>
      <c r="R175" s="225"/>
      <c r="S175" s="225"/>
      <c r="T175" s="226"/>
      <c r="AT175" s="227" t="s">
        <v>140</v>
      </c>
      <c r="AU175" s="227" t="s">
        <v>87</v>
      </c>
      <c r="AV175" s="13" t="s">
        <v>85</v>
      </c>
      <c r="AW175" s="13" t="s">
        <v>34</v>
      </c>
      <c r="AX175" s="13" t="s">
        <v>77</v>
      </c>
      <c r="AY175" s="227" t="s">
        <v>130</v>
      </c>
    </row>
    <row r="176" spans="1:65" s="14" customFormat="1" ht="11.25">
      <c r="B176" s="228"/>
      <c r="C176" s="229"/>
      <c r="D176" s="214" t="s">
        <v>140</v>
      </c>
      <c r="E176" s="230" t="s">
        <v>1</v>
      </c>
      <c r="F176" s="231" t="s">
        <v>85</v>
      </c>
      <c r="G176" s="229"/>
      <c r="H176" s="232">
        <v>1</v>
      </c>
      <c r="I176" s="233"/>
      <c r="J176" s="229"/>
      <c r="K176" s="229"/>
      <c r="L176" s="234"/>
      <c r="M176" s="235"/>
      <c r="N176" s="236"/>
      <c r="O176" s="236"/>
      <c r="P176" s="236"/>
      <c r="Q176" s="236"/>
      <c r="R176" s="236"/>
      <c r="S176" s="236"/>
      <c r="T176" s="237"/>
      <c r="AT176" s="238" t="s">
        <v>140</v>
      </c>
      <c r="AU176" s="238" t="s">
        <v>87</v>
      </c>
      <c r="AV176" s="14" t="s">
        <v>87</v>
      </c>
      <c r="AW176" s="14" t="s">
        <v>34</v>
      </c>
      <c r="AX176" s="14" t="s">
        <v>77</v>
      </c>
      <c r="AY176" s="238" t="s">
        <v>130</v>
      </c>
    </row>
    <row r="177" spans="1:51" s="15" customFormat="1" ht="11.25">
      <c r="B177" s="239"/>
      <c r="C177" s="240"/>
      <c r="D177" s="214" t="s">
        <v>140</v>
      </c>
      <c r="E177" s="241" t="s">
        <v>1</v>
      </c>
      <c r="F177" s="242" t="s">
        <v>152</v>
      </c>
      <c r="G177" s="240"/>
      <c r="H177" s="243">
        <v>1</v>
      </c>
      <c r="I177" s="244"/>
      <c r="J177" s="240"/>
      <c r="K177" s="240"/>
      <c r="L177" s="245"/>
      <c r="M177" s="270"/>
      <c r="N177" s="271"/>
      <c r="O177" s="271"/>
      <c r="P177" s="271"/>
      <c r="Q177" s="271"/>
      <c r="R177" s="271"/>
      <c r="S177" s="271"/>
      <c r="T177" s="272"/>
      <c r="AT177" s="249" t="s">
        <v>140</v>
      </c>
      <c r="AU177" s="249" t="s">
        <v>87</v>
      </c>
      <c r="AV177" s="15" t="s">
        <v>136</v>
      </c>
      <c r="AW177" s="15" t="s">
        <v>34</v>
      </c>
      <c r="AX177" s="15" t="s">
        <v>85</v>
      </c>
      <c r="AY177" s="249" t="s">
        <v>130</v>
      </c>
    </row>
    <row r="178" spans="1:51" s="2" customFormat="1" ht="6.95" customHeight="1">
      <c r="A178" s="34"/>
      <c r="B178" s="54"/>
      <c r="C178" s="55"/>
      <c r="D178" s="55"/>
      <c r="E178" s="55"/>
      <c r="F178" s="55"/>
      <c r="G178" s="55"/>
      <c r="H178" s="55"/>
      <c r="I178" s="152"/>
      <c r="J178" s="55"/>
      <c r="K178" s="55"/>
      <c r="L178" s="39"/>
      <c r="M178" s="34"/>
      <c r="O178" s="34"/>
      <c r="P178" s="34"/>
      <c r="Q178" s="34"/>
      <c r="R178" s="34"/>
      <c r="S178" s="34"/>
      <c r="T178" s="34"/>
      <c r="U178" s="34"/>
      <c r="V178" s="34"/>
      <c r="W178" s="34"/>
      <c r="X178" s="34"/>
      <c r="Y178" s="34"/>
      <c r="Z178" s="34"/>
      <c r="AA178" s="34"/>
      <c r="AB178" s="34"/>
      <c r="AC178" s="34"/>
      <c r="AD178" s="34"/>
      <c r="AE178" s="34"/>
    </row>
  </sheetData>
  <sheetProtection algorithmName="SHA-512" hashValue="hQZex1Yy8cUKrC4GHJYjtgISDePVXWpXJpcCBQFlK9q83tFkzpLiftINCh2DxoOGyJKdUp2DmGyp9g3Tzrq/lw==" saltValue="Jm6lT75MG3cz1K1CTzEy23boUmfwRhEx8FcE/oeK4By98lV5RJKeGStUsDl4iYMOTIY/qBigJWEM5tF9wUIDmQ==" spinCount="100000" sheet="1" objects="1" scenarios="1" formatColumns="0" formatRows="0" autoFilter="0"/>
  <autoFilter ref="C117:K177"/>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10</vt:i4>
      </vt:variant>
    </vt:vector>
  </HeadingPairs>
  <TitlesOfParts>
    <vt:vector size="15" baseType="lpstr">
      <vt:lpstr>Rekapitulace stavby</vt:lpstr>
      <vt:lpstr>SO 661 - Tramvajový svršek </vt:lpstr>
      <vt:lpstr>SO 666 - Úpravy trakčního...</vt:lpstr>
      <vt:lpstr>DIO - Dopravně inženýrské...</vt:lpstr>
      <vt:lpstr>VRN - Vedlejší rozpočtové...</vt:lpstr>
      <vt:lpstr>'DIO - Dopravně inženýrské...'!Názvy_tisku</vt:lpstr>
      <vt:lpstr>'Rekapitulace stavby'!Názvy_tisku</vt:lpstr>
      <vt:lpstr>'SO 661 - Tramvajový svršek '!Názvy_tisku</vt:lpstr>
      <vt:lpstr>'SO 666 - Úpravy trakčního...'!Názvy_tisku</vt:lpstr>
      <vt:lpstr>'VRN - Vedlejší rozpočtové...'!Názvy_tisku</vt:lpstr>
      <vt:lpstr>'DIO - Dopravně inženýrské...'!Oblast_tisku</vt:lpstr>
      <vt:lpstr>'Rekapitulace stavby'!Oblast_tisku</vt:lpstr>
      <vt:lpstr>'SO 661 - Tramvajový svršek '!Oblast_tisku</vt:lpstr>
      <vt:lpstr>'SO 666 - Úpravy trakčního...'!Oblast_tisku</vt:lpstr>
      <vt:lpstr>'VRN - Vedlejší rozpočtové...'!Oblast_tisku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Šenkýř Vlastislav</dc:creator>
  <cp:lastModifiedBy>Červenková Jana</cp:lastModifiedBy>
  <dcterms:created xsi:type="dcterms:W3CDTF">2020-03-16T12:03:13Z</dcterms:created>
  <dcterms:modified xsi:type="dcterms:W3CDTF">2020-03-26T09:48:38Z</dcterms:modified>
</cp:coreProperties>
</file>