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SO 661 - Tramvajový svršek " sheetId="2" r:id="rId2"/>
    <sheet name="SO 666 - Úpravy trakčního..." sheetId="3" r:id="rId3"/>
    <sheet name="DIO - Dopravně inženýrské..." sheetId="4" r:id="rId4"/>
    <sheet name="VRN - Vedlejší rozpočtové..." sheetId="5" r:id="rId5"/>
  </sheets>
  <definedNames>
    <definedName name="_xlnm.Print_Area" localSheetId="0">'Rekapitulace stavby'!$D$4:$AO$76,'Rekapitulace stavby'!$C$82:$AQ$99</definedName>
    <definedName name="_xlnm.Print_Titles" localSheetId="0">'Rekapitulace stavby'!$92:$92</definedName>
    <definedName name="_xlnm._FilterDatabase" localSheetId="1" hidden="1">'SO 661 - Tramvajový svršek '!$C$125:$K$403</definedName>
    <definedName name="_xlnm.Print_Area" localSheetId="1">'SO 661 - Tramvajový svršek '!$C$4:$J$76,'SO 661 - Tramvajový svršek '!$C$82:$J$107,'SO 661 - Tramvajový svršek '!$C$113:$K$403</definedName>
    <definedName name="_xlnm.Print_Titles" localSheetId="1">'SO 661 - Tramvajový svršek '!$125:$125</definedName>
    <definedName name="_xlnm._FilterDatabase" localSheetId="2" hidden="1">'SO 666 - Úpravy trakčního...'!$C$126:$K$267</definedName>
    <definedName name="_xlnm.Print_Area" localSheetId="2">'SO 666 - Úpravy trakčního...'!$C$4:$J$76,'SO 666 - Úpravy trakčního...'!$C$82:$J$108,'SO 666 - Úpravy trakčního...'!$C$114:$K$267</definedName>
    <definedName name="_xlnm.Print_Titles" localSheetId="2">'SO 666 - Úpravy trakčního...'!$126:$126</definedName>
    <definedName name="_xlnm._FilterDatabase" localSheetId="3" hidden="1">'DIO - Dopravně inženýrské...'!$C$117:$K$138</definedName>
    <definedName name="_xlnm.Print_Area" localSheetId="3">'DIO - Dopravně inženýrské...'!$C$4:$J$76,'DIO - Dopravně inženýrské...'!$C$82:$J$99,'DIO - Dopravně inženýrské...'!$C$105:$K$138</definedName>
    <definedName name="_xlnm.Print_Titles" localSheetId="3">'DIO - Dopravně inženýrské...'!$117:$117</definedName>
    <definedName name="_xlnm._FilterDatabase" localSheetId="4" hidden="1">'VRN - Vedlejší rozpočtové...'!$C$117:$K$177</definedName>
    <definedName name="_xlnm.Print_Area" localSheetId="4">'VRN - Vedlejší rozpočtové...'!$C$4:$J$76,'VRN - Vedlejší rozpočtové...'!$C$82:$J$99,'VRN - Vedlejší rozpočtové...'!$C$105:$K$177</definedName>
    <definedName name="_xlnm.Print_Titles" localSheetId="4">'VRN - Vedlejší rozpočtové...'!$117:$117</definedName>
  </definedNames>
  <calcPr/>
</workbook>
</file>

<file path=xl/calcChain.xml><?xml version="1.0" encoding="utf-8"?>
<calcChain xmlns="http://schemas.openxmlformats.org/spreadsheetml/2006/main">
  <c i="5" r="J37"/>
  <c r="J36"/>
  <c i="1" r="AY98"/>
  <c i="5" r="J35"/>
  <c i="1" r="AX98"/>
  <c i="5" r="BI173"/>
  <c r="BH173"/>
  <c r="BG173"/>
  <c r="BF173"/>
  <c r="T173"/>
  <c r="R173"/>
  <c r="P173"/>
  <c r="BK173"/>
  <c r="J173"/>
  <c r="BE173"/>
  <c r="BI168"/>
  <c r="BH168"/>
  <c r="BG168"/>
  <c r="BF168"/>
  <c r="T168"/>
  <c r="R168"/>
  <c r="P168"/>
  <c r="BK168"/>
  <c r="J168"/>
  <c r="BE168"/>
  <c r="BI163"/>
  <c r="BH163"/>
  <c r="BG163"/>
  <c r="BF163"/>
  <c r="T163"/>
  <c r="R163"/>
  <c r="P163"/>
  <c r="BK163"/>
  <c r="J163"/>
  <c r="BE163"/>
  <c r="BI159"/>
  <c r="BH159"/>
  <c r="BG159"/>
  <c r="BF159"/>
  <c r="T159"/>
  <c r="R159"/>
  <c r="P159"/>
  <c r="BK159"/>
  <c r="J159"/>
  <c r="BE159"/>
  <c r="BI154"/>
  <c r="BH154"/>
  <c r="BG154"/>
  <c r="BF154"/>
  <c r="T154"/>
  <c r="R154"/>
  <c r="P154"/>
  <c r="BK154"/>
  <c r="J154"/>
  <c r="BE154"/>
  <c r="BI149"/>
  <c r="BH149"/>
  <c r="BG149"/>
  <c r="BF149"/>
  <c r="T149"/>
  <c r="R149"/>
  <c r="P149"/>
  <c r="BK149"/>
  <c r="J149"/>
  <c r="BE149"/>
  <c r="BI148"/>
  <c r="BH148"/>
  <c r="BG148"/>
  <c r="BF148"/>
  <c r="T148"/>
  <c r="R148"/>
  <c r="P148"/>
  <c r="BK148"/>
  <c r="J148"/>
  <c r="BE148"/>
  <c r="BI143"/>
  <c r="BH143"/>
  <c r="BG143"/>
  <c r="BF143"/>
  <c r="T143"/>
  <c r="R143"/>
  <c r="P143"/>
  <c r="BK143"/>
  <c r="J143"/>
  <c r="BE143"/>
  <c r="BI138"/>
  <c r="BH138"/>
  <c r="BG138"/>
  <c r="BF138"/>
  <c r="T138"/>
  <c r="R138"/>
  <c r="P138"/>
  <c r="BK138"/>
  <c r="J138"/>
  <c r="BE138"/>
  <c r="BI133"/>
  <c r="BH133"/>
  <c r="BG133"/>
  <c r="BF133"/>
  <c r="T133"/>
  <c r="R133"/>
  <c r="P133"/>
  <c r="BK133"/>
  <c r="J133"/>
  <c r="BE133"/>
  <c r="BI128"/>
  <c r="BH128"/>
  <c r="BG128"/>
  <c r="BF128"/>
  <c r="T128"/>
  <c r="R128"/>
  <c r="P128"/>
  <c r="BK128"/>
  <c r="J128"/>
  <c r="BE128"/>
  <c r="BI127"/>
  <c r="BH127"/>
  <c r="BG127"/>
  <c r="BF127"/>
  <c r="T127"/>
  <c r="R127"/>
  <c r="P127"/>
  <c r="BK127"/>
  <c r="J127"/>
  <c r="BE127"/>
  <c r="BI126"/>
  <c r="BH126"/>
  <c r="BG126"/>
  <c r="BF126"/>
  <c r="T126"/>
  <c r="R126"/>
  <c r="P126"/>
  <c r="BK126"/>
  <c r="J126"/>
  <c r="BE126"/>
  <c r="BI121"/>
  <c r="F37"/>
  <c i="1" r="BD98"/>
  <c i="5" r="BH121"/>
  <c r="F36"/>
  <c i="1" r="BC98"/>
  <c i="5" r="BG121"/>
  <c r="F35"/>
  <c i="1" r="BB98"/>
  <c i="5" r="BF121"/>
  <c r="J34"/>
  <c i="1" r="AW98"/>
  <c i="5" r="F34"/>
  <c i="1" r="BA98"/>
  <c i="5" r="T121"/>
  <c r="T120"/>
  <c r="T119"/>
  <c r="T118"/>
  <c r="R121"/>
  <c r="R120"/>
  <c r="R119"/>
  <c r="R118"/>
  <c r="P121"/>
  <c r="P120"/>
  <c r="P119"/>
  <c r="P118"/>
  <c i="1" r="AU98"/>
  <c i="5" r="BK121"/>
  <c r="BK120"/>
  <c r="J120"/>
  <c r="BK119"/>
  <c r="J119"/>
  <c r="BK118"/>
  <c r="J118"/>
  <c r="J96"/>
  <c r="J30"/>
  <c i="1" r="AG98"/>
  <c i="5" r="J121"/>
  <c r="BE121"/>
  <c r="J33"/>
  <c i="1" r="AV98"/>
  <c i="5" r="F33"/>
  <c i="1" r="AZ98"/>
  <c i="5" r="J98"/>
  <c r="J97"/>
  <c r="J114"/>
  <c r="F114"/>
  <c r="F112"/>
  <c r="E110"/>
  <c r="J91"/>
  <c r="F91"/>
  <c r="F89"/>
  <c r="E87"/>
  <c r="J39"/>
  <c r="J24"/>
  <c r="E24"/>
  <c r="J115"/>
  <c r="J92"/>
  <c r="J23"/>
  <c r="J18"/>
  <c r="E18"/>
  <c r="F115"/>
  <c r="F92"/>
  <c r="J17"/>
  <c r="J12"/>
  <c r="J112"/>
  <c r="J89"/>
  <c r="E7"/>
  <c r="E108"/>
  <c r="E85"/>
  <c i="4" r="J37"/>
  <c r="J36"/>
  <c i="1" r="AY97"/>
  <c i="4" r="J35"/>
  <c i="1" r="AX97"/>
  <c i="4" r="BI121"/>
  <c r="F37"/>
  <c i="1" r="BD97"/>
  <c i="4" r="BH121"/>
  <c r="F36"/>
  <c i="1" r="BC97"/>
  <c i="4" r="BG121"/>
  <c r="F35"/>
  <c i="1" r="BB97"/>
  <c i="4" r="BF121"/>
  <c r="J34"/>
  <c i="1" r="AW97"/>
  <c i="4" r="F34"/>
  <c i="1" r="BA97"/>
  <c i="4" r="T121"/>
  <c r="T120"/>
  <c r="T119"/>
  <c r="T118"/>
  <c r="R121"/>
  <c r="R120"/>
  <c r="R119"/>
  <c r="R118"/>
  <c r="P121"/>
  <c r="P120"/>
  <c r="P119"/>
  <c r="P118"/>
  <c i="1" r="AU97"/>
  <c i="4" r="BK121"/>
  <c r="BK120"/>
  <c r="J120"/>
  <c r="BK119"/>
  <c r="J119"/>
  <c r="BK118"/>
  <c r="J118"/>
  <c r="J96"/>
  <c r="J30"/>
  <c i="1" r="AG97"/>
  <c i="4" r="J121"/>
  <c r="BE121"/>
  <c r="J33"/>
  <c i="1" r="AV97"/>
  <c i="4" r="F33"/>
  <c i="1" r="AZ97"/>
  <c i="4" r="J98"/>
  <c r="J97"/>
  <c r="J114"/>
  <c r="F114"/>
  <c r="F112"/>
  <c r="E110"/>
  <c r="J91"/>
  <c r="F91"/>
  <c r="F89"/>
  <c r="E87"/>
  <c r="J39"/>
  <c r="J24"/>
  <c r="E24"/>
  <c r="J115"/>
  <c r="J92"/>
  <c r="J23"/>
  <c r="J18"/>
  <c r="E18"/>
  <c r="F115"/>
  <c r="F92"/>
  <c r="J17"/>
  <c r="J12"/>
  <c r="J112"/>
  <c r="J89"/>
  <c r="E7"/>
  <c r="E108"/>
  <c r="E85"/>
  <c i="3" r="J37"/>
  <c r="J36"/>
  <c i="1" r="AY96"/>
  <c i="3" r="J35"/>
  <c i="1" r="AX96"/>
  <c i="3" r="BI267"/>
  <c r="BH267"/>
  <c r="BG267"/>
  <c r="BF267"/>
  <c r="T267"/>
  <c r="R267"/>
  <c r="P267"/>
  <c r="BK267"/>
  <c r="J267"/>
  <c r="BE267"/>
  <c r="BI266"/>
  <c r="BH266"/>
  <c r="BG266"/>
  <c r="BF266"/>
  <c r="T266"/>
  <c r="T265"/>
  <c r="R266"/>
  <c r="R265"/>
  <c r="P266"/>
  <c r="P265"/>
  <c r="BK266"/>
  <c r="BK265"/>
  <c r="J265"/>
  <c r="J266"/>
  <c r="BE266"/>
  <c r="J107"/>
  <c r="BI264"/>
  <c r="BH264"/>
  <c r="BG264"/>
  <c r="BF264"/>
  <c r="T264"/>
  <c r="R264"/>
  <c r="P264"/>
  <c r="BK264"/>
  <c r="J264"/>
  <c r="BE264"/>
  <c r="BI263"/>
  <c r="BH263"/>
  <c r="BG263"/>
  <c r="BF263"/>
  <c r="T263"/>
  <c r="R263"/>
  <c r="P263"/>
  <c r="BK263"/>
  <c r="J263"/>
  <c r="BE263"/>
  <c r="BI262"/>
  <c r="BH262"/>
  <c r="BG262"/>
  <c r="BF262"/>
  <c r="T262"/>
  <c r="R262"/>
  <c r="P262"/>
  <c r="BK262"/>
  <c r="J262"/>
  <c r="BE262"/>
  <c r="BI261"/>
  <c r="BH261"/>
  <c r="BG261"/>
  <c r="BF261"/>
  <c r="T261"/>
  <c r="R261"/>
  <c r="P261"/>
  <c r="BK261"/>
  <c r="J261"/>
  <c r="BE261"/>
  <c r="BI260"/>
  <c r="BH260"/>
  <c r="BG260"/>
  <c r="BF260"/>
  <c r="T260"/>
  <c r="R260"/>
  <c r="P260"/>
  <c r="BK260"/>
  <c r="J260"/>
  <c r="BE260"/>
  <c r="BI259"/>
  <c r="BH259"/>
  <c r="BG259"/>
  <c r="BF259"/>
  <c r="T259"/>
  <c r="R259"/>
  <c r="P259"/>
  <c r="BK259"/>
  <c r="J259"/>
  <c r="BE259"/>
  <c r="BI258"/>
  <c r="BH258"/>
  <c r="BG258"/>
  <c r="BF258"/>
  <c r="T258"/>
  <c r="R258"/>
  <c r="P258"/>
  <c r="BK258"/>
  <c r="J258"/>
  <c r="BE258"/>
  <c r="BI257"/>
  <c r="BH257"/>
  <c r="BG257"/>
  <c r="BF257"/>
  <c r="T257"/>
  <c r="R257"/>
  <c r="P257"/>
  <c r="BK257"/>
  <c r="J257"/>
  <c r="BE257"/>
  <c r="BI256"/>
  <c r="BH256"/>
  <c r="BG256"/>
  <c r="BF256"/>
  <c r="T256"/>
  <c r="R256"/>
  <c r="P256"/>
  <c r="BK256"/>
  <c r="J256"/>
  <c r="BE256"/>
  <c r="BI255"/>
  <c r="BH255"/>
  <c r="BG255"/>
  <c r="BF255"/>
  <c r="T255"/>
  <c r="R255"/>
  <c r="P255"/>
  <c r="BK255"/>
  <c r="J255"/>
  <c r="BE255"/>
  <c r="BI254"/>
  <c r="BH254"/>
  <c r="BG254"/>
  <c r="BF254"/>
  <c r="T254"/>
  <c r="R254"/>
  <c r="P254"/>
  <c r="BK254"/>
  <c r="J254"/>
  <c r="BE254"/>
  <c r="BI253"/>
  <c r="BH253"/>
  <c r="BG253"/>
  <c r="BF253"/>
  <c r="T253"/>
  <c r="R253"/>
  <c r="P253"/>
  <c r="BK253"/>
  <c r="J253"/>
  <c r="BE253"/>
  <c r="BI252"/>
  <c r="BH252"/>
  <c r="BG252"/>
  <c r="BF252"/>
  <c r="T252"/>
  <c r="R252"/>
  <c r="P252"/>
  <c r="BK252"/>
  <c r="J252"/>
  <c r="BE252"/>
  <c r="BI251"/>
  <c r="BH251"/>
  <c r="BG251"/>
  <c r="BF251"/>
  <c r="T251"/>
  <c r="R251"/>
  <c r="P251"/>
  <c r="BK251"/>
  <c r="J251"/>
  <c r="BE251"/>
  <c r="BI250"/>
  <c r="BH250"/>
  <c r="BG250"/>
  <c r="BF250"/>
  <c r="T250"/>
  <c r="R250"/>
  <c r="P250"/>
  <c r="BK250"/>
  <c r="J250"/>
  <c r="BE250"/>
  <c r="BI249"/>
  <c r="BH249"/>
  <c r="BG249"/>
  <c r="BF249"/>
  <c r="T249"/>
  <c r="R249"/>
  <c r="P249"/>
  <c r="BK249"/>
  <c r="J249"/>
  <c r="BE249"/>
  <c r="BI248"/>
  <c r="BH248"/>
  <c r="BG248"/>
  <c r="BF248"/>
  <c r="T248"/>
  <c r="R248"/>
  <c r="P248"/>
  <c r="BK248"/>
  <c r="J248"/>
  <c r="BE248"/>
  <c r="BI247"/>
  <c r="BH247"/>
  <c r="BG247"/>
  <c r="BF247"/>
  <c r="T247"/>
  <c r="R247"/>
  <c r="P247"/>
  <c r="BK247"/>
  <c r="J247"/>
  <c r="BE247"/>
  <c r="BI246"/>
  <c r="BH246"/>
  <c r="BG246"/>
  <c r="BF246"/>
  <c r="T246"/>
  <c r="R246"/>
  <c r="P246"/>
  <c r="BK246"/>
  <c r="J246"/>
  <c r="BE246"/>
  <c r="BI245"/>
  <c r="BH245"/>
  <c r="BG245"/>
  <c r="BF245"/>
  <c r="T245"/>
  <c r="R245"/>
  <c r="P245"/>
  <c r="BK245"/>
  <c r="J245"/>
  <c r="BE245"/>
  <c r="BI244"/>
  <c r="BH244"/>
  <c r="BG244"/>
  <c r="BF244"/>
  <c r="T244"/>
  <c r="R244"/>
  <c r="P244"/>
  <c r="BK244"/>
  <c r="J244"/>
  <c r="BE244"/>
  <c r="BI243"/>
  <c r="BH243"/>
  <c r="BG243"/>
  <c r="BF243"/>
  <c r="T243"/>
  <c r="R243"/>
  <c r="P243"/>
  <c r="BK243"/>
  <c r="J243"/>
  <c r="BE243"/>
  <c r="BI242"/>
  <c r="BH242"/>
  <c r="BG242"/>
  <c r="BF242"/>
  <c r="T242"/>
  <c r="R242"/>
  <c r="P242"/>
  <c r="BK242"/>
  <c r="J242"/>
  <c r="BE242"/>
  <c r="BI241"/>
  <c r="BH241"/>
  <c r="BG241"/>
  <c r="BF241"/>
  <c r="T241"/>
  <c r="R241"/>
  <c r="P241"/>
  <c r="BK241"/>
  <c r="J241"/>
  <c r="BE241"/>
  <c r="BI240"/>
  <c r="BH240"/>
  <c r="BG240"/>
  <c r="BF240"/>
  <c r="T240"/>
  <c r="R240"/>
  <c r="P240"/>
  <c r="BK240"/>
  <c r="J240"/>
  <c r="BE240"/>
  <c r="BI239"/>
  <c r="BH239"/>
  <c r="BG239"/>
  <c r="BF239"/>
  <c r="T239"/>
  <c r="R239"/>
  <c r="P239"/>
  <c r="BK239"/>
  <c r="J239"/>
  <c r="BE239"/>
  <c r="BI238"/>
  <c r="BH238"/>
  <c r="BG238"/>
  <c r="BF238"/>
  <c r="T238"/>
  <c r="R238"/>
  <c r="P238"/>
  <c r="BK238"/>
  <c r="J238"/>
  <c r="BE238"/>
  <c r="BI237"/>
  <c r="BH237"/>
  <c r="BG237"/>
  <c r="BF237"/>
  <c r="T237"/>
  <c r="R237"/>
  <c r="P237"/>
  <c r="BK237"/>
  <c r="J237"/>
  <c r="BE237"/>
  <c r="BI236"/>
  <c r="BH236"/>
  <c r="BG236"/>
  <c r="BF236"/>
  <c r="T236"/>
  <c r="R236"/>
  <c r="P236"/>
  <c r="BK236"/>
  <c r="J236"/>
  <c r="BE236"/>
  <c r="BI235"/>
  <c r="BH235"/>
  <c r="BG235"/>
  <c r="BF235"/>
  <c r="T235"/>
  <c r="R235"/>
  <c r="P235"/>
  <c r="BK235"/>
  <c r="J235"/>
  <c r="BE235"/>
  <c r="BI234"/>
  <c r="BH234"/>
  <c r="BG234"/>
  <c r="BF234"/>
  <c r="T234"/>
  <c r="R234"/>
  <c r="P234"/>
  <c r="BK234"/>
  <c r="J234"/>
  <c r="BE234"/>
  <c r="BI233"/>
  <c r="BH233"/>
  <c r="BG233"/>
  <c r="BF233"/>
  <c r="T233"/>
  <c r="R233"/>
  <c r="P233"/>
  <c r="BK233"/>
  <c r="J233"/>
  <c r="BE233"/>
  <c r="BI232"/>
  <c r="BH232"/>
  <c r="BG232"/>
  <c r="BF232"/>
  <c r="T232"/>
  <c r="R232"/>
  <c r="P232"/>
  <c r="BK232"/>
  <c r="J232"/>
  <c r="BE232"/>
  <c r="BI231"/>
  <c r="BH231"/>
  <c r="BG231"/>
  <c r="BF231"/>
  <c r="T231"/>
  <c r="R231"/>
  <c r="P231"/>
  <c r="BK231"/>
  <c r="J231"/>
  <c r="BE231"/>
  <c r="BI230"/>
  <c r="BH230"/>
  <c r="BG230"/>
  <c r="BF230"/>
  <c r="T230"/>
  <c r="R230"/>
  <c r="P230"/>
  <c r="BK230"/>
  <c r="J230"/>
  <c r="BE230"/>
  <c r="BI229"/>
  <c r="BH229"/>
  <c r="BG229"/>
  <c r="BF229"/>
  <c r="T229"/>
  <c r="R229"/>
  <c r="P229"/>
  <c r="BK229"/>
  <c r="J229"/>
  <c r="BE229"/>
  <c r="BI228"/>
  <c r="BH228"/>
  <c r="BG228"/>
  <c r="BF228"/>
  <c r="T228"/>
  <c r="R228"/>
  <c r="P228"/>
  <c r="BK228"/>
  <c r="J228"/>
  <c r="BE228"/>
  <c r="BI227"/>
  <c r="BH227"/>
  <c r="BG227"/>
  <c r="BF227"/>
  <c r="T227"/>
  <c r="R227"/>
  <c r="P227"/>
  <c r="BK227"/>
  <c r="J227"/>
  <c r="BE227"/>
  <c r="BI226"/>
  <c r="BH226"/>
  <c r="BG226"/>
  <c r="BF226"/>
  <c r="T226"/>
  <c r="R226"/>
  <c r="P226"/>
  <c r="BK226"/>
  <c r="J226"/>
  <c r="BE226"/>
  <c r="BI225"/>
  <c r="BH225"/>
  <c r="BG225"/>
  <c r="BF225"/>
  <c r="T225"/>
  <c r="R225"/>
  <c r="P225"/>
  <c r="BK225"/>
  <c r="J225"/>
  <c r="BE225"/>
  <c r="BI224"/>
  <c r="BH224"/>
  <c r="BG224"/>
  <c r="BF224"/>
  <c r="T224"/>
  <c r="R224"/>
  <c r="P224"/>
  <c r="BK224"/>
  <c r="J224"/>
  <c r="BE224"/>
  <c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9"/>
  <c r="BH219"/>
  <c r="BG219"/>
  <c r="BF219"/>
  <c r="T219"/>
  <c r="R219"/>
  <c r="P219"/>
  <c r="BK219"/>
  <c r="J219"/>
  <c r="BE219"/>
  <c r="BI218"/>
  <c r="BH218"/>
  <c r="BG218"/>
  <c r="BF218"/>
  <c r="T218"/>
  <c r="R218"/>
  <c r="P218"/>
  <c r="BK218"/>
  <c r="J218"/>
  <c r="BE218"/>
  <c r="BI217"/>
  <c r="BH217"/>
  <c r="BG217"/>
  <c r="BF217"/>
  <c r="T217"/>
  <c r="R217"/>
  <c r="P217"/>
  <c r="BK217"/>
  <c r="J217"/>
  <c r="BE217"/>
  <c r="BI216"/>
  <c r="BH216"/>
  <c r="BG216"/>
  <c r="BF216"/>
  <c r="T216"/>
  <c r="R216"/>
  <c r="P216"/>
  <c r="BK216"/>
  <c r="J216"/>
  <c r="BE216"/>
  <c r="BI215"/>
  <c r="BH215"/>
  <c r="BG215"/>
  <c r="BF215"/>
  <c r="T215"/>
  <c r="R215"/>
  <c r="P215"/>
  <c r="BK215"/>
  <c r="J215"/>
  <c r="BE215"/>
  <c r="BI214"/>
  <c r="BH214"/>
  <c r="BG214"/>
  <c r="BF214"/>
  <c r="T214"/>
  <c r="R214"/>
  <c r="P214"/>
  <c r="BK214"/>
  <c r="J214"/>
  <c r="BE214"/>
  <c r="BI213"/>
  <c r="BH213"/>
  <c r="BG213"/>
  <c r="BF213"/>
  <c r="T213"/>
  <c r="R213"/>
  <c r="P213"/>
  <c r="BK213"/>
  <c r="J213"/>
  <c r="BE213"/>
  <c r="BI212"/>
  <c r="BH212"/>
  <c r="BG212"/>
  <c r="BF212"/>
  <c r="T212"/>
  <c r="R212"/>
  <c r="P212"/>
  <c r="BK212"/>
  <c r="J212"/>
  <c r="BE212"/>
  <c r="BI211"/>
  <c r="BH211"/>
  <c r="BG211"/>
  <c r="BF211"/>
  <c r="T211"/>
  <c r="R211"/>
  <c r="P211"/>
  <c r="BK211"/>
  <c r="J211"/>
  <c r="BE211"/>
  <c r="BI210"/>
  <c r="BH210"/>
  <c r="BG210"/>
  <c r="BF210"/>
  <c r="T210"/>
  <c r="R210"/>
  <c r="P210"/>
  <c r="BK210"/>
  <c r="J210"/>
  <c r="BE210"/>
  <c r="BI209"/>
  <c r="BH209"/>
  <c r="BG209"/>
  <c r="BF209"/>
  <c r="T209"/>
  <c r="R209"/>
  <c r="P209"/>
  <c r="BK209"/>
  <c r="J209"/>
  <c r="BE209"/>
  <c r="BI208"/>
  <c r="BH208"/>
  <c r="BG208"/>
  <c r="BF208"/>
  <c r="T208"/>
  <c r="R208"/>
  <c r="P208"/>
  <c r="BK208"/>
  <c r="J208"/>
  <c r="BE208"/>
  <c r="BI207"/>
  <c r="BH207"/>
  <c r="BG207"/>
  <c r="BF207"/>
  <c r="T207"/>
  <c r="R207"/>
  <c r="P207"/>
  <c r="BK207"/>
  <c r="J207"/>
  <c r="BE207"/>
  <c r="BI206"/>
  <c r="BH206"/>
  <c r="BG206"/>
  <c r="BF206"/>
  <c r="T206"/>
  <c r="R206"/>
  <c r="P206"/>
  <c r="BK206"/>
  <c r="J206"/>
  <c r="BE206"/>
  <c r="BI205"/>
  <c r="BH205"/>
  <c r="BG205"/>
  <c r="BF205"/>
  <c r="T205"/>
  <c r="R205"/>
  <c r="P205"/>
  <c r="BK205"/>
  <c r="J205"/>
  <c r="BE205"/>
  <c r="BI204"/>
  <c r="BH204"/>
  <c r="BG204"/>
  <c r="BF204"/>
  <c r="T204"/>
  <c r="R204"/>
  <c r="P204"/>
  <c r="BK204"/>
  <c r="J204"/>
  <c r="BE204"/>
  <c r="BI203"/>
  <c r="BH203"/>
  <c r="BG203"/>
  <c r="BF203"/>
  <c r="T203"/>
  <c r="R203"/>
  <c r="P203"/>
  <c r="BK203"/>
  <c r="J203"/>
  <c r="BE203"/>
  <c r="BI202"/>
  <c r="BH202"/>
  <c r="BG202"/>
  <c r="BF202"/>
  <c r="T202"/>
  <c r="R202"/>
  <c r="P202"/>
  <c r="BK202"/>
  <c r="J202"/>
  <c r="BE202"/>
  <c r="BI201"/>
  <c r="BH201"/>
  <c r="BG201"/>
  <c r="BF201"/>
  <c r="T201"/>
  <c r="T200"/>
  <c r="T199"/>
  <c r="R201"/>
  <c r="R200"/>
  <c r="R199"/>
  <c r="P201"/>
  <c r="P200"/>
  <c r="P199"/>
  <c r="BK201"/>
  <c r="BK200"/>
  <c r="J200"/>
  <c r="BK199"/>
  <c r="J199"/>
  <c r="J201"/>
  <c r="BE201"/>
  <c r="J106"/>
  <c r="J105"/>
  <c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T188"/>
  <c r="R189"/>
  <c r="R188"/>
  <c r="P189"/>
  <c r="P188"/>
  <c r="BK189"/>
  <c r="BK188"/>
  <c r="J188"/>
  <c r="J189"/>
  <c r="BE189"/>
  <c r="J104"/>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T182"/>
  <c r="T181"/>
  <c r="R183"/>
  <c r="R182"/>
  <c r="R181"/>
  <c r="P183"/>
  <c r="P182"/>
  <c r="P181"/>
  <c r="BK183"/>
  <c r="BK182"/>
  <c r="J182"/>
  <c r="BK181"/>
  <c r="J181"/>
  <c r="J183"/>
  <c r="BE183"/>
  <c r="J103"/>
  <c r="J102"/>
  <c r="BI179"/>
  <c r="BH179"/>
  <c r="BG179"/>
  <c r="BF179"/>
  <c r="T179"/>
  <c r="T178"/>
  <c r="R179"/>
  <c r="R178"/>
  <c r="P179"/>
  <c r="P178"/>
  <c r="BK179"/>
  <c r="BK178"/>
  <c r="J178"/>
  <c r="J179"/>
  <c r="BE179"/>
  <c r="J101"/>
  <c r="BI175"/>
  <c r="BH175"/>
  <c r="BG175"/>
  <c r="BF175"/>
  <c r="T175"/>
  <c r="R175"/>
  <c r="P175"/>
  <c r="BK175"/>
  <c r="J175"/>
  <c r="BE175"/>
  <c r="BI172"/>
  <c r="BH172"/>
  <c r="BG172"/>
  <c r="BF172"/>
  <c r="T172"/>
  <c r="R172"/>
  <c r="P172"/>
  <c r="BK172"/>
  <c r="J172"/>
  <c r="BE172"/>
  <c r="BI169"/>
  <c r="BH169"/>
  <c r="BG169"/>
  <c r="BF169"/>
  <c r="T169"/>
  <c r="R169"/>
  <c r="P169"/>
  <c r="BK169"/>
  <c r="J169"/>
  <c r="BE169"/>
  <c r="BI165"/>
  <c r="BH165"/>
  <c r="BG165"/>
  <c r="BF165"/>
  <c r="T165"/>
  <c r="R165"/>
  <c r="P165"/>
  <c r="BK165"/>
  <c r="J165"/>
  <c r="BE165"/>
  <c r="BI162"/>
  <c r="BH162"/>
  <c r="BG162"/>
  <c r="BF162"/>
  <c r="T162"/>
  <c r="T161"/>
  <c r="R162"/>
  <c r="R161"/>
  <c r="P162"/>
  <c r="P161"/>
  <c r="BK162"/>
  <c r="BK161"/>
  <c r="J161"/>
  <c r="J162"/>
  <c r="BE162"/>
  <c r="J100"/>
  <c r="BI159"/>
  <c r="BH159"/>
  <c r="BG159"/>
  <c r="BF159"/>
  <c r="T159"/>
  <c r="R159"/>
  <c r="P159"/>
  <c r="BK159"/>
  <c r="J159"/>
  <c r="BE159"/>
  <c r="BI157"/>
  <c r="BH157"/>
  <c r="BG157"/>
  <c r="BF157"/>
  <c r="T157"/>
  <c r="R157"/>
  <c r="P157"/>
  <c r="BK157"/>
  <c r="J157"/>
  <c r="BE157"/>
  <c r="BI154"/>
  <c r="BH154"/>
  <c r="BG154"/>
  <c r="BF154"/>
  <c r="T154"/>
  <c r="R154"/>
  <c r="P154"/>
  <c r="BK154"/>
  <c r="J154"/>
  <c r="BE154"/>
  <c r="BI152"/>
  <c r="BH152"/>
  <c r="BG152"/>
  <c r="BF152"/>
  <c r="T152"/>
  <c r="T151"/>
  <c r="R152"/>
  <c r="R151"/>
  <c r="P152"/>
  <c r="P151"/>
  <c r="BK152"/>
  <c r="BK151"/>
  <c r="J151"/>
  <c r="J152"/>
  <c r="BE152"/>
  <c r="J99"/>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5"/>
  <c r="BH135"/>
  <c r="BG135"/>
  <c r="BF135"/>
  <c r="T135"/>
  <c r="R135"/>
  <c r="P135"/>
  <c r="BK135"/>
  <c r="J135"/>
  <c r="BE135"/>
  <c r="BI132"/>
  <c r="BH132"/>
  <c r="BG132"/>
  <c r="BF132"/>
  <c r="T132"/>
  <c r="R132"/>
  <c r="P132"/>
  <c r="BK132"/>
  <c r="J132"/>
  <c r="BE132"/>
  <c r="BI130"/>
  <c r="F37"/>
  <c i="1" r="BD96"/>
  <c i="3" r="BH130"/>
  <c r="F36"/>
  <c i="1" r="BC96"/>
  <c i="3" r="BG130"/>
  <c r="F35"/>
  <c i="1" r="BB96"/>
  <c i="3" r="BF130"/>
  <c r="J34"/>
  <c i="1" r="AW96"/>
  <c i="3" r="F34"/>
  <c i="1" r="BA96"/>
  <c i="3" r="T130"/>
  <c r="T129"/>
  <c r="T128"/>
  <c r="T127"/>
  <c r="R130"/>
  <c r="R129"/>
  <c r="R128"/>
  <c r="R127"/>
  <c r="P130"/>
  <c r="P129"/>
  <c r="P128"/>
  <c r="P127"/>
  <c i="1" r="AU96"/>
  <c i="3" r="BK130"/>
  <c r="BK129"/>
  <c r="J129"/>
  <c r="BK128"/>
  <c r="J128"/>
  <c r="BK127"/>
  <c r="J127"/>
  <c r="J96"/>
  <c r="J30"/>
  <c i="1" r="AG96"/>
  <c i="3" r="J130"/>
  <c r="BE130"/>
  <c r="J33"/>
  <c i="1" r="AV96"/>
  <c i="3" r="F33"/>
  <c i="1" r="AZ96"/>
  <c i="3" r="J98"/>
  <c r="J97"/>
  <c r="J124"/>
  <c r="J123"/>
  <c r="F121"/>
  <c r="E119"/>
  <c r="J92"/>
  <c r="J91"/>
  <c r="F89"/>
  <c r="E87"/>
  <c r="J39"/>
  <c r="J18"/>
  <c r="E18"/>
  <c r="F124"/>
  <c r="F92"/>
  <c r="J17"/>
  <c r="J15"/>
  <c r="E15"/>
  <c r="F123"/>
  <c r="F91"/>
  <c r="J14"/>
  <c r="J12"/>
  <c r="J121"/>
  <c r="J89"/>
  <c r="E7"/>
  <c r="E117"/>
  <c r="E85"/>
  <c i="2" r="J37"/>
  <c r="J36"/>
  <c i="1" r="AY95"/>
  <c i="2" r="J35"/>
  <c i="1" r="AX95"/>
  <c i="2" r="BI402"/>
  <c r="BH402"/>
  <c r="BG402"/>
  <c r="BF402"/>
  <c r="T402"/>
  <c r="R402"/>
  <c r="P402"/>
  <c r="BK402"/>
  <c r="J402"/>
  <c r="BE402"/>
  <c r="BI397"/>
  <c r="BH397"/>
  <c r="BG397"/>
  <c r="BF397"/>
  <c r="T397"/>
  <c r="R397"/>
  <c r="P397"/>
  <c r="BK397"/>
  <c r="J397"/>
  <c r="BE397"/>
  <c r="BI392"/>
  <c r="BH392"/>
  <c r="BG392"/>
  <c r="BF392"/>
  <c r="T392"/>
  <c r="T391"/>
  <c r="T390"/>
  <c r="R392"/>
  <c r="R391"/>
  <c r="R390"/>
  <c r="P392"/>
  <c r="P391"/>
  <c r="P390"/>
  <c r="BK392"/>
  <c r="BK391"/>
  <c r="J391"/>
  <c r="BK390"/>
  <c r="J390"/>
  <c r="J392"/>
  <c r="BE392"/>
  <c r="J106"/>
  <c r="J105"/>
  <c r="BI388"/>
  <c r="BH388"/>
  <c r="BG388"/>
  <c r="BF388"/>
  <c r="T388"/>
  <c r="R388"/>
  <c r="P388"/>
  <c r="BK388"/>
  <c r="J388"/>
  <c r="BE388"/>
  <c r="BI386"/>
  <c r="BH386"/>
  <c r="BG386"/>
  <c r="BF386"/>
  <c r="T386"/>
  <c r="R386"/>
  <c r="P386"/>
  <c r="BK386"/>
  <c r="J386"/>
  <c r="BE386"/>
  <c r="BI382"/>
  <c r="BH382"/>
  <c r="BG382"/>
  <c r="BF382"/>
  <c r="T382"/>
  <c r="R382"/>
  <c r="P382"/>
  <c r="BK382"/>
  <c r="J382"/>
  <c r="BE382"/>
  <c r="BI377"/>
  <c r="BH377"/>
  <c r="BG377"/>
  <c r="BF377"/>
  <c r="T377"/>
  <c r="R377"/>
  <c r="P377"/>
  <c r="BK377"/>
  <c r="J377"/>
  <c r="BE377"/>
  <c r="BI374"/>
  <c r="BH374"/>
  <c r="BG374"/>
  <c r="BF374"/>
  <c r="T374"/>
  <c r="R374"/>
  <c r="P374"/>
  <c r="BK374"/>
  <c r="J374"/>
  <c r="BE374"/>
  <c r="BI369"/>
  <c r="BH369"/>
  <c r="BG369"/>
  <c r="BF369"/>
  <c r="T369"/>
  <c r="R369"/>
  <c r="P369"/>
  <c r="BK369"/>
  <c r="J369"/>
  <c r="BE369"/>
  <c r="BI366"/>
  <c r="BH366"/>
  <c r="BG366"/>
  <c r="BF366"/>
  <c r="T366"/>
  <c r="R366"/>
  <c r="P366"/>
  <c r="BK366"/>
  <c r="J366"/>
  <c r="BE366"/>
  <c r="BI356"/>
  <c r="BH356"/>
  <c r="BG356"/>
  <c r="BF356"/>
  <c r="T356"/>
  <c r="R356"/>
  <c r="P356"/>
  <c r="BK356"/>
  <c r="J356"/>
  <c r="BE356"/>
  <c r="BI353"/>
  <c r="BH353"/>
  <c r="BG353"/>
  <c r="BF353"/>
  <c r="T353"/>
  <c r="R353"/>
  <c r="P353"/>
  <c r="BK353"/>
  <c r="J353"/>
  <c r="BE353"/>
  <c r="BI349"/>
  <c r="BH349"/>
  <c r="BG349"/>
  <c r="BF349"/>
  <c r="T349"/>
  <c r="T348"/>
  <c r="R349"/>
  <c r="R348"/>
  <c r="P349"/>
  <c r="P348"/>
  <c r="BK349"/>
  <c r="BK348"/>
  <c r="J348"/>
  <c r="J349"/>
  <c r="BE349"/>
  <c r="J104"/>
  <c r="BI342"/>
  <c r="BH342"/>
  <c r="BG342"/>
  <c r="BF342"/>
  <c r="T342"/>
  <c r="R342"/>
  <c r="P342"/>
  <c r="BK342"/>
  <c r="J342"/>
  <c r="BE342"/>
  <c r="BI339"/>
  <c r="BH339"/>
  <c r="BG339"/>
  <c r="BF339"/>
  <c r="T339"/>
  <c r="R339"/>
  <c r="P339"/>
  <c r="BK339"/>
  <c r="J339"/>
  <c r="BE339"/>
  <c r="BI336"/>
  <c r="BH336"/>
  <c r="BG336"/>
  <c r="BF336"/>
  <c r="T336"/>
  <c r="T335"/>
  <c r="R336"/>
  <c r="R335"/>
  <c r="P336"/>
  <c r="P335"/>
  <c r="BK336"/>
  <c r="BK335"/>
  <c r="J335"/>
  <c r="J336"/>
  <c r="BE336"/>
  <c r="J103"/>
  <c r="BI331"/>
  <c r="BH331"/>
  <c r="BG331"/>
  <c r="BF331"/>
  <c r="T331"/>
  <c r="T330"/>
  <c r="T329"/>
  <c r="R331"/>
  <c r="R330"/>
  <c r="R329"/>
  <c r="P331"/>
  <c r="P330"/>
  <c r="P329"/>
  <c r="BK331"/>
  <c r="BK330"/>
  <c r="J330"/>
  <c r="BK329"/>
  <c r="J329"/>
  <c r="J331"/>
  <c r="BE331"/>
  <c r="J102"/>
  <c r="J101"/>
  <c r="BI327"/>
  <c r="BH327"/>
  <c r="BG327"/>
  <c r="BF327"/>
  <c r="T327"/>
  <c r="T326"/>
  <c r="R327"/>
  <c r="R326"/>
  <c r="P327"/>
  <c r="P326"/>
  <c r="BK327"/>
  <c r="BK326"/>
  <c r="J326"/>
  <c r="J327"/>
  <c r="BE327"/>
  <c r="J100"/>
  <c r="BI322"/>
  <c r="BH322"/>
  <c r="BG322"/>
  <c r="BF322"/>
  <c r="T322"/>
  <c r="R322"/>
  <c r="P322"/>
  <c r="BK322"/>
  <c r="J322"/>
  <c r="BE322"/>
  <c r="BI321"/>
  <c r="BH321"/>
  <c r="BG321"/>
  <c r="BF321"/>
  <c r="T321"/>
  <c r="R321"/>
  <c r="P321"/>
  <c r="BK321"/>
  <c r="J321"/>
  <c r="BE321"/>
  <c r="BI320"/>
  <c r="BH320"/>
  <c r="BG320"/>
  <c r="BF320"/>
  <c r="T320"/>
  <c r="R320"/>
  <c r="P320"/>
  <c r="BK320"/>
  <c r="J320"/>
  <c r="BE320"/>
  <c r="BI318"/>
  <c r="BH318"/>
  <c r="BG318"/>
  <c r="BF318"/>
  <c r="T318"/>
  <c r="R318"/>
  <c r="P318"/>
  <c r="BK318"/>
  <c r="J318"/>
  <c r="BE318"/>
  <c r="BI315"/>
  <c r="BH315"/>
  <c r="BG315"/>
  <c r="BF315"/>
  <c r="T315"/>
  <c r="R315"/>
  <c r="P315"/>
  <c r="BK315"/>
  <c r="J315"/>
  <c r="BE315"/>
  <c r="BI311"/>
  <c r="BH311"/>
  <c r="BG311"/>
  <c r="BF311"/>
  <c r="T311"/>
  <c r="R311"/>
  <c r="P311"/>
  <c r="BK311"/>
  <c r="J311"/>
  <c r="BE311"/>
  <c r="BI306"/>
  <c r="BH306"/>
  <c r="BG306"/>
  <c r="BF306"/>
  <c r="T306"/>
  <c r="R306"/>
  <c r="P306"/>
  <c r="BK306"/>
  <c r="J306"/>
  <c r="BE306"/>
  <c r="BI301"/>
  <c r="BH301"/>
  <c r="BG301"/>
  <c r="BF301"/>
  <c r="T301"/>
  <c r="R301"/>
  <c r="P301"/>
  <c r="BK301"/>
  <c r="J301"/>
  <c r="BE301"/>
  <c r="BI296"/>
  <c r="BH296"/>
  <c r="BG296"/>
  <c r="BF296"/>
  <c r="T296"/>
  <c r="R296"/>
  <c r="P296"/>
  <c r="BK296"/>
  <c r="J296"/>
  <c r="BE296"/>
  <c r="BI292"/>
  <c r="BH292"/>
  <c r="BG292"/>
  <c r="BF292"/>
  <c r="T292"/>
  <c r="R292"/>
  <c r="P292"/>
  <c r="BK292"/>
  <c r="J292"/>
  <c r="BE292"/>
  <c r="BI291"/>
  <c r="BH291"/>
  <c r="BG291"/>
  <c r="BF291"/>
  <c r="T291"/>
  <c r="R291"/>
  <c r="P291"/>
  <c r="BK291"/>
  <c r="J291"/>
  <c r="BE291"/>
  <c r="BI271"/>
  <c r="BH271"/>
  <c r="BG271"/>
  <c r="BF271"/>
  <c r="T271"/>
  <c r="R271"/>
  <c r="P271"/>
  <c r="BK271"/>
  <c r="J271"/>
  <c r="BE271"/>
  <c r="BI265"/>
  <c r="BH265"/>
  <c r="BG265"/>
  <c r="BF265"/>
  <c r="T265"/>
  <c r="R265"/>
  <c r="P265"/>
  <c r="BK265"/>
  <c r="J265"/>
  <c r="BE265"/>
  <c r="BI259"/>
  <c r="BH259"/>
  <c r="BG259"/>
  <c r="BF259"/>
  <c r="T259"/>
  <c r="R259"/>
  <c r="P259"/>
  <c r="BK259"/>
  <c r="J259"/>
  <c r="BE259"/>
  <c r="BI247"/>
  <c r="BH247"/>
  <c r="BG247"/>
  <c r="BF247"/>
  <c r="T247"/>
  <c r="T246"/>
  <c r="R247"/>
  <c r="R246"/>
  <c r="P247"/>
  <c r="P246"/>
  <c r="BK247"/>
  <c r="BK246"/>
  <c r="J246"/>
  <c r="J247"/>
  <c r="BE247"/>
  <c r="J99"/>
  <c r="BI245"/>
  <c r="BH245"/>
  <c r="BG245"/>
  <c r="BF245"/>
  <c r="T245"/>
  <c r="R245"/>
  <c r="P245"/>
  <c r="BK245"/>
  <c r="J245"/>
  <c r="BE245"/>
  <c r="BI241"/>
  <c r="BH241"/>
  <c r="BG241"/>
  <c r="BF241"/>
  <c r="T241"/>
  <c r="R241"/>
  <c r="P241"/>
  <c r="BK241"/>
  <c r="J241"/>
  <c r="BE241"/>
  <c r="BI237"/>
  <c r="BH237"/>
  <c r="BG237"/>
  <c r="BF237"/>
  <c r="T237"/>
  <c r="R237"/>
  <c r="P237"/>
  <c r="BK237"/>
  <c r="J237"/>
  <c r="BE237"/>
  <c r="BI235"/>
  <c r="BH235"/>
  <c r="BG235"/>
  <c r="BF235"/>
  <c r="T235"/>
  <c r="R235"/>
  <c r="P235"/>
  <c r="BK235"/>
  <c r="J235"/>
  <c r="BE235"/>
  <c r="BI234"/>
  <c r="BH234"/>
  <c r="BG234"/>
  <c r="BF234"/>
  <c r="T234"/>
  <c r="R234"/>
  <c r="P234"/>
  <c r="BK234"/>
  <c r="J234"/>
  <c r="BE234"/>
  <c r="BI232"/>
  <c r="BH232"/>
  <c r="BG232"/>
  <c r="BF232"/>
  <c r="T232"/>
  <c r="R232"/>
  <c r="P232"/>
  <c r="BK232"/>
  <c r="J232"/>
  <c r="BE232"/>
  <c r="BI231"/>
  <c r="BH231"/>
  <c r="BG231"/>
  <c r="BF231"/>
  <c r="T231"/>
  <c r="R231"/>
  <c r="P231"/>
  <c r="BK231"/>
  <c r="J231"/>
  <c r="BE231"/>
  <c r="BI229"/>
  <c r="BH229"/>
  <c r="BG229"/>
  <c r="BF229"/>
  <c r="T229"/>
  <c r="R229"/>
  <c r="P229"/>
  <c r="BK229"/>
  <c r="J229"/>
  <c r="BE229"/>
  <c r="BI227"/>
  <c r="BH227"/>
  <c r="BG227"/>
  <c r="BF227"/>
  <c r="T227"/>
  <c r="R227"/>
  <c r="P227"/>
  <c r="BK227"/>
  <c r="J227"/>
  <c r="BE227"/>
  <c r="BI225"/>
  <c r="BH225"/>
  <c r="BG225"/>
  <c r="BF225"/>
  <c r="T225"/>
  <c r="R225"/>
  <c r="P225"/>
  <c r="BK225"/>
  <c r="J225"/>
  <c r="BE225"/>
  <c r="BI220"/>
  <c r="BH220"/>
  <c r="BG220"/>
  <c r="BF220"/>
  <c r="T220"/>
  <c r="R220"/>
  <c r="P220"/>
  <c r="BK220"/>
  <c r="J220"/>
  <c r="BE220"/>
  <c r="BI218"/>
  <c r="BH218"/>
  <c r="BG218"/>
  <c r="BF218"/>
  <c r="T218"/>
  <c r="R218"/>
  <c r="P218"/>
  <c r="BK218"/>
  <c r="J218"/>
  <c r="BE218"/>
  <c r="BI216"/>
  <c r="BH216"/>
  <c r="BG216"/>
  <c r="BF216"/>
  <c r="T216"/>
  <c r="R216"/>
  <c r="P216"/>
  <c r="BK216"/>
  <c r="J216"/>
  <c r="BE216"/>
  <c r="BI210"/>
  <c r="BH210"/>
  <c r="BG210"/>
  <c r="BF210"/>
  <c r="T210"/>
  <c r="R210"/>
  <c r="P210"/>
  <c r="BK210"/>
  <c r="J210"/>
  <c r="BE210"/>
  <c r="BI209"/>
  <c r="BH209"/>
  <c r="BG209"/>
  <c r="BF209"/>
  <c r="T209"/>
  <c r="R209"/>
  <c r="P209"/>
  <c r="BK209"/>
  <c r="J209"/>
  <c r="BE209"/>
  <c r="BI204"/>
  <c r="BH204"/>
  <c r="BG204"/>
  <c r="BF204"/>
  <c r="T204"/>
  <c r="R204"/>
  <c r="P204"/>
  <c r="BK204"/>
  <c r="J204"/>
  <c r="BE204"/>
  <c r="BI203"/>
  <c r="BH203"/>
  <c r="BG203"/>
  <c r="BF203"/>
  <c r="T203"/>
  <c r="R203"/>
  <c r="P203"/>
  <c r="BK203"/>
  <c r="J203"/>
  <c r="BE203"/>
  <c r="BI199"/>
  <c r="BH199"/>
  <c r="BG199"/>
  <c r="BF199"/>
  <c r="T199"/>
  <c r="R199"/>
  <c r="P199"/>
  <c r="BK199"/>
  <c r="J199"/>
  <c r="BE199"/>
  <c r="BI197"/>
  <c r="BH197"/>
  <c r="BG197"/>
  <c r="BF197"/>
  <c r="T197"/>
  <c r="R197"/>
  <c r="P197"/>
  <c r="BK197"/>
  <c r="J197"/>
  <c r="BE197"/>
  <c r="BI189"/>
  <c r="BH189"/>
  <c r="BG189"/>
  <c r="BF189"/>
  <c r="T189"/>
  <c r="R189"/>
  <c r="P189"/>
  <c r="BK189"/>
  <c r="J189"/>
  <c r="BE189"/>
  <c r="BI188"/>
  <c r="BH188"/>
  <c r="BG188"/>
  <c r="BF188"/>
  <c r="T188"/>
  <c r="R188"/>
  <c r="P188"/>
  <c r="BK188"/>
  <c r="J188"/>
  <c r="BE188"/>
  <c r="BI177"/>
  <c r="BH177"/>
  <c r="BG177"/>
  <c r="BF177"/>
  <c r="T177"/>
  <c r="R177"/>
  <c r="P177"/>
  <c r="BK177"/>
  <c r="J177"/>
  <c r="BE177"/>
  <c r="BI172"/>
  <c r="BH172"/>
  <c r="BG172"/>
  <c r="BF172"/>
  <c r="T172"/>
  <c r="R172"/>
  <c r="P172"/>
  <c r="BK172"/>
  <c r="J172"/>
  <c r="BE172"/>
  <c r="BI169"/>
  <c r="BH169"/>
  <c r="BG169"/>
  <c r="BF169"/>
  <c r="T169"/>
  <c r="R169"/>
  <c r="P169"/>
  <c r="BK169"/>
  <c r="J169"/>
  <c r="BE169"/>
  <c r="BI165"/>
  <c r="BH165"/>
  <c r="BG165"/>
  <c r="BF165"/>
  <c r="T165"/>
  <c r="R165"/>
  <c r="P165"/>
  <c r="BK165"/>
  <c r="J165"/>
  <c r="BE165"/>
  <c r="BI162"/>
  <c r="BH162"/>
  <c r="BG162"/>
  <c r="BF162"/>
  <c r="T162"/>
  <c r="R162"/>
  <c r="P162"/>
  <c r="BK162"/>
  <c r="J162"/>
  <c r="BE162"/>
  <c r="BI153"/>
  <c r="BH153"/>
  <c r="BG153"/>
  <c r="BF153"/>
  <c r="T153"/>
  <c r="T152"/>
  <c r="R153"/>
  <c r="R152"/>
  <c r="P153"/>
  <c r="P152"/>
  <c r="BK153"/>
  <c r="BK152"/>
  <c r="J152"/>
  <c r="J153"/>
  <c r="BE153"/>
  <c r="J98"/>
  <c r="BI149"/>
  <c r="BH149"/>
  <c r="BG149"/>
  <c r="BF149"/>
  <c r="T149"/>
  <c r="R149"/>
  <c r="P149"/>
  <c r="BK149"/>
  <c r="J149"/>
  <c r="BE149"/>
  <c r="BI141"/>
  <c r="BH141"/>
  <c r="BG141"/>
  <c r="BF141"/>
  <c r="T141"/>
  <c r="R141"/>
  <c r="P141"/>
  <c r="BK141"/>
  <c r="J141"/>
  <c r="BE141"/>
  <c r="BI134"/>
  <c r="BH134"/>
  <c r="BG134"/>
  <c r="BF134"/>
  <c r="T134"/>
  <c r="R134"/>
  <c r="P134"/>
  <c r="BK134"/>
  <c r="J134"/>
  <c r="BE134"/>
  <c r="BI128"/>
  <c r="F37"/>
  <c i="1" r="BD95"/>
  <c i="2" r="BH128"/>
  <c r="F36"/>
  <c i="1" r="BC95"/>
  <c i="2" r="BG128"/>
  <c r="F35"/>
  <c i="1" r="BB95"/>
  <c i="2" r="BF128"/>
  <c r="J34"/>
  <c i="1" r="AW95"/>
  <c i="2" r="F34"/>
  <c i="1" r="BA95"/>
  <c i="2" r="T128"/>
  <c r="T127"/>
  <c r="T126"/>
  <c r="R128"/>
  <c r="R127"/>
  <c r="R126"/>
  <c r="P128"/>
  <c r="P127"/>
  <c r="P126"/>
  <c i="1" r="AU95"/>
  <c i="2" r="BK128"/>
  <c r="BK127"/>
  <c r="J127"/>
  <c r="BK126"/>
  <c r="J126"/>
  <c r="J96"/>
  <c r="J30"/>
  <c i="1" r="AG95"/>
  <c i="2" r="J128"/>
  <c r="BE128"/>
  <c r="J33"/>
  <c i="1" r="AV95"/>
  <c i="2" r="F33"/>
  <c i="1" r="AZ95"/>
  <c i="2" r="J97"/>
  <c r="J123"/>
  <c r="J122"/>
  <c r="F122"/>
  <c r="F120"/>
  <c r="E118"/>
  <c r="J92"/>
  <c r="J91"/>
  <c r="F91"/>
  <c r="F89"/>
  <c r="E87"/>
  <c r="J39"/>
  <c r="J18"/>
  <c r="E18"/>
  <c r="F123"/>
  <c r="F92"/>
  <c r="J17"/>
  <c r="J12"/>
  <c r="J120"/>
  <c r="J89"/>
  <c r="E7"/>
  <c r="E116"/>
  <c r="E85"/>
  <c i="1" r="BD94"/>
  <c r="W33"/>
  <c r="BC94"/>
  <c r="W32"/>
  <c r="BB94"/>
  <c r="W31"/>
  <c r="BA94"/>
  <c r="W30"/>
  <c r="AZ94"/>
  <c r="W29"/>
  <c r="AY94"/>
  <c r="AX94"/>
  <c r="AW94"/>
  <c r="AK30"/>
  <c r="AV94"/>
  <c r="AK29"/>
  <c r="AU94"/>
  <c r="AT94"/>
  <c r="AS94"/>
  <c r="AG94"/>
  <c r="AK26"/>
  <c r="AT98"/>
  <c r="AN98"/>
  <c r="AT97"/>
  <c r="AN97"/>
  <c r="AT96"/>
  <c r="AN96"/>
  <c r="AT95"/>
  <c r="AN95"/>
  <c r="AN94"/>
  <c r="L90"/>
  <c r="AM90"/>
  <c r="AM89"/>
  <c r="L89"/>
  <c r="AM87"/>
  <c r="L87"/>
  <c r="L85"/>
  <c r="L84"/>
  <c r="AK35"/>
</calcChain>
</file>

<file path=xl/sharedStrings.xml><?xml version="1.0" encoding="utf-8"?>
<sst xmlns="http://schemas.openxmlformats.org/spreadsheetml/2006/main">
  <si>
    <t>Export Komplet</t>
  </si>
  <si>
    <t/>
  </si>
  <si>
    <t>2.0</t>
  </si>
  <si>
    <t>False</t>
  </si>
  <si>
    <t>{9ff6cb62-9dcc-436a-b423-66e2a42a2f53}</t>
  </si>
  <si>
    <t xml:space="preserve">&gt;&gt;  skryté sloupce  &lt;&lt;</t>
  </si>
  <si>
    <t>0,01</t>
  </si>
  <si>
    <t>21</t>
  </si>
  <si>
    <t>15</t>
  </si>
  <si>
    <t>REKAPITULACE STAVBY</t>
  </si>
  <si>
    <t xml:space="preserve">v ---  níže se nacházejí doplnkové a pomocné údaje k sestavám  --- v</t>
  </si>
  <si>
    <t>Návod na vyplnění</t>
  </si>
  <si>
    <t>0,001</t>
  </si>
  <si>
    <t>Kód:</t>
  </si>
  <si>
    <t>19069_1 (1)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</si>
  <si>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</si>
  <si>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</si>
  <si>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Zvyšování rychlosti na TT - úsek Tramv. zast. Důl Zárubek - kol. křižovatka před vjezdem do terminálu Hranečník</t>
  </si>
  <si>
    <t>KSO:</t>
  </si>
  <si>
    <t>CC-CZ:</t>
  </si>
  <si>
    <t>Místo:</t>
  </si>
  <si>
    <t xml:space="preserve">Ostrava </t>
  </si>
  <si>
    <t>Datum:</t>
  </si>
  <si>
    <t>10. 9. 2019</t>
  </si>
  <si>
    <t>Zadavatel:</t>
  </si>
  <si>
    <t>IČ:</t>
  </si>
  <si>
    <t>IČ 61974757</t>
  </si>
  <si>
    <t>Dopravní podnik Ostrava a.s.</t>
  </si>
  <si>
    <t>DIČ:</t>
  </si>
  <si>
    <t>Uchazeč:</t>
  </si>
  <si>
    <t>Vyplň údaj</t>
  </si>
  <si>
    <t>Projektant:</t>
  </si>
  <si>
    <t>IČ 25361520</t>
  </si>
  <si>
    <t>Dopravní projektování spol. s 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</si>
  <si>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</si>
  <si>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</si>
  <si>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</si>
  <si>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</si>
  <si>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</si>
  <si>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</si>
  <si>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</si>
  <si>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</si>
  <si>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</si>
  <si>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</si>
  <si>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</si>
  <si>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</si>
  <si>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</si>
  <si>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</si>
  <si>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</si>
  <si>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</si>
  <si>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</si>
  <si>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</si>
  <si>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</si>
  <si>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</si>
  <si>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</si>
  <si>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</si>
  <si>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</si>
  <si>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</si>
  <si>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</si>
  <si>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</si>
  <si>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</si>
  <si>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</si>
  <si>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</si>
  <si>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</si>
  <si>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</si>
  <si>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</si>
  <si>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</si>
  <si>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</si>
  <si>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</si>
  <si>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</si>
  <si>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</si>
  <si>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</si>
  <si>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</si>
  <si>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</si>
  <si>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</si>
  <si>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</si>
  <si>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</si>
  <si>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</si>
  <si>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</si>
  <si>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</si>
  <si>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</si>
  <si>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</si>
  <si>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</si>
  <si>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</si>
  <si>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</si>
  <si>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</si>
  <si>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{5838147b-f752-4312-92bb-4143e1f54d3a}</t>
  </si>
  <si>
    <t>2</t>
  </si>
  <si>
    <t>SO 666</t>
  </si>
  <si>
    <t>Úpravy trakčního vedení</t>
  </si>
  <si>
    <t>{30926531-7150-46ce-87f4-f5cb8a51ddcd}</t>
  </si>
  <si>
    <t>DIO</t>
  </si>
  <si>
    <t xml:space="preserve">Dopravně inženýrské opatření </t>
  </si>
  <si>
    <t>OST</t>
  </si>
  <si>
    <t>{9cee02ca-001b-4dfb-a29f-4a2825322b4c}</t>
  </si>
  <si>
    <t>VRN</t>
  </si>
  <si>
    <t>Vedlejší rozpočtové náklady</t>
  </si>
  <si>
    <t>VON</t>
  </si>
  <si>
    <t>{64577af6-65a5-42ff-99be-78ff3c596ab3}</t>
  </si>
  <si>
    <t>KRYCÍ LIST SOUPISU PRACÍ</t>
  </si>
  <si>
    <t>Objekt:</t>
  </si>
  <si>
    <t xml:space="preserve">SO 661 - Tramvajový svršek </t>
  </si>
  <si>
    <t>REKAPITULACE ČLENĚNÍ SOUPISU PRACÍ</t>
  </si>
  <si>
    <t>Kód dílu - Popis</t>
  </si>
  <si>
    <t>Cena celkem [CZK]</t>
  </si>
  <si>
    <t>Náklady ze soupisu prací</t>
  </si>
  <si>
    <t>-1</t>
  </si>
  <si>
    <t>1 - Zemní práce</t>
  </si>
  <si>
    <t xml:space="preserve">    5 - Komunikace pozemní</t>
  </si>
  <si>
    <t>9 - Ostatní konstrukce a práce, bourání</t>
  </si>
  <si>
    <t>998 - Přesun hmot</t>
  </si>
  <si>
    <t>HSV - Práce a dodávky HSV</t>
  </si>
  <si>
    <t xml:space="preserve">    2 - Zakládání</t>
  </si>
  <si>
    <t xml:space="preserve">    4 - Vodorovné konstrukce</t>
  </si>
  <si>
    <t xml:space="preserve">    997 - Přesun sutě</t>
  </si>
  <si>
    <t>PSV - Práce a dodávky PSV</t>
  </si>
  <si>
    <t xml:space="preserve">    711 - Izolace proti vodě, vlhkosti a plynům</t>
  </si>
  <si>
    <t>SOUPIS PRACÍ</t>
  </si>
  <si>
    <t>PČ</t>
  </si>
  <si>
    <t>MJ</t>
  </si>
  <si>
    <t>Množství</t>
  </si>
  <si>
    <t>J.cena [CZK]</t>
  </si>
  <si>
    <t>Cenová soustava</t>
  </si>
  <si>
    <t>J. Nh [h]</t>
  </si>
  <si>
    <t>Nh celkem [h]</t>
  </si>
  <si>
    <t>J. hmotnost [t]</t>
  </si>
  <si>
    <t>Hmotnost celkem [t]</t>
  </si>
  <si>
    <t>J. suť [t]</t>
  </si>
  <si>
    <t>Suť Celkem [t]</t>
  </si>
  <si>
    <t>Náklady soupisu celkem</t>
  </si>
  <si>
    <t>Zemní práce</t>
  </si>
  <si>
    <t>ROZPOCET</t>
  </si>
  <si>
    <t>K</t>
  </si>
  <si>
    <t>122101101</t>
  </si>
  <si>
    <t xml:space="preserve">Odkopávky a prokopávky nezapažené  s přehozením výkopku na vzdálenost 3 m nebo s naložením na dopravní prostředek v horninách tř. 1 a 2 do 100 m3</t>
  </si>
  <si>
    <t>m3</t>
  </si>
  <si>
    <t>CS ÚRS 2019 01</t>
  </si>
  <si>
    <t>4</t>
  </si>
  <si>
    <t>-48002242</t>
  </si>
  <si>
    <t>PSC</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</si>
  <si>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</si>
  <si>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VV</t>
  </si>
  <si>
    <t xml:space="preserve">Odkopávky pro zřízení podkladních vrstev pod kol. ložem v </t>
  </si>
  <si>
    <t>v přechodových oblastech mostu přes Lučinu - ZKPP</t>
  </si>
  <si>
    <t>v ochran. pásmech inž. sítí ruční výkop</t>
  </si>
  <si>
    <t>12*2*5,87 " 5,87 m2 plocha výkopu v řezu"</t>
  </si>
  <si>
    <t>162701105</t>
  </si>
  <si>
    <t xml:space="preserve">Vodorovné přemístění výkopku nebo sypaniny po suchu  na obvyklém dopravním prostředku, bez naložení výkopku, avšak se složením bez rozhrnutí z horniny tř. 1 až 4 na skládku zhotovitele</t>
  </si>
  <si>
    <t>314236885</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</si>
  <si>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</si>
  <si>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doprava výkopku na skládku zhotovitele</t>
  </si>
  <si>
    <t>12*2*5,87</t>
  </si>
  <si>
    <t>KL z přechodové oblasti-ZKPP mostu</t>
  </si>
  <si>
    <t>(12*4)*2,05</t>
  </si>
  <si>
    <t>Součet</t>
  </si>
  <si>
    <t>3</t>
  </si>
  <si>
    <t>17120121R</t>
  </si>
  <si>
    <t>Poplatek za uložení stavebního odpadu na skládce (skládkovné) zeminy pro sanaci podloží zatříděného do Katalogu odpadů pod kódem 170 504</t>
  </si>
  <si>
    <t>t</t>
  </si>
  <si>
    <t>573312215</t>
  </si>
  <si>
    <t>uložení na skládce zhotovitele</t>
  </si>
  <si>
    <t xml:space="preserve">Odkopávky pro zřízení podkladní vrstvy pod kol. ložem v </t>
  </si>
  <si>
    <t>12*2*5,87*1,8</t>
  </si>
  <si>
    <t xml:space="preserve">(12*4)*2,05*1,8 "výkaz kubatur odečtem v  SW AutoCad"</t>
  </si>
  <si>
    <t>181102302</t>
  </si>
  <si>
    <t>Úprava pláně v zářezech se zhutněním</t>
  </si>
  <si>
    <t>m2</t>
  </si>
  <si>
    <t>1698532986</t>
  </si>
  <si>
    <t>pláň žel. spodku a zemní pláň-ZKPP</t>
  </si>
  <si>
    <t>(8,7+7,7)*12*2</t>
  </si>
  <si>
    <t>5</t>
  </si>
  <si>
    <t>Komunikace pozemní</t>
  </si>
  <si>
    <t>511532111</t>
  </si>
  <si>
    <t xml:space="preserve">Kolejové lože se zhutněním  z kameniva hrubého drceného</t>
  </si>
  <si>
    <t>-541217456</t>
  </si>
  <si>
    <t>Doplnění KL při úpravě GPK</t>
  </si>
  <si>
    <t xml:space="preserve">v  celé délce stavby</t>
  </si>
  <si>
    <t>štěrk jakosti 32-63-B1</t>
  </si>
  <si>
    <t xml:space="preserve">(1086,466-66-24)*3,9*0,05 </t>
  </si>
  <si>
    <t xml:space="preserve">(1084,491-66-24)*3,9*0,05 </t>
  </si>
  <si>
    <t>Přechodová oblast-ZKPP mostu</t>
  </si>
  <si>
    <t>(12*4)*2,05 "2,05 m2-plocha štěrkového lože v řezu pro jednu kolej"</t>
  </si>
  <si>
    <t>6</t>
  </si>
  <si>
    <t>511582195</t>
  </si>
  <si>
    <t xml:space="preserve">Kolejové lože se zhutněním  Příplatek k cenám za ztížení práce při rekonstrukcích</t>
  </si>
  <si>
    <t>-1644367773</t>
  </si>
  <si>
    <t xml:space="preserve">Poznámka k souboru cen:_x000d_
1. Ceny lze použít i pro: a) rozšířené kolejové lože mezi vyhybkami ve zhlaví nástupištních zídek, na mostech s průběžným kolejovým ložem a v tunelu, b) kolejové lože s úpravou žlábku pro izolované kolejové obvody. 2. V cenách nejsou započteny náklady na případné hutnění mezipražcových prostorů a za hlavami pražců. 3. Cena 511 54-2111 je určena pro zřízení kolejového lože z kameniva drobného drceného frakce 8 - 16 mm o tloušťce do 10 cm pod kolejové brzdy. </t>
  </si>
  <si>
    <t>486,637</t>
  </si>
  <si>
    <t>7</t>
  </si>
  <si>
    <t>512502121</t>
  </si>
  <si>
    <t xml:space="preserve">Odstranění kolejového lože  s přehozením materiálu na vzdálenost do 3 m s naložením na dopravní prostředek z kameniva (drceného, struskové štěrkoviny, štěrkopísku) po rozebrání koleje nebo kolejového rozvětvení</t>
  </si>
  <si>
    <t>-1191160460</t>
  </si>
  <si>
    <t xml:space="preserve">Poznámka k souboru cen:_x000d_
1. Ceny lze použít i pro odstranění přilehlých částí kolejového lože sousedních kolejí, drážních stezek a sypaných nástupišť, nánosu mezi kolejnicovými pásy a vedle nich nad horní plochou pražců. </t>
  </si>
  <si>
    <t>8</t>
  </si>
  <si>
    <t>512502995</t>
  </si>
  <si>
    <t xml:space="preserve">Odstranění kolejového lože  s přehozením materiálu na vzdálenost do 3 m s naložením na dopravní prostředek z kameniva (drceného, struskové štěrkoviny, štěrkopísku) Příplatek k ceně za ztížení práce při rekonstrukcích</t>
  </si>
  <si>
    <t>1798502296</t>
  </si>
  <si>
    <t>98,40</t>
  </si>
  <si>
    <t>9</t>
  </si>
  <si>
    <t>514471111</t>
  </si>
  <si>
    <t>Prolití kolejového lože pryskyřicí bebo polyuretanem</t>
  </si>
  <si>
    <t>879636883</t>
  </si>
  <si>
    <t>Přechodová oblast - prolití štěrkového lože</t>
  </si>
  <si>
    <t>prýskyřicí nebo polyuretanem v množství 5l/m2,</t>
  </si>
  <si>
    <t>včetně dodávky a manipulace</t>
  </si>
  <si>
    <t>(12*7,5*2)*5/1000</t>
  </si>
  <si>
    <t>10</t>
  </si>
  <si>
    <t>521327111</t>
  </si>
  <si>
    <t xml:space="preserve">Zřízení koleje stykované v ose na pražcích dřevěných z kolejnic tvaru S 49  s normálním rozchodem na pražcích nevystrojených se žebrovými podkladnicemi a tuhými svěrkami rozdělení c</t>
  </si>
  <si>
    <t>m</t>
  </si>
  <si>
    <t>1222409038</t>
  </si>
  <si>
    <t>po zřízení ZKPP u mostu přes Lučinu</t>
  </si>
  <si>
    <t>3231. V položkách jsou započteny i náklady na</t>
  </si>
  <si>
    <t>na případnou výměnu upecňovadel včetně:</t>
  </si>
  <si>
    <t>a) dodání podkladnic, můstkových desek, spojek, svěrek a kolejnicových upevňovadel,</t>
  </si>
  <si>
    <t xml:space="preserve">b) polyetylenové podložky pod podkladnice </t>
  </si>
  <si>
    <t>c) pryžové podložky mezi patou kolejnice a podkladnicemi,</t>
  </si>
  <si>
    <t>d) těsnící zátky do vložek pražců z předpjatého betonu,</t>
  </si>
  <si>
    <t>e) osazení kotevních šroubů včetně zalití u koleje na podkladu z betonu,</t>
  </si>
  <si>
    <t>f) směrovou a výškovou úpravu koleje s podbitím každého pražce třemi záběry podbíječkou včetně dotažení, očištění a naolejování spojkových a svěrkovýc</t>
  </si>
  <si>
    <t xml:space="preserve">4*15  "dl . koleje 4 x 15 m"</t>
  </si>
  <si>
    <t>11</t>
  </si>
  <si>
    <t>529999995</t>
  </si>
  <si>
    <t xml:space="preserve">Příplatek k cenám koleje  za ztížení práce při rekonstrukcích</t>
  </si>
  <si>
    <t>824025455</t>
  </si>
  <si>
    <t>12</t>
  </si>
  <si>
    <t>525010022</t>
  </si>
  <si>
    <t xml:space="preserve">Rozebrání koleje stykované a bezstykové v ose  jakékoliv soustavy a jakéhokoliv rozdělení pražců normálního rozchodu do součástí na dřevěných pražcích</t>
  </si>
  <si>
    <t>832514031</t>
  </si>
  <si>
    <t xml:space="preserve">Poznámka k souboru cen:_x000d_
1. Ceny jsou určeny pouze pro rozebrání koleje v ose koleje. 2. V cenách nejsou započteny náklady na odvoz rozebraných součástí na předepsanou skládku; tyto se oceňují cenami souboru cen 997 24-1 . . Doprava vybouraných hmot, konstrukcí a suti této části katalogu. </t>
  </si>
  <si>
    <t>Rozebrání koleje před zřízením ZKPP u mostu přes Lučinu</t>
  </si>
  <si>
    <t xml:space="preserve">Rozebrání koleje a stávajícího dilat. zařízení pro </t>
  </si>
  <si>
    <t>zřízení nových dilat. zařízení</t>
  </si>
  <si>
    <t xml:space="preserve">4*13,635  </t>
  </si>
  <si>
    <t>13</t>
  </si>
  <si>
    <t>525049095</t>
  </si>
  <si>
    <t xml:space="preserve">Rozebrání koleje stykované a bezstykové v ose  Příplatek k ceně za ztížení práce při rekonstrukcích</t>
  </si>
  <si>
    <t>1876499556</t>
  </si>
  <si>
    <t>14</t>
  </si>
  <si>
    <t>543141111</t>
  </si>
  <si>
    <t xml:space="preserve">Směrové a výškové vyrovnání koleje na pražcích ze železového nebo předpjatého betonu  jakékoliv soustavy , v jakémkoliv kolejovém loži, bez doplnění kolejového lože dosavadní i nově zřízené koleje</t>
  </si>
  <si>
    <t>116630618</t>
  </si>
  <si>
    <t>(1086,466-66) "kol.č.1, odečet délky mostu"</t>
  </si>
  <si>
    <t>(1084,491-66) "kol.č.2, odečet délky mostu"</t>
  </si>
  <si>
    <t>543149095</t>
  </si>
  <si>
    <t xml:space="preserve">Směrové a výškové vyrovnání koleje na pražcích ze železového nebo předpjatého betonu  Příplatek k ceně za ztížení práce při rekonstrukcích</t>
  </si>
  <si>
    <t>-815840625</t>
  </si>
  <si>
    <t>16</t>
  </si>
  <si>
    <t>543191111</t>
  </si>
  <si>
    <t xml:space="preserve">Směrové a výškové vyrovnání koleje jakékoliv soustavy  na pražcích jakéhokoliv druhu a rozdělení, bez doplnění kolejového lože automatickou podbíječkou</t>
  </si>
  <si>
    <t>609563849</t>
  </si>
  <si>
    <t>2. a 3. podbití</t>
  </si>
  <si>
    <t>(1086,466-66)*2 "kol.č.1, odečet délky mostu"</t>
  </si>
  <si>
    <t>(1084,491-66)*2 "kol.č.2, odečet délky mostu"</t>
  </si>
  <si>
    <t>17</t>
  </si>
  <si>
    <t>543199095</t>
  </si>
  <si>
    <t xml:space="preserve">Směrové a výškové vyrovnání koleje jakékoliv soustavy  Příplatek k ceně za ztížení práce při rekonstrukcích</t>
  </si>
  <si>
    <t>1115108427</t>
  </si>
  <si>
    <t>18</t>
  </si>
  <si>
    <t>545112311</t>
  </si>
  <si>
    <t xml:space="preserve">Výměna kolejnic délky do 25 m  na pražcích jakéhokoliv druhu a rozdělení s případnou výměnou podložek pod kolejnice, avšak bez výměny podkladnice, s uložením vyzískaného materiálu na vzdálenost do 20 m nebo s naložením na dopravní prostředek souvislá bez dodání kolejnic tvaru S 49</t>
  </si>
  <si>
    <t>-1510529204</t>
  </si>
  <si>
    <t xml:space="preserve">Poznámka k souboru cen:_x000d_
1. Ceny ojedinělé výměny kolejnice jsou určeny pro výměnu kolejnic délky do 25 m; za ojedinělou výměnu kolejnice se považuje i výměna souvislá v celkové délce do 100 m vyměňovaných kolejnic. 2. Ceny souvislé výměny jsou určeny pro výměnu svařovaných nebo stykovaných kolejnicových pásů v dosavadní koleji z kolejnic svařovaných a stykovaných o celkové délce přes 100 m vyměňovaných kolejnic. 3. V cenách jsou započteny i náklady na doplnění pryžových podložek, spojkových šroubů,svěrkových šroubů, matic a dvojitých pružných kroužků. 4. V cenách nejsou započteny náklady na: a) řezání kolejnic; tyto náklady se oceňují cenou 548 93-0011 Řezání kolejnic pilou, b) vrtání kolejnic; tyto náklady se oceňují cenou 548 93-0013 Vrtání kolejnic vrtačkou, c) výměnu podkladnic; tyto náklady se oceňují cenami souboru cen 545 12 Výměna drobného kolejiva, d) výměnu spojek; tyto náklady se oceňují cenou 545 12-1021 Výměna izolovaného styku za normální, e) svařování kolejnic; tyto náklady se oceňují cenami souboru cen 548 91- . . Stykové svařování kolejnic jakékoliv jakosti ocele odtavením, f) směrovou a výškovou úpravu koleje; tyto náklady se oceňují cenami souboru cen: - 543 11- . . Směrové a výškové vyrovnání na pražcích dřevěných, - 543 12- . . Směrové a výškové vyrovnání na pražcích ocelových, - 543 14- . . Směrové a výškové vyrovnání na pražcích betonových, g) dopravu vyzískaných kolejnic nebo kolejnicových pásů na skládku; tyto náklady se oceňují cenami souboru cen 997 24-1 . . Doprava vybouraných hmot, konstrukcí nebo suti, části B 02, h) dodání kolejnic; tyto náklady se ocení ve specifikaci. 5. Množství jednotek se určuje v m kolejnice a to jak u ojedinělé tak u souvislé výměny. 6. Dodání kolejnic ve specifikaci se ocení podle skutečné jakosti kolejnice. Ztratné lze dohodnout ve výši 0,50 %. </t>
  </si>
  <si>
    <t>výměna ojetých kolejnic v oblouku</t>
  </si>
  <si>
    <t>301,406*2 "kol.č.1 km 0,667-0,967"</t>
  </si>
  <si>
    <t>299,882*2 "kol.č.1 km 0,667-0,967"</t>
  </si>
  <si>
    <t>19</t>
  </si>
  <si>
    <t>545112995</t>
  </si>
  <si>
    <t xml:space="preserve">Výměna kolejnic délky do 25 m  Příplatek k cenám za ztížení práce při rekonstrukcích</t>
  </si>
  <si>
    <t>-836991376</t>
  </si>
  <si>
    <t>20</t>
  </si>
  <si>
    <t>M</t>
  </si>
  <si>
    <t>43765101</t>
  </si>
  <si>
    <t>kolejnice železniční širokopatní tvaru 49 E1 (S49) jakosti R260</t>
  </si>
  <si>
    <t>748311864</t>
  </si>
  <si>
    <t>1201,53*0,04968 'Přepočtené koeficientem množství</t>
  </si>
  <si>
    <t>545112311R</t>
  </si>
  <si>
    <t>Otočení kolejnice v přímých úsecích</t>
  </si>
  <si>
    <t>-293450652</t>
  </si>
  <si>
    <t>otočení kolejnic v přímých úsecích</t>
  </si>
  <si>
    <t>1086,466-178,532-92,95-304,406-15-13,635 "kol.č.1"</t>
  </si>
  <si>
    <t>1084,491-182,086-299,882-15-13,635 "kol. č.2"</t>
  </si>
  <si>
    <t>22</t>
  </si>
  <si>
    <t>545112995R</t>
  </si>
  <si>
    <t>1172290641</t>
  </si>
  <si>
    <t>23</t>
  </si>
  <si>
    <t>545126015</t>
  </si>
  <si>
    <t xml:space="preserve">Výměna drobného kolejiva  svěrky a svěrkového šroubu</t>
  </si>
  <si>
    <t>kus</t>
  </si>
  <si>
    <t>-546571783</t>
  </si>
  <si>
    <t xml:space="preserve">Poznámka k souboru cen:_x000d_
1. V cenách jsou započteny náklady na: a) demontáž staré podkladnice, dodání a montáž nové podkladnice, vrtulí svěrek a svěrkových šroubů a zajišťovacích kroužků v položce -6013, b) demontáž staré spojky, dodání a montáž nových spojek, šroubů a zajišťovacích kroužků v položce -6014, c) demontáž staré svěrky, dodání a montáž nové svěrky, šroubů a podložek v položce -6015, d) demontáž starých šroubů dodání a montáž nových šroubů, podložek a matic v položce -6016. </t>
  </si>
  <si>
    <t>24</t>
  </si>
  <si>
    <t>545135121</t>
  </si>
  <si>
    <t xml:space="preserve">Výměna izolačních podložek v koleji a kolejovém rozvětvení  pod kolejnicí</t>
  </si>
  <si>
    <t>-1112161049</t>
  </si>
  <si>
    <t xml:space="preserve">Poznámka k souboru cen:_x000d_
1. Ceny lze použít i pro zřizování izolačních podložek v koleji nebo kolejovém rozvětvení. 2. V cenách nejsou započteny náklady na případnou výměnu drobného kolejiva; tyto se oceňují příslušnými cenami souboru cen části A 02 zřízení železničního svršku. </t>
  </si>
  <si>
    <t>25</t>
  </si>
  <si>
    <t>27314375</t>
  </si>
  <si>
    <t>podložka pryžová pod patu kolejnic 183X15</t>
  </si>
  <si>
    <t>-943929691</t>
  </si>
  <si>
    <t>26</t>
  </si>
  <si>
    <t>548133121</t>
  </si>
  <si>
    <t xml:space="preserve">Řez příčný žlábkové kolejnice  plamenem</t>
  </si>
  <si>
    <t>263183707</t>
  </si>
  <si>
    <t xml:space="preserve">Poznámka k souboru cen:_x000d_
1. V ceně jsou započteny i náklady na očištění kolejnice v místě řezu. </t>
  </si>
  <si>
    <t>27</t>
  </si>
  <si>
    <t>548912221</t>
  </si>
  <si>
    <t xml:space="preserve">Stykové svařování kolejnic jakékoliv jakosti ocele odtavením  průběžné v koleji, kolejnice tvaru S 49</t>
  </si>
  <si>
    <t>-1338401712</t>
  </si>
  <si>
    <t>28</t>
  </si>
  <si>
    <t>549220</t>
  </si>
  <si>
    <t>PRAŽCOVÁ KOTVA VE STÁVAJÍCÍ KOLEJI</t>
  </si>
  <si>
    <t>OTSKP 2019</t>
  </si>
  <si>
    <t>459028582</t>
  </si>
  <si>
    <t>Poznámka k souboru cen:_x000d_
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</si>
  <si>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29</t>
  </si>
  <si>
    <t>56476011R</t>
  </si>
  <si>
    <t xml:space="preserve">Podklad nebo kryt z kameniva hrubého drceného  vel. 16-32 mm s rozprostřením a zhutněním, po zhutnění tl. 250 mm</t>
  </si>
  <si>
    <t>-380114127</t>
  </si>
  <si>
    <t>podklad. vrstva pod kol. ložem</t>
  </si>
  <si>
    <t>v ZKPP</t>
  </si>
  <si>
    <t xml:space="preserve">12*2*7,83 </t>
  </si>
  <si>
    <t>30</t>
  </si>
  <si>
    <t>564871111</t>
  </si>
  <si>
    <t xml:space="preserve">Podklad ze štěrkodrti ŠD  s rozprostřením a zhutněním, po zhutnění tl. 250 mm</t>
  </si>
  <si>
    <t>-1969406152</t>
  </si>
  <si>
    <t>podklad. vrstva (2x) pod kol. ložem v ZKPP</t>
  </si>
  <si>
    <t>sanace zemní pláně</t>
  </si>
  <si>
    <t>12*2*2*7,71</t>
  </si>
  <si>
    <t>31</t>
  </si>
  <si>
    <t>R01</t>
  </si>
  <si>
    <t xml:space="preserve">Odpojení a opětovné napojení odsávacích  bodů a kabelů ukolejnění</t>
  </si>
  <si>
    <t>kpl</t>
  </si>
  <si>
    <t>985036926</t>
  </si>
  <si>
    <t>Ostatní konstrukce a práce, bourání</t>
  </si>
  <si>
    <t>32</t>
  </si>
  <si>
    <t>911381215</t>
  </si>
  <si>
    <t xml:space="preserve">Městská ochranná zábrana  průběžná délky 2 m, výšky 0,5 m</t>
  </si>
  <si>
    <t>-959088732</t>
  </si>
  <si>
    <t xml:space="preserve">Poznámka k souboru cen:_x000d_
1. Ceny obsahují náklady na: a) osazení zábrany na konstrukci vozovky nebo chodníku, b) směrové a výškové vyrovnání dílců, c) dodávku montážního materiálu a spojek, d) náklady na manipulaci jeřábem. 2. V cenách nejsou započteny náklady, které se oceňují cenami katalogu 821-1 Mosty: a) na podkladní vyrovnávací vrstvu z plastbetonu nebo modifikovaného betonu, b) na broušení nerovností plochy konstrukce pro uložení betonového dílce, c) na osazení snímatelného svodidlového madla. </t>
  </si>
  <si>
    <t>1. Ceny obsahují náklady na:</t>
  </si>
  <si>
    <t>a) dodávku betonových zábran</t>
  </si>
  <si>
    <t>c) směrové a výškové vyrovnání dílců,</t>
  </si>
  <si>
    <t>d) dodávku montážního materiálu a spojek,</t>
  </si>
  <si>
    <t>e) náklady na manipulaci jeřábem.</t>
  </si>
  <si>
    <t>2. V cenách nejsou započteny náklady, které se oceňují cenami katalogu 821-1 Mosty:</t>
  </si>
  <si>
    <t>a) na podkladní vyrovnávací vrstvu z plastbetonu nebo modifikovaného betonu,</t>
  </si>
  <si>
    <t>b) na broušení nerovností plochy konstrukce pro uložení betonového dílce,</t>
  </si>
  <si>
    <t>c) na osazení snímatelného svodidlového madla.</t>
  </si>
  <si>
    <t>2*10</t>
  </si>
  <si>
    <t>33</t>
  </si>
  <si>
    <t>911121111R</t>
  </si>
  <si>
    <t>Dodávka a montáž zábradlí ocelového přichyceného vruty do betonové zábrany</t>
  </si>
  <si>
    <t>830696643</t>
  </si>
  <si>
    <t xml:space="preserve">Poznámka k souboru cen:_x000d_
1. Zábradlí je kotveno po 2 m. 2. V ceně jsou započteny i náklady na: a) vykopání jamek pro sloupky s odhozením výkopku na hromadu nebo naložením na dopravní prostředek i náklady na betonový základ; b) u ceny 911 11-1111 betonový základ; c) u ceny 911 12-1111 vruty. 3. V cenách nejsou započteny náklady na: a) dodání zábradlí (dílů zábradlí), tyto se oceňují ve specifikaci; b) nátěry zábradlí, tyto se oceňují jako práce PSV příslušnými cenami katalogu 800-783 Nátěry; c) zřízení betonového podkladu u položky 911 12-1111. </t>
  </si>
  <si>
    <t xml:space="preserve">Dodávka a montáž zábradlí (madla) ocelového </t>
  </si>
  <si>
    <t xml:space="preserve">pozinkovaného výšky 0,5 m přichyceného </t>
  </si>
  <si>
    <t>vruty do betonové zábrany</t>
  </si>
  <si>
    <t>34</t>
  </si>
  <si>
    <t>92256R</t>
  </si>
  <si>
    <t>Úprava ploch drážní stezky, sypaných nástupišť, zvýšených nástupišť drážní stezky mezi kolejemi ve stanicích a podél kolejí ve stanicích a na trati z drti kamenné se zhutněním vrstvy 50 mm</t>
  </si>
  <si>
    <t>1517604922</t>
  </si>
  <si>
    <t xml:space="preserve">Poznámka k souboru cen:_x000d_
1. V cenách 59-1133 až -1139 Drážní stezky z haldoviny nejsou započteny náklady na: dodávku materiálu, těžení, naložení a dopravu haldoviny; tyto náklady se oceňují cenami katalogu 800-1 Zemní práce a 823-2 Rekultivace. 2. Příplatky k ceně nelze použít pro ztížení prací na sypaných nástupištích. 3. Množství měrných jednotek se určuje u: a) drážních stezek v m2 horní plochy stezky, b) zvýšených nástupišť, povrchových úprav a podkladních vrstev v m2 horní plochy. 4. Konstrukce nebo jiná zařízení s plochou v úrovni stezky nebo nástupiště menší než 2 m2 se od množství jednotek neodečítají. 5. Práce, v nichž je použita k úpravě plochy strusková štěrkovina se oceňují cenami 922 58-1125 až -1139 Drážní stezky ze škváry. </t>
  </si>
  <si>
    <t>Strojní reprofilace kolejového lože</t>
  </si>
  <si>
    <t>(1086,466-66-24)*3,8</t>
  </si>
  <si>
    <t>(1084,491-66-24)*3,8</t>
  </si>
  <si>
    <t>35</t>
  </si>
  <si>
    <t>931943421</t>
  </si>
  <si>
    <t xml:space="preserve">Dilatační zařízení kolejí na ocelových mostech  z kolejnic jakosti oceli 95 ČSD-VK tvaru S 49, pro posun dilatujících částí délky do 400 mm (vzor. list 051 603 d) na opěrách</t>
  </si>
  <si>
    <t>pár</t>
  </si>
  <si>
    <t>-1340950636</t>
  </si>
  <si>
    <t xml:space="preserve">Poznámka k souboru cen:_x000d_
1. Ceny jsou určeny pro oceňování zřizování dilatačních zařízení v koleji dosavadní nebo v koleji nově zřízené. 2. V cenách jsou započteny i náklady: a) na dodání polyetylenových a pryžových podložek, b) u dilatačních zařízení na opěrách na dodání pražců v části v kolejovém loži z kameniva drceného včetně pražce na závěrné zídce opěry, c) na defektoskopickou zkoušku kolejnic dilatačního zařízení. 3. V cenách nejsou započteny náklady na: a) dodání a osazení mostnic; mostnice jsou součástí mostní konstrukce. Zřízení mostnic na železničních mostech se oceňuje cenami souboru cen 521 27-12 části A 02 katalogu 821-1 Mosty, b) řezání kolejnic pro vložení dilatačního zařízení; toto se oceňuje cenou 548 93-0011 Řezání kolejnic pilou, c) vrtání kolejnic pro zapojení dilatačního zařízení; toto se oceňuje cenou 548 93-0013 Vrtání kolejnic vrtačkou, d) směrovou a výškovou úpravu koleje před a za dilatačním zařízením; tyto náklady se oceňují cenami souboru cen 543 11- . . nebo 543 14- . . Směrové a výškové vyrovnání na pražcích dřevěných nebo betonových, e) demontáž koleje nebo dilatačního zařízení; toto se oceňuje jako rozebrání koleje cenami souboru cen 525 0 . - . 0 Rozebrání koleje stykované a bezstykové v ose nebo cenou 525 07-0011 Rozebrání koleje na mostech, f) odvoz demontovaných hmot; toto se oceňuje cenami souboru cen, 997 24-1 . . Doprava vybouraných hmot, konstrukcí nebo suti části B 02. </t>
  </si>
  <si>
    <t>Dodávka a montáž dilatačích zařízení za mostem přes Lučinu</t>
  </si>
  <si>
    <t>typu: KVDZS49-1:20-d,V1-9971 (v úpravě pro DP Ostrava)</t>
  </si>
  <si>
    <t>délka 13,635</t>
  </si>
  <si>
    <t>pro posun kolejnic do 330 mm</t>
  </si>
  <si>
    <t xml:space="preserve">kolejnice jazyková pohyblivá 49E1 8000 mm - úprava </t>
  </si>
  <si>
    <t>opracování pro tramvajové kolo</t>
  </si>
  <si>
    <t>součástí dodávky jsou:</t>
  </si>
  <si>
    <t>podkladnice svařované 170/30(27) s kluz. plochou vys.33 mm</t>
  </si>
  <si>
    <t>opornicové opěrky svař.</t>
  </si>
  <si>
    <t>klínové podkladnice 1:20</t>
  </si>
  <si>
    <t>pryž. podložky pod paty kolejnice v oblasti pevné jazyk. kolejnice</t>
  </si>
  <si>
    <t>vrtule R1 D24x145-5.6 a R2 D24x160-5.6</t>
  </si>
  <si>
    <t>koncové vrtání na 1 otvor</t>
  </si>
  <si>
    <t>svěrky ŽS4, ŽS4 upravené a svěrky SD</t>
  </si>
  <si>
    <t>součástí dodávky nejsou:</t>
  </si>
  <si>
    <t>pražce dřevěné</t>
  </si>
  <si>
    <t>PENEFOL pod podkladnice</t>
  </si>
  <si>
    <t>2 "tj. 2 páry"</t>
  </si>
  <si>
    <t>36</t>
  </si>
  <si>
    <t>60812810</t>
  </si>
  <si>
    <t>pražec dřevěný příčný 2A impregnovaný olejem BK dl 2,6m I</t>
  </si>
  <si>
    <t>-459271806</t>
  </si>
  <si>
    <t>37</t>
  </si>
  <si>
    <t>28314916</t>
  </si>
  <si>
    <t>podložka PE pod podkladnici 360x160x2</t>
  </si>
  <si>
    <t>375699854</t>
  </si>
  <si>
    <t>Podložka pod podkladnici v dilatačních zařízeních</t>
  </si>
  <si>
    <t xml:space="preserve">není součásti dodávky dilat. zař. </t>
  </si>
  <si>
    <t>44*2</t>
  </si>
  <si>
    <t>38</t>
  </si>
  <si>
    <t>985121123</t>
  </si>
  <si>
    <t>Tryskání degradovaného betonu stěn, rubu kleneb a podlah vodou pod tlakem přes 1 250 do 2 500 barů</t>
  </si>
  <si>
    <t>-1064881319</t>
  </si>
  <si>
    <t xml:space="preserve">Poznámka k souboru cen:_x000d_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</si>
  <si>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P</t>
  </si>
  <si>
    <t>Poznámka k položce:_x000d_
plocha přechodové desky (odhad) 2*(8m*4m)</t>
  </si>
  <si>
    <t>Tramvajový most ev. č. 2-002, most přes řeku Lučinu</t>
  </si>
  <si>
    <t>160,20</t>
  </si>
  <si>
    <t>39</t>
  </si>
  <si>
    <t>985311112</t>
  </si>
  <si>
    <t>Reprofilace betonu sanačními maltami na cementové bázi ručně stěn, tloušťky přes 10 do 20 mm</t>
  </si>
  <si>
    <t>-258187272</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</si>
  <si>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</si>
  <si>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40</t>
  </si>
  <si>
    <t>985312132</t>
  </si>
  <si>
    <t>Stěrka k vyrovnání ploch reprofilovaného betonu rubu kleneb a podlah, tloušťky přes 2 do 3 mm</t>
  </si>
  <si>
    <t>-678571676</t>
  </si>
  <si>
    <t xml:space="preserve">Poznámka k souboru cen:_x000d_
1. V cenách nejsou započteny náklady na ochranný nátěr, které se oceňují souborem cen 985 32-4 Ochranný nátěr betonu. </t>
  </si>
  <si>
    <t>41</t>
  </si>
  <si>
    <t>985323112</t>
  </si>
  <si>
    <t>Spojovací můstek reprofilovaného betonu na cementové bázi, tloušťky 2 mm</t>
  </si>
  <si>
    <t>146177813</t>
  </si>
  <si>
    <t>42</t>
  </si>
  <si>
    <t>28411066R1</t>
  </si>
  <si>
    <t>Kompozitní dílce-výměna ocelových plechů dilatačních spar</t>
  </si>
  <si>
    <t>-1112498120</t>
  </si>
  <si>
    <t>36,80</t>
  </si>
  <si>
    <t>43</t>
  </si>
  <si>
    <t>92694122R</t>
  </si>
  <si>
    <t xml:space="preserve">Návěstidla a označovací zařízení  znamení na sloupku rychlostník nebo předzvěstník s jednou tabulkou (vzor. list ZT - 4 a - 5)</t>
  </si>
  <si>
    <t>-1093312394</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</si>
  <si>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</si>
  <si>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44</t>
  </si>
  <si>
    <t>-2036135244</t>
  </si>
  <si>
    <t>45</t>
  </si>
  <si>
    <t>R02</t>
  </si>
  <si>
    <t>Vodivé propojení kolejnic, demontáž a zpětná montáž</t>
  </si>
  <si>
    <t>512</t>
  </si>
  <si>
    <t>278670527</t>
  </si>
  <si>
    <t>46</t>
  </si>
  <si>
    <t>R5</t>
  </si>
  <si>
    <t>Broušení temene hlavy kolejnice do požadovaného tvaru a rozměrů DPO</t>
  </si>
  <si>
    <t>-1178276513</t>
  </si>
  <si>
    <t>1086,466 "kol.č.1"</t>
  </si>
  <si>
    <t>1084,491 "kol.č.2"</t>
  </si>
  <si>
    <t>998</t>
  </si>
  <si>
    <t>Přesun hmot</t>
  </si>
  <si>
    <t>47</t>
  </si>
  <si>
    <t>998243011</t>
  </si>
  <si>
    <t xml:space="preserve">Přesun hmot pro svršek kolejí nebo kolejišť pro tramvaj kromě metra  jakéhokoliv rozsahu dopravní vzdálenost do 1 000 m</t>
  </si>
  <si>
    <t>-318835645</t>
  </si>
  <si>
    <t xml:space="preserve">Poznámka k souboru cen:_x000d_
1. Přesun hmot pro spodek kolejí nebo kolejišť pro tramvaj s výjimkou metra se oceňuje cenami části A01 katalogu 824-1 Dráhy kolejové-normální. </t>
  </si>
  <si>
    <t>HSV</t>
  </si>
  <si>
    <t>Práce a dodávky HSV</t>
  </si>
  <si>
    <t>Zakládání</t>
  </si>
  <si>
    <t>64</t>
  </si>
  <si>
    <t>21153111R</t>
  </si>
  <si>
    <t xml:space="preserve">Výplň kamenivem do rýh odvodňovacích žeber nebo trativodů  bez zhutnění, s úpravou povrchu výplně kamenivem hrubým drceným frakce 16 až 32mm</t>
  </si>
  <si>
    <t>1284160904</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</si>
  <si>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</si>
  <si>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zpětný zásyp ryhy trativodu v oblasti ZKPP u mostu</t>
  </si>
  <si>
    <t>12*2*0,26</t>
  </si>
  <si>
    <t>Vodorovné konstrukce</t>
  </si>
  <si>
    <t>48</t>
  </si>
  <si>
    <t>457971112</t>
  </si>
  <si>
    <t xml:space="preserve">Zřízení vrstvy z geotextilie s přesahem  bez připevnění k podkladu, s potřebným dočasným zatěžováním včetně zakotvení okraje o sklonu do 10°, šířky geotextilie přes 3 do 7,5 m</t>
  </si>
  <si>
    <t>-429928360</t>
  </si>
  <si>
    <t xml:space="preserve">Poznámka k souboru cen:_x000d_
1. Ceny jsou určeny pro ukládání geotextilií jakéhokoliv druhu a obchodní značky. 2. Ceny neplatí pro zřízení břehového opevnění perforovanou fólií z umělých hmot. Tyto práce se oceňují cenami souboru cen 469 15-11 Zřízení břehového opevnění perforovanou fólií. 3. Plocha se stanoví v m2 rozvinuté pohledové plochy, na níž má být uložena geotextilie. Při vícevrstvové konstrukci se takto zjištěná plocha u cen -1111 až 1122 násobí počtem vrstev. 4. V cenách nejsou započteny náklady na dodávku geotextilií; tyto se oceňují ve specifikaci. Ztratné, které kryje i náklady na nezbytný technologický přesah geotextilií, lze dohodnout u pásů šířky do 3 m ve výši 20 %, u pásů šířky přes 3 do 7,5 m ve výši 8 %. </t>
  </si>
  <si>
    <t>2*12*(8,50+7,7)</t>
  </si>
  <si>
    <t>49</t>
  </si>
  <si>
    <t>69311010</t>
  </si>
  <si>
    <t>geotextilie tkaná separační, filtrační, výztužná PP pevnost v tahu 80kN/m</t>
  </si>
  <si>
    <t>1999520861</t>
  </si>
  <si>
    <t>Pokládka výztužné geotextilie na zemní pláni v prostoru ZKPP</t>
  </si>
  <si>
    <t>2*12*8,50*1,15 "15% na přesahy"</t>
  </si>
  <si>
    <t>50</t>
  </si>
  <si>
    <t>6931101R</t>
  </si>
  <si>
    <t>geotextilie tkaná PES 300/50kN/m</t>
  </si>
  <si>
    <t>-891626404</t>
  </si>
  <si>
    <t xml:space="preserve">Pokládka geotextilie na zemní pláni v prostoru v prostoru </t>
  </si>
  <si>
    <t>výstupní zastávky na délku trativodu</t>
  </si>
  <si>
    <t>plochy geotextilie odečteny z grafického programu</t>
  </si>
  <si>
    <t>AutoCad dle v.č. D.2.1.6</t>
  </si>
  <si>
    <t>2*12*7,7*1,15 "15% na přesahy"</t>
  </si>
  <si>
    <t>997</t>
  </si>
  <si>
    <t>Přesun sutě</t>
  </si>
  <si>
    <t>51</t>
  </si>
  <si>
    <t>997242511</t>
  </si>
  <si>
    <t xml:space="preserve">Vodorovná doprava části rozebraných konstrukcí  s naložením, složením a hrubým urovnáním pražců, na vzdálenost do 5 km</t>
  </si>
  <si>
    <t>347934449</t>
  </si>
  <si>
    <t xml:space="preserve">Poznámka k souboru cen:_x000d_
1. Je-li na dopravní dráze pro vodorovnou dopravu části rozebraných konstrukcí nějaká překážka, pro kterou je nutné tyto části překládat z jednoho obvyklého prostředku na jiný obvyklý dopravní prostředek, oceňuje se tato lomená vodorovná doprava v každém úseku samostatně. </t>
  </si>
  <si>
    <t>rozebr. pražce ZKPP na skládku zhotovitele</t>
  </si>
  <si>
    <t>44*0,090</t>
  </si>
  <si>
    <t>52</t>
  </si>
  <si>
    <t>997242519</t>
  </si>
  <si>
    <t xml:space="preserve">Vodorovná doprava části rozebraných konstrukcí  s naložením, složením a hrubým urovnáním pražců, na vzdálenost Příplatek k ceně za každý další i započatý 1 km</t>
  </si>
  <si>
    <t>-1472103652</t>
  </si>
  <si>
    <t xml:space="preserve">3,960*10   "celková vzdálenost 15 km"</t>
  </si>
  <si>
    <t>53</t>
  </si>
  <si>
    <t>997242521</t>
  </si>
  <si>
    <t xml:space="preserve">Vodorovná doprava části rozebraných konstrukcí  s naložením, složením a hrubým urovnáním kolejnic nebo kolejových konstrukcí, na vzdálenost do 5 km</t>
  </si>
  <si>
    <t>138773399</t>
  </si>
  <si>
    <t>doprava vyjmutých kolejnic z</t>
  </si>
  <si>
    <t>výměny ojetých kolejnic v oblouku</t>
  </si>
  <si>
    <t>59,419 "výměna kolejnic"</t>
  </si>
  <si>
    <t xml:space="preserve">4*13,635*0,065 "staré dilatační zařízení a  přilehlé kolejnice"</t>
  </si>
  <si>
    <t>doprava nových kolejnic z ÚD Martinov</t>
  </si>
  <si>
    <t>pro výměnu ojetých kolejnic v oblouku</t>
  </si>
  <si>
    <t>59,419</t>
  </si>
  <si>
    <t>54</t>
  </si>
  <si>
    <t>997242529</t>
  </si>
  <si>
    <t xml:space="preserve">Vodorovná doprava části rozebraných konstrukcí  s naložením, složením a hrubým urovnáním kolejnic nebo kolejových konstrukcí, na vzdálenost Příplatek k ceně za každý další i započatý 1 km</t>
  </si>
  <si>
    <t>1672142420</t>
  </si>
  <si>
    <t xml:space="preserve">10*122,383   "celková vzdálenost 15 km"</t>
  </si>
  <si>
    <t>55</t>
  </si>
  <si>
    <t>997242531</t>
  </si>
  <si>
    <t xml:space="preserve">Vodorovná doprava části rozebraných konstrukcí  s naložením, složením a hrubým urovnáním drobného kolejiva, na vzdálenost do 5 km</t>
  </si>
  <si>
    <t>-221414078</t>
  </si>
  <si>
    <t xml:space="preserve">doprava pro výměnu upevňovadel upevňovadel </t>
  </si>
  <si>
    <t>z a do ÚD Martinov</t>
  </si>
  <si>
    <t>0,687*2</t>
  </si>
  <si>
    <t>56</t>
  </si>
  <si>
    <t>997242539</t>
  </si>
  <si>
    <t xml:space="preserve">Vodorovná doprava části rozebraných konstrukcí  s naložením, složením a hrubým urovnáním drobného kolejiva, na vzdálenost Příplatek k ceně za každý další i započatý 1 km</t>
  </si>
  <si>
    <t>-523457839</t>
  </si>
  <si>
    <t>10*0,687*2 "celková vzdálenost 15 km"</t>
  </si>
  <si>
    <t>57</t>
  </si>
  <si>
    <t>99701381R</t>
  </si>
  <si>
    <t>Poplatek za uložení na skládce (skládkovné) stavebního odpadu dřevěného- dř. pražce kód odpadu 170 204</t>
  </si>
  <si>
    <t>-738719588</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</si>
  <si>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</si>
  <si>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dřečvěné pražce</t>
  </si>
  <si>
    <t>nacenit jen v příp. nezájmu o odkup pražců</t>
  </si>
  <si>
    <t>58</t>
  </si>
  <si>
    <t>R2</t>
  </si>
  <si>
    <t>Odkup výziskaných kolejí a kol. konstrukcí</t>
  </si>
  <si>
    <t>-148813890</t>
  </si>
  <si>
    <t>59</t>
  </si>
  <si>
    <t>R3</t>
  </si>
  <si>
    <t>Odkup drobného kolejiva</t>
  </si>
  <si>
    <t>-1652743930</t>
  </si>
  <si>
    <t>0,687</t>
  </si>
  <si>
    <t>60</t>
  </si>
  <si>
    <t>R6</t>
  </si>
  <si>
    <t>Odkup dřevěných pražců</t>
  </si>
  <si>
    <t>308080431</t>
  </si>
  <si>
    <t>PSV</t>
  </si>
  <si>
    <t>Práce a dodávky PSV</t>
  </si>
  <si>
    <t>711</t>
  </si>
  <si>
    <t>Izolace proti vodě, vlhkosti a plynům</t>
  </si>
  <si>
    <t>61</t>
  </si>
  <si>
    <t>711112001</t>
  </si>
  <si>
    <t xml:space="preserve">Provedení izolace proti zemní vlhkosti natěradly a tmely za studena  na ploše svislé S nátěrem penetračním</t>
  </si>
  <si>
    <t>-876114895</t>
  </si>
  <si>
    <t xml:space="preserve">Poznámka k souboru cen:_x000d_
1. Izolace plochy jednotlivě do 10 m2 se oceňují skladebně cenou příslušné izolace a cenou 711 19-9095 Příplatek za plochu do 10 m2. </t>
  </si>
  <si>
    <t>62</t>
  </si>
  <si>
    <t>711112002</t>
  </si>
  <si>
    <t xml:space="preserve">Provedení izolace proti zemní vlhkosti natěradly a tmely za studena  na ploše svislé S nátěrem lakem asfaltovým</t>
  </si>
  <si>
    <t>-237025991</t>
  </si>
  <si>
    <t>Poznámka k položce:_x000d_
plocha přechodové desky (odhad) (2*(8m*4m))*2nátěry</t>
  </si>
  <si>
    <t>320,40</t>
  </si>
  <si>
    <t>63</t>
  </si>
  <si>
    <t>11163152</t>
  </si>
  <si>
    <t>lak hydroizolační asfaltový</t>
  </si>
  <si>
    <t>1454760378</t>
  </si>
  <si>
    <t>375,555555555556*0,00045 'Přepočtené koeficientem množství</t>
  </si>
  <si>
    <t>SO 666 - Úpravy trakčního vedení</t>
  </si>
  <si>
    <t>Ostrava</t>
  </si>
  <si>
    <t>DPO</t>
  </si>
  <si>
    <t xml:space="preserve">    1 - Zemní práce</t>
  </si>
  <si>
    <t xml:space="preserve">    998 - Přesun hmot</t>
  </si>
  <si>
    <t xml:space="preserve">    741 - Elektroinstalace - silnoproud</t>
  </si>
  <si>
    <t xml:space="preserve">    783 - Dokončovací práce - nátěry</t>
  </si>
  <si>
    <t>M - Práce a dodávky M</t>
  </si>
  <si>
    <t xml:space="preserve">    21-M - Elektromontáže</t>
  </si>
  <si>
    <t>HZS - Hodinové zúčtovací sazby</t>
  </si>
  <si>
    <t>111301111</t>
  </si>
  <si>
    <t>Sejmutí drnu tl do 100 mm s přemístěním do 50 m nebo naložením na dopravní prostředek</t>
  </si>
  <si>
    <t>CS ÚRS 2018 02</t>
  </si>
  <si>
    <t>-462710943</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</si>
  <si>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</si>
  <si>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122301101</t>
  </si>
  <si>
    <t xml:space="preserve">Odkopávky a prokopávky nezapažené  s přehozením výkopku na vzdálenost do 3 m nebo s naložením na dopravní prostředek v hornině tř. 4 do 100 m3</t>
  </si>
  <si>
    <t>-1846227895</t>
  </si>
  <si>
    <t>((1,8*1,8*0,2)+ (1,8*2,4*0,2))*3</t>
  </si>
  <si>
    <t>130901121</t>
  </si>
  <si>
    <t>Bourání konstrukcí v hloubených vykopávkách - ručně z betonu prostého neprokládaného</t>
  </si>
  <si>
    <t>CS ÚRS 2017 02</t>
  </si>
  <si>
    <t>-7820332</t>
  </si>
  <si>
    <t xml:space="preserve">Poznámka k souboru cen:_x000d_
1. Ceny jsou určeny pouze pro bourání konstrukcí ze zdiva nebo z betonu ve výkopišti při provádění zemních prací, jsou-li zdivo nebo beton obklopeny horninou nebo sypaninou tak, že k nim bez vykopávky není přístup. 2. Ceny lze použít i pro bourání konstrukcí při vykopávkách zářezů. 3. Ceny nelze použít pro bourání konstrukcí a) na suchu ze zdiva nebo z betonu jako samostatnou stavební práci, i když jsou bourané konstrukce pod úrovní terénu, jako např. zdi, stropy a klenby v suterénu, b) pod vodou - ze zdiva nebo z betonu prostého, zakazuje-li projekt použití trhavin, - z betonu železového nebo předpjatého a ocelových konstrukcí. 4. Svislé, příp. vodorovné přemístění materiálu z rozbouraných konstrukcí ve výkopišti se oceňuje jako přemístění výkopku z hornin 5 až 7 cenami souboru cen 161 10-11 Svislé přemístění výkopku, příp. 162 . 0-1 . Vodorovné přemístění výkopku se složením, ale bez naložení a rozprostření. 5. Bourání konstrukce ze zdiva nebo z betonu prostého pod vodou se oceňuje cenou 127 40-1112 Vykopávka pod vodou v hornině tř. 5 s použitím trhavin. 6. V cenách jsou započteny i náklady na přemístění suti na hromady na vzdálenost do 20 m nebo naložení na dopravní prostředek. 7. Objem vybouraného materiálu pro přemístění se rovná objemu konstrukcí před rozbouráním. </t>
  </si>
  <si>
    <t>3*(1,8*1,8*2)</t>
  </si>
  <si>
    <t>151101201</t>
  </si>
  <si>
    <t>Zřízení příložného pažení stěn výkopu hl do 4 m</t>
  </si>
  <si>
    <t>-1774621201</t>
  </si>
  <si>
    <t>(1,8*2,4*4)*3</t>
  </si>
  <si>
    <t>151101211</t>
  </si>
  <si>
    <t>Odstranění příložného pažení stěn hl do 4 m</t>
  </si>
  <si>
    <t>555790496</t>
  </si>
  <si>
    <t>Vodorovné přemístění do 10000 m výkopku z horniny tř. 1 až 4</t>
  </si>
  <si>
    <t>658476409</t>
  </si>
  <si>
    <t>167101101</t>
  </si>
  <si>
    <t>Nakládání výkopku z hornin tř. 1 až 4 do 100 m3</t>
  </si>
  <si>
    <t>1255473398</t>
  </si>
  <si>
    <t>171201201</t>
  </si>
  <si>
    <t>Uložení sypaniny na skládky</t>
  </si>
  <si>
    <t>2093668165</t>
  </si>
  <si>
    <t>181951102</t>
  </si>
  <si>
    <t xml:space="preserve">Úprava pláně vyrovnáním výškových rozdílů  v hornině tř. 1 až 4 se zhutněním</t>
  </si>
  <si>
    <t>-181636846</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</si>
  <si>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</si>
  <si>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(2*2)*3</t>
  </si>
  <si>
    <t>271532212</t>
  </si>
  <si>
    <t>Násyp pod základové konstrukce se zhutněním z hrubého kameniva frakce 16 až 32 mm</t>
  </si>
  <si>
    <t>-1524445980</t>
  </si>
  <si>
    <t>(1,8*1,8*0,2)*3</t>
  </si>
  <si>
    <t>274311128</t>
  </si>
  <si>
    <t>Základové konstrukce z betonu prostého pasy, prahy, věnce a ostruhy ve výkopu nebo na hlavách pilot C 30/37</t>
  </si>
  <si>
    <t>111127305</t>
  </si>
  <si>
    <t xml:space="preserve">Poznámka k souboru cen:_x000d_
1. V cenách jsou započteny i náklady na: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 b) ošetření a ochranu čerstvě uloženého betonu. 2. V cenách nejsou započteny náklady na: a) zhutnění podkladní vrstvy nebo vyčištění základové spáry u plošného založení, b) zhotovení vrtací šablony pilot nebo odbourání hlav pilot u základu založeného na pilotách. </t>
  </si>
  <si>
    <t>0,2*3</t>
  </si>
  <si>
    <t>275313811</t>
  </si>
  <si>
    <t>Základové patky z betonu tř. C 25/30 XA1</t>
  </si>
  <si>
    <t>-270122343</t>
  </si>
  <si>
    <t>(1,8*1,8*2,2)*3</t>
  </si>
  <si>
    <t>59223824</t>
  </si>
  <si>
    <t>vpusť betonová uliční /skruž/ 59x50x5 cm</t>
  </si>
  <si>
    <t>1748657344</t>
  </si>
  <si>
    <t>5*3</t>
  </si>
  <si>
    <t>997013501</t>
  </si>
  <si>
    <t>Odvoz suti a vybouraných hmot na skládku nebo meziskládku se složením, na vzdálenost do 1 km</t>
  </si>
  <si>
    <t>-1871388770</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</si>
  <si>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</si>
  <si>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((1,8*1,8*2)*3)*2,2</t>
  </si>
  <si>
    <t>997013509</t>
  </si>
  <si>
    <t>Odvoz suti a vybouraných hmot na skládku nebo meziskládku se složením, na vzdálenost Příplatek k ceně za každý další i započatý 1 km přes 1 km</t>
  </si>
  <si>
    <t>-1055175114</t>
  </si>
  <si>
    <t>(((1,8*1,8*2)*3)*2,2)</t>
  </si>
  <si>
    <t>42,768*10 'Přepočtené koeficientem množství</t>
  </si>
  <si>
    <t>997221612</t>
  </si>
  <si>
    <t>Nakládání na dopravní prostředky pro vodorovnou dopravu vybouraných hmot</t>
  </si>
  <si>
    <t>-1342945194</t>
  </si>
  <si>
    <t xml:space="preserve">Poznámka k souboru cen:_x000d_
1. Ceny lze použít i pro překládání při lomené dopravě. 2. Ceny nelze použít při dopravě po železnici, po vodě nebo neobvyklými dopravními prostředky. </t>
  </si>
  <si>
    <t>997221815</t>
  </si>
  <si>
    <t>Poplatek za uložení stavebního odpadu na skládce (skládkovné) z prostého betonu zatříděného do Katalogu odpadů pod kódem 170 101</t>
  </si>
  <si>
    <t>-506771921</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</si>
  <si>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</si>
  <si>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997221855</t>
  </si>
  <si>
    <t>Poplatek za uložení stavebního odpadu na skládce (skládkovné) zeminy a kameniva zatříděného do Katalogu odpadů pod kódem 170 504</t>
  </si>
  <si>
    <t>440203497</t>
  </si>
  <si>
    <t>(((1,8*1,8*0,2)+ (1,8*2,4*0,2))*3)*2,2</t>
  </si>
  <si>
    <t>998012021</t>
  </si>
  <si>
    <t>Přesun hmot pro budovy občanské výstavby, bydlení, výrobu a služby s nosnou svislou konstrukcí monolitickou betonovou tyčovou nebo plošnou s jakýkoliv obvodovým pláštěm kromě vyzdívaného vodorovná dopravní vzdálenost do 100 m pro budovy výšky do 6 m</t>
  </si>
  <si>
    <t>-1927324118</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</si>
  <si>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</si>
  <si>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741</t>
  </si>
  <si>
    <t>Elektroinstalace - silnoproud</t>
  </si>
  <si>
    <t>R003</t>
  </si>
  <si>
    <t>Zajištění a odjištění trolejového vedení včetně materiálu - odpojení a opětovné připojení</t>
  </si>
  <si>
    <t>1463966017</t>
  </si>
  <si>
    <t>R005</t>
  </si>
  <si>
    <t>Montáž trakčního stožáru včetně dopravy a mechanizace potřebné pro osazení</t>
  </si>
  <si>
    <t>1075634710</t>
  </si>
  <si>
    <t>R001</t>
  </si>
  <si>
    <t>Stožár trakční typ C10 - žárově zinkovaný 10m, s protikorozní ochranou ve výšce 1,5m, vrcholový tah 15,4kN, s uzavíracím nátěrem, včetně dopravy</t>
  </si>
  <si>
    <t>256</t>
  </si>
  <si>
    <t>1258379958</t>
  </si>
  <si>
    <t>R006</t>
  </si>
  <si>
    <t>Demontáž a odvoz rušeného trakčního stožáru</t>
  </si>
  <si>
    <t>1486596986</t>
  </si>
  <si>
    <t>R007</t>
  </si>
  <si>
    <t>Osazení provizorního stožáru na terén s dovozem a odvozem</t>
  </si>
  <si>
    <t>1012031147</t>
  </si>
  <si>
    <t>783</t>
  </si>
  <si>
    <t>Dokončovací práce - nátěry</t>
  </si>
  <si>
    <t>783306809</t>
  </si>
  <si>
    <t>Odstranění nátěrů ze zámečnických konstrukcí okartáčováním</t>
  </si>
  <si>
    <t>-1480609388</t>
  </si>
  <si>
    <t>((2*3,14*0,15)*8,5)*52</t>
  </si>
  <si>
    <t>783314201</t>
  </si>
  <si>
    <t>Základní antikorozní nátěr zámečnických konstrukcí jednonásobný syntetický standardní</t>
  </si>
  <si>
    <t>1676832376</t>
  </si>
  <si>
    <t>783315101</t>
  </si>
  <si>
    <t>Mezinátěr zámečnických konstrukcí jednonásobný syntetický standardní</t>
  </si>
  <si>
    <t>-546386336</t>
  </si>
  <si>
    <t>(((2*3,14*0,15)*8,5)*2)*52</t>
  </si>
  <si>
    <t>783317101</t>
  </si>
  <si>
    <t>Krycí nátěr (email) zámečnických konstrukcí jednonásobný syntetický standardní</t>
  </si>
  <si>
    <t>-925915275</t>
  </si>
  <si>
    <t>R009</t>
  </si>
  <si>
    <t>Mechanizace pro nátěry trakčních stožárů</t>
  </si>
  <si>
    <t>h</t>
  </si>
  <si>
    <t>-1743815740</t>
  </si>
  <si>
    <t>5*52</t>
  </si>
  <si>
    <t>Práce a dodávky M</t>
  </si>
  <si>
    <t>21-M</t>
  </si>
  <si>
    <t>Elektromontáže</t>
  </si>
  <si>
    <t>Montáž páskovaného kardanu na stožár</t>
  </si>
  <si>
    <t>1482858707</t>
  </si>
  <si>
    <t xml:space="preserve">Kardan páskovací  pro lano</t>
  </si>
  <si>
    <t>4409859</t>
  </si>
  <si>
    <t>R03</t>
  </si>
  <si>
    <t>Kardan páskovací pro sklolaminátový výložník</t>
  </si>
  <si>
    <t>1170370210</t>
  </si>
  <si>
    <t>404452611</t>
  </si>
  <si>
    <t xml:space="preserve">páska upínací  Bandimex 19 mm typ 206</t>
  </si>
  <si>
    <t>652398172</t>
  </si>
  <si>
    <t>404452612</t>
  </si>
  <si>
    <t>spona upínací Bandimex 19mm typ 256 (bal. 100 kusů)</t>
  </si>
  <si>
    <t>100 kus</t>
  </si>
  <si>
    <t>93676779</t>
  </si>
  <si>
    <t>210030604</t>
  </si>
  <si>
    <t>Montáž ramen izolovaných do D 83 mm délky do 8 m</t>
  </si>
  <si>
    <t>CS ÚRS 2016 01</t>
  </si>
  <si>
    <t>1194673262</t>
  </si>
  <si>
    <t>R04</t>
  </si>
  <si>
    <t>TRAM komplet - výložník sklolaminátový jednoduchý 3,5m včetně uchycení na stožár jednoduchým vyvěšením</t>
  </si>
  <si>
    <t>1750404247</t>
  </si>
  <si>
    <t>R05</t>
  </si>
  <si>
    <t>TRAM komplet - výložník sklolaminátový jednoduchý 7m včetně uchycení na stožár dvojitým vyvěšením</t>
  </si>
  <si>
    <t>-1401259976</t>
  </si>
  <si>
    <t>R06</t>
  </si>
  <si>
    <t>TRAM komplet - výložník sklolaminátový jednoduchý 8m včetně uchycení na stožár trojitým vyvěšením</t>
  </si>
  <si>
    <t>1497262510</t>
  </si>
  <si>
    <t>RM02</t>
  </si>
  <si>
    <t>Montáž minorokového delta závěsu s bočním držákem troleje na lano nebo na výložník</t>
  </si>
  <si>
    <t>621661448</t>
  </si>
  <si>
    <t>R07</t>
  </si>
  <si>
    <t>TRAM komplet - minorokový delta závěs 3m s bočním držákem na výložník pr.55</t>
  </si>
  <si>
    <t>-148151442</t>
  </si>
  <si>
    <t>R08</t>
  </si>
  <si>
    <t>TRAM komplet - minorokový delta závěs 3m s bočním držákem na lano</t>
  </si>
  <si>
    <t>-2075396910</t>
  </si>
  <si>
    <t>R33</t>
  </si>
  <si>
    <t>Montáž ukončení převěsového lana s izolátorem</t>
  </si>
  <si>
    <t>-1342229428</t>
  </si>
  <si>
    <t>R09</t>
  </si>
  <si>
    <t>TRAM komplet - izolované spojení lan smyčkovým izolátorem silikonovým 25kN</t>
  </si>
  <si>
    <t>41471865</t>
  </si>
  <si>
    <t>R092</t>
  </si>
  <si>
    <t>TRAM komplet - izolované spojení lan smyčkovým izolátorem silikonovým 25kN a napínacím šroubem</t>
  </si>
  <si>
    <t>-1665583555</t>
  </si>
  <si>
    <t>210030131</t>
  </si>
  <si>
    <t>Montáž pevného kotvení Cu troleje do 150 mm2</t>
  </si>
  <si>
    <t>1391406825</t>
  </si>
  <si>
    <t>R10</t>
  </si>
  <si>
    <t>TRAM komplet - pevné kotvení trol. drátu 120mm2</t>
  </si>
  <si>
    <t>-1832339205</t>
  </si>
  <si>
    <t>210030141</t>
  </si>
  <si>
    <t xml:space="preserve">Montáž trakčního vedení pro městskou dopravu, průmyslové dráhy a jeřáby  kotvení troleje Cu závažím včetně objímek a ochranného koše 1 x 1125 kp</t>
  </si>
  <si>
    <t>-758295857</t>
  </si>
  <si>
    <t>R11</t>
  </si>
  <si>
    <t>Pohyblivé kotvení Cu 120 na kulatém stožáru s ochranným košem na tah 11,25kN - komlet</t>
  </si>
  <si>
    <t>-670602190</t>
  </si>
  <si>
    <t>R12</t>
  </si>
  <si>
    <t>Pohyblivé kotvení Cu 120 na kulatém stožáru s ochranným košem na tah 10kN - komplet</t>
  </si>
  <si>
    <t>-1123199980</t>
  </si>
  <si>
    <t>210030312</t>
  </si>
  <si>
    <t xml:space="preserve">Montáž trakčního vedení pro městskou dopravu, průmyslové dráhy a jeřáby  křížení trolejí pro pantograf 2 pevných trolejí</t>
  </si>
  <si>
    <t>151193134</t>
  </si>
  <si>
    <t>R13</t>
  </si>
  <si>
    <t>Výměnné pole na lano s kladkou</t>
  </si>
  <si>
    <t>-1426675857</t>
  </si>
  <si>
    <t>R14</t>
  </si>
  <si>
    <t>Kabelové propojení trolejí v křížení 120mm2</t>
  </si>
  <si>
    <t>-1102604034</t>
  </si>
  <si>
    <t>RM04</t>
  </si>
  <si>
    <t>Montáž pevného bodu TRAM na výložníku</t>
  </si>
  <si>
    <t>-1860716654</t>
  </si>
  <si>
    <t>R15</t>
  </si>
  <si>
    <t>TRAM pevný bod na výložník</t>
  </si>
  <si>
    <t>1777179654</t>
  </si>
  <si>
    <t>210030482</t>
  </si>
  <si>
    <t>Montáž děliče úsekového 750 V pro trakční vedení</t>
  </si>
  <si>
    <t>649102003</t>
  </si>
  <si>
    <t>R16</t>
  </si>
  <si>
    <t>TRAM komplet - dělič na lano včetně vyvěšení - TRAM 09-600/Ri120</t>
  </si>
  <si>
    <t>967107913</t>
  </si>
  <si>
    <t>210030641</t>
  </si>
  <si>
    <t>Montáž odpojovače s pákovým pohonem</t>
  </si>
  <si>
    <t>-1306249</t>
  </si>
  <si>
    <t>R17</t>
  </si>
  <si>
    <t>Odpojovač táhlový ruční pro napájecí bod na kulatý stožár</t>
  </si>
  <si>
    <t>1206698776</t>
  </si>
  <si>
    <t>R18</t>
  </si>
  <si>
    <t>Odpojovač táhlový ruční pro úsekové dělení na kulatý stožár</t>
  </si>
  <si>
    <t>1296222352</t>
  </si>
  <si>
    <t>R38</t>
  </si>
  <si>
    <t>Montáž PSP svodiče přepětí pro dělič</t>
  </si>
  <si>
    <t>-753120189</t>
  </si>
  <si>
    <t>R19</t>
  </si>
  <si>
    <t>TRAM komplet - bleskojistka dvojitá se svodičem PSP pro TRAM včetně ukolejnění</t>
  </si>
  <si>
    <t>-1453502684</t>
  </si>
  <si>
    <t>R39</t>
  </si>
  <si>
    <t>Montáž růžkové bleskojistky pro napájecí bod</t>
  </si>
  <si>
    <t>-662997891</t>
  </si>
  <si>
    <t>R20</t>
  </si>
  <si>
    <t>TRAM komplet - růžková bleskojistka včetně ukolejnění</t>
  </si>
  <si>
    <t>-1352037085</t>
  </si>
  <si>
    <t>R21</t>
  </si>
  <si>
    <t>Montáž skříňky ukolejnění ke kolejnici</t>
  </si>
  <si>
    <t>-296060899</t>
  </si>
  <si>
    <t>65</t>
  </si>
  <si>
    <t>R22</t>
  </si>
  <si>
    <t>Skříňka připojení ukolejnění na kolejnici</t>
  </si>
  <si>
    <t>31342892</t>
  </si>
  <si>
    <t>66</t>
  </si>
  <si>
    <t>R23</t>
  </si>
  <si>
    <t>Montáž ukolejnění</t>
  </si>
  <si>
    <t>236432830</t>
  </si>
  <si>
    <t>67</t>
  </si>
  <si>
    <t>R24</t>
  </si>
  <si>
    <t>Ukolejňovací materiál na stožáru</t>
  </si>
  <si>
    <t>-1634792923</t>
  </si>
  <si>
    <t>68</t>
  </si>
  <si>
    <t>741120105</t>
  </si>
  <si>
    <t>Montáž vodičů izolovaných měděných bez ukončení uložených v trubkách nebo lištách zatažených plných a laněných s PVC pláštěm, bezhalogenových, ohniodolných (CY, CHAH-R(V)) průřezu žíly 50 až 70 mm2</t>
  </si>
  <si>
    <t>899482392</t>
  </si>
  <si>
    <t>69</t>
  </si>
  <si>
    <t>34142162</t>
  </si>
  <si>
    <t>vodič silový s Cu jádrem 50mm2</t>
  </si>
  <si>
    <t>-898264348</t>
  </si>
  <si>
    <t>70</t>
  </si>
  <si>
    <t>R25</t>
  </si>
  <si>
    <t>Montáž průrazky 125V</t>
  </si>
  <si>
    <t>609288262</t>
  </si>
  <si>
    <t>71</t>
  </si>
  <si>
    <t>R26</t>
  </si>
  <si>
    <t xml:space="preserve">TRAM komplet - průrazka 125V </t>
  </si>
  <si>
    <t>-335135307</t>
  </si>
  <si>
    <t>72</t>
  </si>
  <si>
    <t>210030492</t>
  </si>
  <si>
    <t>Proudové propojení trolejí kabelem Cu 185 mm2</t>
  </si>
  <si>
    <t>-611247309</t>
  </si>
  <si>
    <t>73</t>
  </si>
  <si>
    <t>R27</t>
  </si>
  <si>
    <t>TRAM komplet - kabelové propojení trolejí na lano</t>
  </si>
  <si>
    <t>-666080868</t>
  </si>
  <si>
    <t>74</t>
  </si>
  <si>
    <t>R28</t>
  </si>
  <si>
    <t>Montáž kabelového propojení odpojovač - trolej na lano, pro 2 troleje</t>
  </si>
  <si>
    <t>-1446689303</t>
  </si>
  <si>
    <t>75</t>
  </si>
  <si>
    <t>R29</t>
  </si>
  <si>
    <t>TRAM komplet - kabelové propojení odpojovač - trolej na lano, pro 2 troleje, kabel CHBU 185mm2</t>
  </si>
  <si>
    <t>533039845</t>
  </si>
  <si>
    <t>76</t>
  </si>
  <si>
    <t>R37</t>
  </si>
  <si>
    <t>Kabelové propojky z volného napájecího vedení na odpojovač, CHBU 185mm2, včetně koncovek</t>
  </si>
  <si>
    <t>467084314</t>
  </si>
  <si>
    <t>77</t>
  </si>
  <si>
    <t>210030753</t>
  </si>
  <si>
    <t>Montáž ocelových lan Pz průřezu 50 mm2</t>
  </si>
  <si>
    <t>978821473</t>
  </si>
  <si>
    <t>78</t>
  </si>
  <si>
    <t>R30</t>
  </si>
  <si>
    <t>Ocelové pozinkované lano 50mm2</t>
  </si>
  <si>
    <t>-1081299574</t>
  </si>
  <si>
    <t>79</t>
  </si>
  <si>
    <t>210030761</t>
  </si>
  <si>
    <t>Montáž troleje Cu průřezu do 150 mm2</t>
  </si>
  <si>
    <t>1719277304</t>
  </si>
  <si>
    <t>80</t>
  </si>
  <si>
    <t>R32</t>
  </si>
  <si>
    <t>Trolejový drát Cu 120mm2</t>
  </si>
  <si>
    <t>954853887</t>
  </si>
  <si>
    <t>81</t>
  </si>
  <si>
    <t>R35</t>
  </si>
  <si>
    <t>Montáž drobného trolejového materiálu</t>
  </si>
  <si>
    <t>-178877753</t>
  </si>
  <si>
    <t>82</t>
  </si>
  <si>
    <t>R36</t>
  </si>
  <si>
    <t>Drobný trolejový a pomocný materiál</t>
  </si>
  <si>
    <t>477309356</t>
  </si>
  <si>
    <t>83</t>
  </si>
  <si>
    <t>999000000</t>
  </si>
  <si>
    <t>ostatní materiál</t>
  </si>
  <si>
    <t>Kč</t>
  </si>
  <si>
    <t>1245269389</t>
  </si>
  <si>
    <t>84</t>
  </si>
  <si>
    <t>R40</t>
  </si>
  <si>
    <t>Montáž uchycení volného napájecího vedení na jeden stožár</t>
  </si>
  <si>
    <t>1471829111</t>
  </si>
  <si>
    <t>85</t>
  </si>
  <si>
    <t>R41</t>
  </si>
  <si>
    <t>Páskovaný kozlík na kulatý stožár včetně uchycení</t>
  </si>
  <si>
    <t>541983807</t>
  </si>
  <si>
    <t>86</t>
  </si>
  <si>
    <t>R42</t>
  </si>
  <si>
    <t>Sestava dvou smyčkových izolátorů s uchycením napájecího lana</t>
  </si>
  <si>
    <t>1533051995</t>
  </si>
  <si>
    <t>87</t>
  </si>
  <si>
    <t>R50</t>
  </si>
  <si>
    <t>Montáž uchycení optického kabelu na vrchol stožáru</t>
  </si>
  <si>
    <t>278965514</t>
  </si>
  <si>
    <t>88</t>
  </si>
  <si>
    <t>R51</t>
  </si>
  <si>
    <t>Držák průběžný pro optický kabel</t>
  </si>
  <si>
    <t>-469746740</t>
  </si>
  <si>
    <t>89</t>
  </si>
  <si>
    <t>R52</t>
  </si>
  <si>
    <t>Materiál pro uchycení držáku</t>
  </si>
  <si>
    <t>-1555197215</t>
  </si>
  <si>
    <t>90</t>
  </si>
  <si>
    <t>R100</t>
  </si>
  <si>
    <t>Úpravy na stávajícím trolejovém vedení - četa pracovníků+vozidlo</t>
  </si>
  <si>
    <t>hod</t>
  </si>
  <si>
    <t>1983468524</t>
  </si>
  <si>
    <t>91</t>
  </si>
  <si>
    <t>R101</t>
  </si>
  <si>
    <t>Demontáž trolejového vedení - četa pracovníků+vozidlo</t>
  </si>
  <si>
    <t>-1411871945</t>
  </si>
  <si>
    <t>92</t>
  </si>
  <si>
    <t>R102</t>
  </si>
  <si>
    <t>Demontáž táhlových odpojovačů - četa pracovníků+vozidlo</t>
  </si>
  <si>
    <t>-800360464</t>
  </si>
  <si>
    <t>93</t>
  </si>
  <si>
    <t>R103</t>
  </si>
  <si>
    <t>Demontáž a zpětná montáž zařízení veřejného osvětlení vyměňovaného stožáru</t>
  </si>
  <si>
    <t>-890129311</t>
  </si>
  <si>
    <t>HZS</t>
  </si>
  <si>
    <t>Hodinové zúčtovací sazby</t>
  </si>
  <si>
    <t>94</t>
  </si>
  <si>
    <t>HZS4212</t>
  </si>
  <si>
    <t>Hodinová zúčtovací sazba revizní technik specialista</t>
  </si>
  <si>
    <t>1266765206</t>
  </si>
  <si>
    <t>95</t>
  </si>
  <si>
    <t>0001</t>
  </si>
  <si>
    <t>Hodinová zúčtovací sazba technik odborný - manipulace na síti, zajištění, přepnutí vedení</t>
  </si>
  <si>
    <t>1935753266</t>
  </si>
  <si>
    <t xml:space="preserve">DIO - Dopravně inženýrské opatření </t>
  </si>
  <si>
    <t xml:space="preserve"> Ostrava</t>
  </si>
  <si>
    <t>61974757</t>
  </si>
  <si>
    <t>25361520</t>
  </si>
  <si>
    <t xml:space="preserve">Dopravní projektování  s.r.o.</t>
  </si>
  <si>
    <t>N00 - Nepojmenované práce</t>
  </si>
  <si>
    <t xml:space="preserve">    N01 - Nepojmenovaný díl</t>
  </si>
  <si>
    <t>N00</t>
  </si>
  <si>
    <t>Nepojmenované práce</t>
  </si>
  <si>
    <t>N01</t>
  </si>
  <si>
    <t>Nepojmenovaný díl</t>
  </si>
  <si>
    <t>0721R</t>
  </si>
  <si>
    <t>Komplet dopravně inženýrských opatření po dobu výstavby</t>
  </si>
  <si>
    <t>-1545184520</t>
  </si>
  <si>
    <t xml:space="preserve">Po dobu stavby bude zajištěna regulace silniční a pěší dopravy. </t>
  </si>
  <si>
    <t xml:space="preserve">Úhrnná částka musí obsahovat veškeré náklady na dočasné úpravy </t>
  </si>
  <si>
    <t xml:space="preserve">a regulaci dopravy  (i pěší) na staveništi a nezbytné značení</t>
  </si>
  <si>
    <t>a opatření vyplývající z požadavků BOZP na staveništi.</t>
  </si>
  <si>
    <t>Např. oplocení staveniště, zřízení pěších koridorů a s případnými</t>
  </si>
  <si>
    <t>lávkami pro pěší, osvětlené pěších koridorů, atd.</t>
  </si>
  <si>
    <t>Trasy pro pěší v souladu s vyhl. č. 398/2009 Sb., o obecných</t>
  </si>
  <si>
    <t xml:space="preserve">požadavcích zabezpečujících bezbariérové užívání staveb. </t>
  </si>
  <si>
    <t>Po dobu realizace stavby bude zajištěn přístup k objektům</t>
  </si>
  <si>
    <t>pro požární techniku, policie, záchranné služby</t>
  </si>
  <si>
    <t xml:space="preserve">Přechodné dopravní značení - Hliníkové značky normální </t>
  </si>
  <si>
    <t>velikosti (Půjčení značení, dovoz, montáž, údržba, demontáž, odvoz),</t>
  </si>
  <si>
    <t xml:space="preserve">včetně dalších nutných opatření (úprava signálního plánu SSZ, </t>
  </si>
  <si>
    <t>osazení nového řadiče apod.)</t>
  </si>
  <si>
    <t xml:space="preserve">Pevná cena </t>
  </si>
  <si>
    <t xml:space="preserve">1 </t>
  </si>
  <si>
    <t>VRN - Vedlejší rozpočtové náklady</t>
  </si>
  <si>
    <t>Dopravní projektování s.r.o.</t>
  </si>
  <si>
    <t xml:space="preserve">    VRN2 - Příprava staveniště</t>
  </si>
  <si>
    <t>VRN2</t>
  </si>
  <si>
    <t>Příprava staveniště</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</si>
  <si>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</si>
  <si>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</si>
  <si>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1024</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</si>
  <si>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</si>
  <si>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</si>
  <si>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</si>
  <si>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</si>
  <si>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</si>
  <si>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CS ÚRS 2018 01</t>
  </si>
  <si>
    <t>1284229044</t>
  </si>
  <si>
    <t>070001000</t>
  </si>
  <si>
    <t>Provozní vlivy</t>
  </si>
  <si>
    <t>1953932977</t>
  </si>
  <si>
    <t>012203000</t>
  </si>
  <si>
    <t xml:space="preserve">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</si>
  <si>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1303091592</t>
  </si>
  <si>
    <t xml:space="preserve">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</si>
  <si>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</si>
  <si>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</si>
  <si>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</si>
  <si>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</si>
  <si>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</si>
  <si>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</si>
  <si>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</si>
  <si>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</si>
  <si>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</si>
  <si>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</si>
  <si>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</si>
  <si>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</si>
  <si>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</si>
  <si>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1892922083</t>
  </si>
  <si>
    <t>Poznámka k položce:_x000d_
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</si>
  <si>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Příprava stavby - výrobně technická dokumentace VTD</t>
  </si>
  <si>
    <t>013294400R</t>
  </si>
  <si>
    <t>Vypracování dokumentace změn stavby - pro změnu stavby před kolaudací</t>
  </si>
  <si>
    <t>-866600302</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</si>
  <si>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</si>
  <si>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</si>
  <si>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</si>
  <si>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</si>
  <si>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</si>
  <si>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</si>
  <si>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 SOO662, zpracování statického posudku SO666._x000d__x000d_
Pevná cena </t>
  </si>
  <si>
    <t>-1537143685</t>
  </si>
  <si>
    <t xml:space="preserve">Poznámka k položce:_x000d_
Průběh výstavby - Náklady na průzkumy v rámci realizace stavby - Zkoušení konstrukcí a prací (nad rámec TKP, KZP). Např. zkoušky únosnosti sanací SOO662, zpracování statického posudku SO666._x000d__x000d_
Pevná cena </t>
  </si>
  <si>
    <t>Průběh výstavby - náklady na průzkumy v rámci realizace stavby</t>
  </si>
  <si>
    <t>0430020R</t>
  </si>
  <si>
    <t>Zkoušky a ostatní měření</t>
  </si>
  <si>
    <t>km</t>
  </si>
  <si>
    <t>-194768030</t>
  </si>
  <si>
    <t>(1086,466-66)/1000 "kol.č.1, odečet délky mostu"</t>
  </si>
  <si>
    <t>(1084,491-66)/1000 "kol.č.2, odečet délky mostu"</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</si>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</sst>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4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13"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6"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7" fillId="0" borderId="5" xfId="0" applyFont="1" applyBorder="1" applyAlignment="1">
      <alignment horizontal="left" vertical="center"/>
    </xf>
    <xf numFmtId="0" fontId="0" fillId="0" borderId="5" xfId="0" applyFont="1" applyBorder="1" applyAlignment="1">
      <alignment vertical="center"/>
    </xf>
    <xf numFmtId="4" fontId="17"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8" fillId="0" borderId="0" xfId="0" applyNumberFormat="1" applyFont="1" applyAlignment="1">
      <alignment vertical="center"/>
    </xf>
    <xf numFmtId="0" fontId="18"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7"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0" fillId="5" borderId="7" xfId="0" applyFont="1" applyFill="1" applyBorder="1" applyAlignment="1">
      <alignment vertical="center"/>
    </xf>
    <xf numFmtId="0" fontId="22" fillId="5" borderId="7" xfId="0" applyFont="1" applyFill="1" applyBorder="1" applyAlignment="1">
      <alignment horizontal="center" vertical="center"/>
    </xf>
    <xf numFmtId="0" fontId="22" fillId="5" borderId="7" xfId="0" applyFont="1" applyFill="1" applyBorder="1" applyAlignment="1">
      <alignment horizontal="right" vertical="center"/>
    </xf>
    <xf numFmtId="0" fontId="22" fillId="5" borderId="8" xfId="0" applyFont="1" applyFill="1" applyBorder="1" applyAlignment="1">
      <alignment horizontal="lef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wrapText="1"/>
    </xf>
    <xf numFmtId="0" fontId="28" fillId="0" borderId="0" xfId="0" applyFont="1" applyAlignment="1">
      <alignment vertical="center"/>
    </xf>
    <xf numFmtId="4" fontId="28" fillId="0" borderId="0" xfId="0" applyNumberFormat="1"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0" xfId="0" applyProtection="1">
      <protection locked="0"/>
    </xf>
    <xf numFmtId="0" fontId="0" fillId="0" borderId="2" xfId="0" applyBorder="1" applyProtection="1">
      <protection locked="0"/>
    </xf>
    <xf numFmtId="0" fontId="30"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0" fontId="0" fillId="5" borderId="7" xfId="0" applyFont="1" applyFill="1" applyBorder="1" applyAlignment="1" applyProtection="1">
      <alignment vertical="center"/>
      <protection locked="0"/>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22" fillId="5" borderId="0" xfId="0" applyFont="1" applyFill="1" applyAlignment="1">
      <alignment horizontal="left" vertical="center"/>
    </xf>
    <xf numFmtId="0" fontId="0" fillId="5" borderId="0" xfId="0" applyFont="1" applyFill="1" applyAlignment="1" applyProtection="1">
      <alignment vertical="center"/>
      <protection locked="0"/>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7" xfId="0" applyFont="1" applyFill="1" applyBorder="1" applyAlignment="1" applyProtection="1">
      <alignment horizontal="center" vertical="center" wrapText="1"/>
      <protection locked="0"/>
    </xf>
    <xf numFmtId="0" fontId="22"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0" fillId="0" borderId="3" xfId="0"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3" borderId="22" xfId="0" applyNumberFormat="1" applyFont="1" applyFill="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0" fillId="0" borderId="14" xfId="0" applyFont="1" applyBorder="1" applyAlignment="1">
      <alignment vertical="center"/>
    </xf>
    <xf numFmtId="0" fontId="0" fillId="0" borderId="0"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7" fillId="0" borderId="0" xfId="0" applyFont="1" applyAlignment="1">
      <alignment horizontal="left"/>
    </xf>
    <xf numFmtId="4" fontId="7" fillId="0" borderId="0" xfId="0" applyNumberFormat="1" applyFont="1" applyAlignment="1"/>
    <xf numFmtId="0" fontId="36" fillId="0" borderId="22" xfId="0" applyFont="1" applyBorder="1" applyAlignment="1" applyProtection="1">
      <alignment horizontal="center" vertical="center"/>
      <protection locked="0"/>
    </xf>
    <xf numFmtId="49" fontId="36" fillId="0" borderId="22" xfId="0" applyNumberFormat="1"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6" fillId="0" borderId="22" xfId="0" applyFont="1" applyBorder="1" applyAlignment="1" applyProtection="1">
      <alignment horizontal="center" vertical="center" wrapText="1"/>
      <protection locked="0"/>
    </xf>
    <xf numFmtId="167" fontId="36" fillId="3" borderId="22" xfId="0" applyNumberFormat="1" applyFont="1" applyFill="1" applyBorder="1" applyAlignment="1" applyProtection="1">
      <alignment vertical="center"/>
      <protection locked="0"/>
    </xf>
    <xf numFmtId="4" fontId="36" fillId="3"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protection locked="0"/>
    </xf>
    <xf numFmtId="0" fontId="37" fillId="0" borderId="3" xfId="0" applyFont="1" applyBorder="1" applyAlignment="1">
      <alignment vertical="center"/>
    </xf>
    <xf numFmtId="0" fontId="36" fillId="3" borderId="14" xfId="0" applyFont="1" applyFill="1" applyBorder="1" applyAlignment="1" applyProtection="1">
      <alignment horizontal="left" vertical="center"/>
      <protection locked="0"/>
    </xf>
    <xf numFmtId="0" fontId="36" fillId="0" borderId="0" xfId="0" applyFont="1" applyBorder="1" applyAlignment="1">
      <alignment horizontal="center"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hidden="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1</v>
      </c>
      <c r="BT1" s="16" t="s">
        <v>3</v>
      </c>
      <c r="BU1" s="16" t="s">
        <v>3</v>
      </c>
      <c r="BV1" s="16" t="s">
        <v>4</v>
      </c>
    </row>
    <row r="2" s="1" customFormat="1" ht="36.96" customHeight="1">
      <c r="AR2" s="17" t="s">
        <v>5</v>
      </c>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1"/>
      <c r="D4" s="22" t="s">
        <v>9</v>
      </c>
      <c r="AR4" s="21"/>
      <c r="AS4" s="23" t="s">
        <v>10</v>
      </c>
      <c r="BE4" s="24" t="s">
        <v>11</v>
      </c>
      <c r="BS4" s="18" t="s">
        <v>12</v>
      </c>
    </row>
    <row r="5" s="1" customFormat="1" ht="12" customHeight="1">
      <c r="B5" s="21"/>
      <c r="D5" s="25" t="s">
        <v>13</v>
      </c>
      <c r="K5" s="26"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21"/>
      <c r="BE5" s="27" t="s">
        <v>15</v>
      </c>
      <c r="BS5" s="18" t="s">
        <v>6</v>
      </c>
    </row>
    <row r="6" s="1" customFormat="1" ht="36.96" customHeight="1">
      <c r="B6" s="21"/>
      <c r="D6" s="28" t="s">
        <v>16</v>
      </c>
      <c r="K6" s="29"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21"/>
      <c r="BE6" s="30"/>
      <c r="BS6" s="18" t="s">
        <v>6</v>
      </c>
    </row>
    <row r="7" s="1" customFormat="1" ht="12" customHeight="1">
      <c r="B7" s="21"/>
      <c r="D7" s="31" t="s">
        <v>18</v>
      </c>
      <c r="K7" s="26" t="s">
        <v>1</v>
      </c>
      <c r="AK7" s="31" t="s">
        <v>19</v>
      </c>
      <c r="AN7" s="26" t="s">
        <v>1</v>
      </c>
      <c r="AR7" s="21"/>
      <c r="BE7" s="30"/>
      <c r="BS7" s="18" t="s">
        <v>6</v>
      </c>
    </row>
    <row r="8" s="1" customFormat="1" ht="12" customHeight="1">
      <c r="B8" s="21"/>
      <c r="D8" s="31" t="s">
        <v>20</v>
      </c>
      <c r="K8" s="26" t="s">
        <v>21</v>
      </c>
      <c r="AK8" s="31" t="s">
        <v>22</v>
      </c>
      <c r="AN8" s="32" t="s">
        <v>23</v>
      </c>
      <c r="AR8" s="21"/>
      <c r="BE8" s="30"/>
      <c r="BS8" s="18" t="s">
        <v>6</v>
      </c>
    </row>
    <row r="9" s="1" customFormat="1" ht="14.4" customHeight="1">
      <c r="B9" s="21"/>
      <c r="AR9" s="21"/>
      <c r="BE9" s="30"/>
      <c r="BS9" s="18" t="s">
        <v>6</v>
      </c>
    </row>
    <row r="10" s="1" customFormat="1" ht="12" customHeight="1">
      <c r="B10" s="21"/>
      <c r="D10" s="31" t="s">
        <v>24</v>
      </c>
      <c r="AK10" s="31" t="s">
        <v>25</v>
      </c>
      <c r="AN10" s="26" t="s">
        <v>26</v>
      </c>
      <c r="AR10" s="21"/>
      <c r="BE10" s="30"/>
      <c r="BS10" s="18" t="s">
        <v>6</v>
      </c>
    </row>
    <row r="11" s="1" customFormat="1" ht="18.48" customHeight="1">
      <c r="B11" s="21"/>
      <c r="E11" s="26" t="s">
        <v>27</v>
      </c>
      <c r="AK11" s="31" t="s">
        <v>28</v>
      </c>
      <c r="AN11" s="26" t="s">
        <v>1</v>
      </c>
      <c r="AR11" s="21"/>
      <c r="BE11" s="30"/>
      <c r="BS11" s="18" t="s">
        <v>6</v>
      </c>
    </row>
    <row r="12" s="1" customFormat="1" ht="6.96" customHeight="1">
      <c r="B12" s="21"/>
      <c r="AR12" s="21"/>
      <c r="BE12" s="30"/>
      <c r="BS12" s="18" t="s">
        <v>6</v>
      </c>
    </row>
    <row r="13" s="1" customFormat="1" ht="12" customHeight="1">
      <c r="B13" s="21"/>
      <c r="D13" s="31" t="s">
        <v>29</v>
      </c>
      <c r="AK13" s="31" t="s">
        <v>25</v>
      </c>
      <c r="AN13" s="33" t="s">
        <v>30</v>
      </c>
      <c r="AR13" s="21"/>
      <c r="BE13" s="30"/>
      <c r="BS13" s="18" t="s">
        <v>6</v>
      </c>
    </row>
    <row r="14">
      <c r="B14" s="21"/>
      <c r="E14" s="33" t="s">
        <v>30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N14" s="33" t="s">
        <v>30</v>
      </c>
      <c r="AR14" s="21"/>
      <c r="BE14" s="30"/>
      <c r="BS14" s="18" t="s">
        <v>6</v>
      </c>
    </row>
    <row r="15" s="1" customFormat="1" ht="6.96" customHeight="1">
      <c r="B15" s="21"/>
      <c r="AR15" s="21"/>
      <c r="BE15" s="30"/>
      <c r="BS15" s="18" t="s">
        <v>3</v>
      </c>
    </row>
    <row r="16" s="1" customFormat="1" ht="12" customHeight="1">
      <c r="B16" s="21"/>
      <c r="D16" s="31" t="s">
        <v>31</v>
      </c>
      <c r="AK16" s="31" t="s">
        <v>25</v>
      </c>
      <c r="AN16" s="26" t="s">
        <v>32</v>
      </c>
      <c r="AR16" s="21"/>
      <c r="BE16" s="30"/>
      <c r="BS16" s="18" t="s">
        <v>3</v>
      </c>
    </row>
    <row r="17" s="1" customFormat="1" ht="18.48" customHeight="1">
      <c r="B17" s="21"/>
      <c r="E17" s="26" t="s">
        <v>33</v>
      </c>
      <c r="AK17" s="31" t="s">
        <v>28</v>
      </c>
      <c r="AN17" s="26" t="s">
        <v>1</v>
      </c>
      <c r="AR17" s="21"/>
      <c r="BE17" s="30"/>
      <c r="BS17" s="18" t="s">
        <v>34</v>
      </c>
    </row>
    <row r="18" s="1" customFormat="1" ht="6.96" customHeight="1">
      <c r="B18" s="21"/>
      <c r="AR18" s="21"/>
      <c r="BE18" s="30"/>
      <c r="BS18" s="18" t="s">
        <v>6</v>
      </c>
    </row>
    <row r="19" s="1" customFormat="1" ht="12" customHeight="1">
      <c r="B19" s="21"/>
      <c r="D19" s="31" t="s">
        <v>35</v>
      </c>
      <c r="AK19" s="31" t="s">
        <v>25</v>
      </c>
      <c r="AN19" s="26" t="s">
        <v>32</v>
      </c>
      <c r="AR19" s="21"/>
      <c r="BE19" s="30"/>
      <c r="BS19" s="18" t="s">
        <v>6</v>
      </c>
    </row>
    <row r="20" s="1" customFormat="1" ht="18.48" customHeight="1">
      <c r="B20" s="21"/>
      <c r="E20" s="26" t="s">
        <v>33</v>
      </c>
      <c r="AK20" s="31" t="s">
        <v>28</v>
      </c>
      <c r="AN20" s="26" t="s">
        <v>1</v>
      </c>
      <c r="AR20" s="21"/>
      <c r="BE20" s="30"/>
      <c r="BS20" s="18" t="s">
        <v>3</v>
      </c>
    </row>
    <row r="21" s="1" customFormat="1" ht="6.96" customHeight="1">
      <c r="B21" s="21"/>
      <c r="AR21" s="21"/>
      <c r="BE21" s="30"/>
    </row>
    <row r="22" s="1" customFormat="1" ht="12" customHeight="1">
      <c r="B22" s="21"/>
      <c r="D22" s="31" t="s">
        <v>36</v>
      </c>
      <c r="AR22" s="21"/>
      <c r="BE22" s="30"/>
    </row>
    <row r="23" s="1" customFormat="1" ht="16.5" customHeight="1">
      <c r="B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R23" s="21"/>
      <c r="BE23" s="30"/>
    </row>
    <row r="24" s="1" customFormat="1" ht="6.96" customHeight="1">
      <c r="B24" s="21"/>
      <c r="AR24" s="21"/>
      <c r="BE24" s="30"/>
    </row>
    <row r="25" s="1" customFormat="1" ht="6.96" customHeight="1">
      <c r="B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R25" s="21"/>
      <c r="BE25" s="30"/>
    </row>
    <row r="26" s="2" customFormat="1" ht="25.92" customHeight="1">
      <c r="A26" s="37"/>
      <c r="B26" s="38"/>
      <c r="C26" s="37"/>
      <c r="D26" s="39" t="s">
        <v>37</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1">
        <f>ROUND(AG94,2)</f>
        <v>0</v>
      </c>
      <c r="AL26" s="40"/>
      <c r="AM26" s="40"/>
      <c r="AN26" s="40"/>
      <c r="AO26" s="40"/>
      <c r="AP26" s="37"/>
      <c r="AQ26" s="37"/>
      <c r="AR26" s="38"/>
      <c r="BE26" s="30"/>
    </row>
    <row r="27" s="2" customFormat="1" ht="6.96" customHeight="1">
      <c r="A27" s="37"/>
      <c r="B27" s="38"/>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8"/>
      <c r="BE27" s="30"/>
    </row>
    <row r="28" s="2" customFormat="1">
      <c r="A28" s="37"/>
      <c r="B28" s="38"/>
      <c r="C28" s="37"/>
      <c r="D28" s="37"/>
      <c r="E28" s="37"/>
      <c r="F28" s="37"/>
      <c r="G28" s="37"/>
      <c r="H28" s="37"/>
      <c r="I28" s="37"/>
      <c r="J28" s="37"/>
      <c r="K28" s="37"/>
      <c r="L28" s="42" t="s">
        <v>38</v>
      </c>
      <c r="M28" s="42"/>
      <c r="N28" s="42"/>
      <c r="O28" s="42"/>
      <c r="P28" s="42"/>
      <c r="Q28" s="37"/>
      <c r="R28" s="37"/>
      <c r="S28" s="37"/>
      <c r="T28" s="37"/>
      <c r="U28" s="37"/>
      <c r="V28" s="37"/>
      <c r="W28" s="42" t="s">
        <v>39</v>
      </c>
      <c r="X28" s="42"/>
      <c r="Y28" s="42"/>
      <c r="Z28" s="42"/>
      <c r="AA28" s="42"/>
      <c r="AB28" s="42"/>
      <c r="AC28" s="42"/>
      <c r="AD28" s="42"/>
      <c r="AE28" s="42"/>
      <c r="AF28" s="37"/>
      <c r="AG28" s="37"/>
      <c r="AH28" s="37"/>
      <c r="AI28" s="37"/>
      <c r="AJ28" s="37"/>
      <c r="AK28" s="42" t="s">
        <v>40</v>
      </c>
      <c r="AL28" s="42"/>
      <c r="AM28" s="42"/>
      <c r="AN28" s="42"/>
      <c r="AO28" s="42"/>
      <c r="AP28" s="37"/>
      <c r="AQ28" s="37"/>
      <c r="AR28" s="38"/>
      <c r="BE28" s="30"/>
    </row>
    <row r="29" s="3" customFormat="1" ht="14.4" customHeight="1">
      <c r="A29" s="3"/>
      <c r="B29" s="43"/>
      <c r="C29" s="3"/>
      <c r="D29" s="31" t="s">
        <v>41</v>
      </c>
      <c r="E29" s="3"/>
      <c r="F29" s="31" t="s">
        <v>42</v>
      </c>
      <c r="G29" s="3"/>
      <c r="H29" s="3"/>
      <c r="I29" s="3"/>
      <c r="J29" s="3"/>
      <c r="K29" s="3"/>
      <c r="L29" s="44">
        <v>0.20999999999999999</v>
      </c>
      <c r="M29" s="3"/>
      <c r="N29" s="3"/>
      <c r="O29" s="3"/>
      <c r="P29" s="3"/>
      <c r="Q29" s="3"/>
      <c r="R29" s="3"/>
      <c r="S29" s="3"/>
      <c r="T29" s="3"/>
      <c r="U29" s="3"/>
      <c r="V29" s="3"/>
      <c r="W29" s="45">
        <f>ROUND(AZ94, 2)</f>
        <v>0</v>
      </c>
      <c r="X29" s="3"/>
      <c r="Y29" s="3"/>
      <c r="Z29" s="3"/>
      <c r="AA29" s="3"/>
      <c r="AB29" s="3"/>
      <c r="AC29" s="3"/>
      <c r="AD29" s="3"/>
      <c r="AE29" s="3"/>
      <c r="AF29" s="3"/>
      <c r="AG29" s="3"/>
      <c r="AH29" s="3"/>
      <c r="AI29" s="3"/>
      <c r="AJ29" s="3"/>
      <c r="AK29" s="45">
        <f>ROUND(AV94, 2)</f>
        <v>0</v>
      </c>
      <c r="AL29" s="3"/>
      <c r="AM29" s="3"/>
      <c r="AN29" s="3"/>
      <c r="AO29" s="3"/>
      <c r="AP29" s="3"/>
      <c r="AQ29" s="3"/>
      <c r="AR29" s="43"/>
      <c r="BE29" s="46"/>
    </row>
    <row r="30" s="3" customFormat="1" ht="14.4" customHeight="1">
      <c r="A30" s="3"/>
      <c r="B30" s="43"/>
      <c r="C30" s="3"/>
      <c r="D30" s="3"/>
      <c r="E30" s="3"/>
      <c r="F30" s="31" t="s">
        <v>43</v>
      </c>
      <c r="G30" s="3"/>
      <c r="H30" s="3"/>
      <c r="I30" s="3"/>
      <c r="J30" s="3"/>
      <c r="K30" s="3"/>
      <c r="L30" s="44">
        <v>0.14999999999999999</v>
      </c>
      <c r="M30" s="3"/>
      <c r="N30" s="3"/>
      <c r="O30" s="3"/>
      <c r="P30" s="3"/>
      <c r="Q30" s="3"/>
      <c r="R30" s="3"/>
      <c r="S30" s="3"/>
      <c r="T30" s="3"/>
      <c r="U30" s="3"/>
      <c r="V30" s="3"/>
      <c r="W30" s="45">
        <f>ROUND(BA94, 2)</f>
        <v>0</v>
      </c>
      <c r="X30" s="3"/>
      <c r="Y30" s="3"/>
      <c r="Z30" s="3"/>
      <c r="AA30" s="3"/>
      <c r="AB30" s="3"/>
      <c r="AC30" s="3"/>
      <c r="AD30" s="3"/>
      <c r="AE30" s="3"/>
      <c r="AF30" s="3"/>
      <c r="AG30" s="3"/>
      <c r="AH30" s="3"/>
      <c r="AI30" s="3"/>
      <c r="AJ30" s="3"/>
      <c r="AK30" s="45">
        <f>ROUND(AW94, 2)</f>
        <v>0</v>
      </c>
      <c r="AL30" s="3"/>
      <c r="AM30" s="3"/>
      <c r="AN30" s="3"/>
      <c r="AO30" s="3"/>
      <c r="AP30" s="3"/>
      <c r="AQ30" s="3"/>
      <c r="AR30" s="43"/>
      <c r="BE30" s="46"/>
    </row>
    <row r="31" hidden="1" s="3" customFormat="1" ht="14.4" customHeight="1">
      <c r="A31" s="3"/>
      <c r="B31" s="43"/>
      <c r="C31" s="3"/>
      <c r="D31" s="3"/>
      <c r="E31" s="3"/>
      <c r="F31" s="31" t="s">
        <v>44</v>
      </c>
      <c r="G31" s="3"/>
      <c r="H31" s="3"/>
      <c r="I31" s="3"/>
      <c r="J31" s="3"/>
      <c r="K31" s="3"/>
      <c r="L31" s="44">
        <v>0.20999999999999999</v>
      </c>
      <c r="M31" s="3"/>
      <c r="N31" s="3"/>
      <c r="O31" s="3"/>
      <c r="P31" s="3"/>
      <c r="Q31" s="3"/>
      <c r="R31" s="3"/>
      <c r="S31" s="3"/>
      <c r="T31" s="3"/>
      <c r="U31" s="3"/>
      <c r="V31" s="3"/>
      <c r="W31" s="45">
        <f>ROUND(BB94, 2)</f>
        <v>0</v>
      </c>
      <c r="X31" s="3"/>
      <c r="Y31" s="3"/>
      <c r="Z31" s="3"/>
      <c r="AA31" s="3"/>
      <c r="AB31" s="3"/>
      <c r="AC31" s="3"/>
      <c r="AD31" s="3"/>
      <c r="AE31" s="3"/>
      <c r="AF31" s="3"/>
      <c r="AG31" s="3"/>
      <c r="AH31" s="3"/>
      <c r="AI31" s="3"/>
      <c r="AJ31" s="3"/>
      <c r="AK31" s="45">
        <v>0</v>
      </c>
      <c r="AL31" s="3"/>
      <c r="AM31" s="3"/>
      <c r="AN31" s="3"/>
      <c r="AO31" s="3"/>
      <c r="AP31" s="3"/>
      <c r="AQ31" s="3"/>
      <c r="AR31" s="43"/>
      <c r="BE31" s="46"/>
    </row>
    <row r="32" hidden="1" s="3" customFormat="1" ht="14.4" customHeight="1">
      <c r="A32" s="3"/>
      <c r="B32" s="43"/>
      <c r="C32" s="3"/>
      <c r="D32" s="3"/>
      <c r="E32" s="3"/>
      <c r="F32" s="31" t="s">
        <v>45</v>
      </c>
      <c r="G32" s="3"/>
      <c r="H32" s="3"/>
      <c r="I32" s="3"/>
      <c r="J32" s="3"/>
      <c r="K32" s="3"/>
      <c r="L32" s="44">
        <v>0.14999999999999999</v>
      </c>
      <c r="M32" s="3"/>
      <c r="N32" s="3"/>
      <c r="O32" s="3"/>
      <c r="P32" s="3"/>
      <c r="Q32" s="3"/>
      <c r="R32" s="3"/>
      <c r="S32" s="3"/>
      <c r="T32" s="3"/>
      <c r="U32" s="3"/>
      <c r="V32" s="3"/>
      <c r="W32" s="45">
        <f>ROUND(BC94, 2)</f>
        <v>0</v>
      </c>
      <c r="X32" s="3"/>
      <c r="Y32" s="3"/>
      <c r="Z32" s="3"/>
      <c r="AA32" s="3"/>
      <c r="AB32" s="3"/>
      <c r="AC32" s="3"/>
      <c r="AD32" s="3"/>
      <c r="AE32" s="3"/>
      <c r="AF32" s="3"/>
      <c r="AG32" s="3"/>
      <c r="AH32" s="3"/>
      <c r="AI32" s="3"/>
      <c r="AJ32" s="3"/>
      <c r="AK32" s="45">
        <v>0</v>
      </c>
      <c r="AL32" s="3"/>
      <c r="AM32" s="3"/>
      <c r="AN32" s="3"/>
      <c r="AO32" s="3"/>
      <c r="AP32" s="3"/>
      <c r="AQ32" s="3"/>
      <c r="AR32" s="43"/>
      <c r="BE32" s="46"/>
    </row>
    <row r="33" hidden="1" s="3" customFormat="1" ht="14.4" customHeight="1">
      <c r="A33" s="3"/>
      <c r="B33" s="43"/>
      <c r="C33" s="3"/>
      <c r="D33" s="3"/>
      <c r="E33" s="3"/>
      <c r="F33" s="31" t="s">
        <v>46</v>
      </c>
      <c r="G33" s="3"/>
      <c r="H33" s="3"/>
      <c r="I33" s="3"/>
      <c r="J33" s="3"/>
      <c r="K33" s="3"/>
      <c r="L33" s="44">
        <v>0</v>
      </c>
      <c r="M33" s="3"/>
      <c r="N33" s="3"/>
      <c r="O33" s="3"/>
      <c r="P33" s="3"/>
      <c r="Q33" s="3"/>
      <c r="R33" s="3"/>
      <c r="S33" s="3"/>
      <c r="T33" s="3"/>
      <c r="U33" s="3"/>
      <c r="V33" s="3"/>
      <c r="W33" s="45">
        <f>ROUND(BD94, 2)</f>
        <v>0</v>
      </c>
      <c r="X33" s="3"/>
      <c r="Y33" s="3"/>
      <c r="Z33" s="3"/>
      <c r="AA33" s="3"/>
      <c r="AB33" s="3"/>
      <c r="AC33" s="3"/>
      <c r="AD33" s="3"/>
      <c r="AE33" s="3"/>
      <c r="AF33" s="3"/>
      <c r="AG33" s="3"/>
      <c r="AH33" s="3"/>
      <c r="AI33" s="3"/>
      <c r="AJ33" s="3"/>
      <c r="AK33" s="45">
        <v>0</v>
      </c>
      <c r="AL33" s="3"/>
      <c r="AM33" s="3"/>
      <c r="AN33" s="3"/>
      <c r="AO33" s="3"/>
      <c r="AP33" s="3"/>
      <c r="AQ33" s="3"/>
      <c r="AR33" s="43"/>
      <c r="BE33" s="46"/>
    </row>
    <row r="34" s="2" customFormat="1" ht="6.96" customHeight="1">
      <c r="A34" s="37"/>
      <c r="B34" s="3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8"/>
      <c r="BE34" s="30"/>
    </row>
    <row r="35" s="2" customFormat="1" ht="25.92" customHeight="1">
      <c r="A35" s="37"/>
      <c r="B35" s="38"/>
      <c r="C35" s="47"/>
      <c r="D35" s="48" t="s">
        <v>47</v>
      </c>
      <c r="E35" s="49"/>
      <c r="F35" s="49"/>
      <c r="G35" s="49"/>
      <c r="H35" s="49"/>
      <c r="I35" s="49"/>
      <c r="J35" s="49"/>
      <c r="K35" s="49"/>
      <c r="L35" s="49"/>
      <c r="M35" s="49"/>
      <c r="N35" s="49"/>
      <c r="O35" s="49"/>
      <c r="P35" s="49"/>
      <c r="Q35" s="49"/>
      <c r="R35" s="49"/>
      <c r="S35" s="49"/>
      <c r="T35" s="50" t="s">
        <v>48</v>
      </c>
      <c r="U35" s="49"/>
      <c r="V35" s="49"/>
      <c r="W35" s="49"/>
      <c r="X35" s="51" t="s">
        <v>49</v>
      </c>
      <c r="Y35" s="49"/>
      <c r="Z35" s="49"/>
      <c r="AA35" s="49"/>
      <c r="AB35" s="49"/>
      <c r="AC35" s="49"/>
      <c r="AD35" s="49"/>
      <c r="AE35" s="49"/>
      <c r="AF35" s="49"/>
      <c r="AG35" s="49"/>
      <c r="AH35" s="49"/>
      <c r="AI35" s="49"/>
      <c r="AJ35" s="49"/>
      <c r="AK35" s="52">
        <f>SUM(AK26:AK33)</f>
        <v>0</v>
      </c>
      <c r="AL35" s="49"/>
      <c r="AM35" s="49"/>
      <c r="AN35" s="49"/>
      <c r="AO35" s="53"/>
      <c r="AP35" s="47"/>
      <c r="AQ35" s="47"/>
      <c r="AR35" s="38"/>
      <c r="BE35" s="37"/>
    </row>
    <row r="36" s="2" customFormat="1" ht="6.96" customHeight="1">
      <c r="A36" s="37"/>
      <c r="B36" s="38"/>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8"/>
      <c r="BE36" s="37"/>
    </row>
    <row r="37" s="2" customFormat="1" ht="14.4" customHeight="1">
      <c r="A37" s="37"/>
      <c r="B37" s="38"/>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8"/>
      <c r="BE37" s="37"/>
    </row>
    <row r="38" s="1" customFormat="1" ht="14.4" customHeight="1">
      <c r="B38" s="21"/>
      <c r="AR38" s="21"/>
    </row>
    <row r="39" s="1" customFormat="1" ht="14.4" customHeight="1">
      <c r="B39" s="21"/>
      <c r="AR39" s="21"/>
    </row>
    <row r="40" s="1" customFormat="1" ht="14.4" customHeight="1">
      <c r="B40" s="21"/>
      <c r="AR40" s="21"/>
    </row>
    <row r="41" s="1" customFormat="1" ht="14.4" customHeight="1">
      <c r="B41" s="21"/>
      <c r="AR41" s="21"/>
    </row>
    <row r="42" s="1" customFormat="1" ht="14.4" customHeight="1">
      <c r="B42" s="21"/>
      <c r="AR42" s="21"/>
    </row>
    <row r="43" s="1" customFormat="1" ht="14.4" customHeight="1">
      <c r="B43" s="21"/>
      <c r="AR43" s="21"/>
    </row>
    <row r="44" s="1" customFormat="1" ht="14.4" customHeight="1">
      <c r="B44" s="21"/>
      <c r="AR44" s="21"/>
    </row>
    <row r="45" s="1" customFormat="1" ht="14.4" customHeight="1">
      <c r="B45" s="21"/>
      <c r="AR45" s="21"/>
    </row>
    <row r="46" s="1" customFormat="1" ht="14.4" customHeight="1">
      <c r="B46" s="21"/>
      <c r="AR46" s="21"/>
    </row>
    <row r="47" s="1" customFormat="1" ht="14.4" customHeight="1">
      <c r="B47" s="21"/>
      <c r="AR47" s="21"/>
    </row>
    <row r="48" s="1" customFormat="1" ht="14.4" customHeight="1">
      <c r="B48" s="21"/>
      <c r="AR48" s="21"/>
    </row>
    <row r="49" s="2" customFormat="1" ht="14.4" customHeight="1">
      <c r="B49" s="54"/>
      <c r="D49" s="55" t="s">
        <v>50</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5" t="s">
        <v>51</v>
      </c>
      <c r="AI49" s="56"/>
      <c r="AJ49" s="56"/>
      <c r="AK49" s="56"/>
      <c r="AL49" s="56"/>
      <c r="AM49" s="56"/>
      <c r="AN49" s="56"/>
      <c r="AO49" s="56"/>
      <c r="AR49" s="54"/>
    </row>
    <row r="50">
      <c r="B50" s="21"/>
      <c r="AR50" s="21"/>
    </row>
    <row r="51">
      <c r="B51" s="21"/>
      <c r="AR51" s="21"/>
    </row>
    <row r="52">
      <c r="B52" s="21"/>
      <c r="AR52" s="21"/>
    </row>
    <row r="53">
      <c r="B53" s="21"/>
      <c r="AR53" s="21"/>
    </row>
    <row r="54">
      <c r="B54" s="21"/>
      <c r="AR54" s="21"/>
    </row>
    <row r="55">
      <c r="B55" s="21"/>
      <c r="AR55" s="21"/>
    </row>
    <row r="56">
      <c r="B56" s="21"/>
      <c r="AR56" s="21"/>
    </row>
    <row r="57">
      <c r="B57" s="21"/>
      <c r="AR57" s="21"/>
    </row>
    <row r="58">
      <c r="B58" s="21"/>
      <c r="AR58" s="21"/>
    </row>
    <row r="59">
      <c r="B59" s="21"/>
      <c r="AR59" s="21"/>
    </row>
    <row r="60" s="2" customFormat="1">
      <c r="A60" s="37"/>
      <c r="B60" s="38"/>
      <c r="C60" s="37"/>
      <c r="D60" s="57" t="s">
        <v>52</v>
      </c>
      <c r="E60" s="40"/>
      <c r="F60" s="40"/>
      <c r="G60" s="40"/>
      <c r="H60" s="40"/>
      <c r="I60" s="40"/>
      <c r="J60" s="40"/>
      <c r="K60" s="40"/>
      <c r="L60" s="40"/>
      <c r="M60" s="40"/>
      <c r="N60" s="40"/>
      <c r="O60" s="40"/>
      <c r="P60" s="40"/>
      <c r="Q60" s="40"/>
      <c r="R60" s="40"/>
      <c r="S60" s="40"/>
      <c r="T60" s="40"/>
      <c r="U60" s="40"/>
      <c r="V60" s="57" t="s">
        <v>53</v>
      </c>
      <c r="W60" s="40"/>
      <c r="X60" s="40"/>
      <c r="Y60" s="40"/>
      <c r="Z60" s="40"/>
      <c r="AA60" s="40"/>
      <c r="AB60" s="40"/>
      <c r="AC60" s="40"/>
      <c r="AD60" s="40"/>
      <c r="AE60" s="40"/>
      <c r="AF60" s="40"/>
      <c r="AG60" s="40"/>
      <c r="AH60" s="57" t="s">
        <v>52</v>
      </c>
      <c r="AI60" s="40"/>
      <c r="AJ60" s="40"/>
      <c r="AK60" s="40"/>
      <c r="AL60" s="40"/>
      <c r="AM60" s="57" t="s">
        <v>53</v>
      </c>
      <c r="AN60" s="40"/>
      <c r="AO60" s="40"/>
      <c r="AP60" s="37"/>
      <c r="AQ60" s="37"/>
      <c r="AR60" s="38"/>
      <c r="BE60" s="37"/>
    </row>
    <row r="61">
      <c r="B61" s="21"/>
      <c r="AR61" s="21"/>
    </row>
    <row r="62">
      <c r="B62" s="21"/>
      <c r="AR62" s="21"/>
    </row>
    <row r="63">
      <c r="B63" s="21"/>
      <c r="AR63" s="21"/>
    </row>
    <row r="64" s="2" customFormat="1">
      <c r="A64" s="37"/>
      <c r="B64" s="38"/>
      <c r="C64" s="37"/>
      <c r="D64" s="55" t="s">
        <v>54</v>
      </c>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5" t="s">
        <v>55</v>
      </c>
      <c r="AI64" s="58"/>
      <c r="AJ64" s="58"/>
      <c r="AK64" s="58"/>
      <c r="AL64" s="58"/>
      <c r="AM64" s="58"/>
      <c r="AN64" s="58"/>
      <c r="AO64" s="58"/>
      <c r="AP64" s="37"/>
      <c r="AQ64" s="37"/>
      <c r="AR64" s="38"/>
      <c r="BE64" s="37"/>
    </row>
    <row r="65">
      <c r="B65" s="21"/>
      <c r="AR65" s="21"/>
    </row>
    <row r="66">
      <c r="B66" s="21"/>
      <c r="AR66" s="21"/>
    </row>
    <row r="67">
      <c r="B67" s="21"/>
      <c r="AR67" s="21"/>
    </row>
    <row r="68">
      <c r="B68" s="21"/>
      <c r="AR68" s="21"/>
    </row>
    <row r="69">
      <c r="B69" s="21"/>
      <c r="AR69" s="21"/>
    </row>
    <row r="70">
      <c r="B70" s="21"/>
      <c r="AR70" s="21"/>
    </row>
    <row r="71">
      <c r="B71" s="21"/>
      <c r="AR71" s="21"/>
    </row>
    <row r="72">
      <c r="B72" s="21"/>
      <c r="AR72" s="21"/>
    </row>
    <row r="73">
      <c r="B73" s="21"/>
      <c r="AR73" s="21"/>
    </row>
    <row r="74">
      <c r="B74" s="21"/>
      <c r="AR74" s="21"/>
    </row>
    <row r="75" s="2" customFormat="1">
      <c r="A75" s="37"/>
      <c r="B75" s="38"/>
      <c r="C75" s="37"/>
      <c r="D75" s="57" t="s">
        <v>52</v>
      </c>
      <c r="E75" s="40"/>
      <c r="F75" s="40"/>
      <c r="G75" s="40"/>
      <c r="H75" s="40"/>
      <c r="I75" s="40"/>
      <c r="J75" s="40"/>
      <c r="K75" s="40"/>
      <c r="L75" s="40"/>
      <c r="M75" s="40"/>
      <c r="N75" s="40"/>
      <c r="O75" s="40"/>
      <c r="P75" s="40"/>
      <c r="Q75" s="40"/>
      <c r="R75" s="40"/>
      <c r="S75" s="40"/>
      <c r="T75" s="40"/>
      <c r="U75" s="40"/>
      <c r="V75" s="57" t="s">
        <v>53</v>
      </c>
      <c r="W75" s="40"/>
      <c r="X75" s="40"/>
      <c r="Y75" s="40"/>
      <c r="Z75" s="40"/>
      <c r="AA75" s="40"/>
      <c r="AB75" s="40"/>
      <c r="AC75" s="40"/>
      <c r="AD75" s="40"/>
      <c r="AE75" s="40"/>
      <c r="AF75" s="40"/>
      <c r="AG75" s="40"/>
      <c r="AH75" s="57" t="s">
        <v>52</v>
      </c>
      <c r="AI75" s="40"/>
      <c r="AJ75" s="40"/>
      <c r="AK75" s="40"/>
      <c r="AL75" s="40"/>
      <c r="AM75" s="57" t="s">
        <v>53</v>
      </c>
      <c r="AN75" s="40"/>
      <c r="AO75" s="40"/>
      <c r="AP75" s="37"/>
      <c r="AQ75" s="37"/>
      <c r="AR75" s="38"/>
      <c r="BE75" s="37"/>
    </row>
    <row r="76" s="2" customFormat="1">
      <c r="A76" s="37"/>
      <c r="B76" s="38"/>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8"/>
      <c r="BE76" s="37"/>
    </row>
    <row r="77" s="2" customFormat="1" ht="6.96" customHeight="1">
      <c r="A77" s="37"/>
      <c r="B77" s="59"/>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38"/>
      <c r="BE77" s="37"/>
    </row>
    <row r="81" s="2" customFormat="1" ht="6.96" customHeight="1">
      <c r="A81" s="37"/>
      <c r="B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38"/>
      <c r="BE81" s="37"/>
    </row>
    <row r="82" s="2" customFormat="1" ht="24.96" customHeight="1">
      <c r="A82" s="37"/>
      <c r="B82" s="38"/>
      <c r="C82" s="22" t="s">
        <v>56</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8"/>
      <c r="BE82" s="37"/>
    </row>
    <row r="83" s="2" customFormat="1" ht="6.96" customHeight="1">
      <c r="A83" s="37"/>
      <c r="B83" s="38"/>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8"/>
      <c r="BE83" s="37"/>
    </row>
    <row r="84" s="4" customFormat="1" ht="12" customHeight="1">
      <c r="A84" s="4"/>
      <c r="B84" s="63"/>
      <c r="C84" s="31" t="s">
        <v>13</v>
      </c>
      <c r="D84" s="4"/>
      <c r="E84" s="4"/>
      <c r="F84" s="4"/>
      <c r="G84" s="4"/>
      <c r="H84" s="4"/>
      <c r="I84" s="4"/>
      <c r="J84" s="4"/>
      <c r="K84" s="4"/>
      <c r="L84" s="4" t="str">
        <f>K5</f>
        <v>19069_1 (1)</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3"/>
      <c r="BE84" s="4"/>
    </row>
    <row r="85" s="5" customFormat="1" ht="36.96" customHeight="1">
      <c r="A85" s="5"/>
      <c r="B85" s="64"/>
      <c r="C85" s="65" t="s">
        <v>16</v>
      </c>
      <c r="D85" s="5"/>
      <c r="E85" s="5"/>
      <c r="F85" s="5"/>
      <c r="G85" s="5"/>
      <c r="H85" s="5"/>
      <c r="I85" s="5"/>
      <c r="J85" s="5"/>
      <c r="K85" s="5"/>
      <c r="L85" s="66" t="str">
        <f>K6</f>
        <v>Zvyšování rychlosti na TT - úsek Tramv. zast. Důl Zárubek - kol. křižovatka před vjezdem do terminálu Hranečník</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4"/>
      <c r="BE85" s="5"/>
    </row>
    <row r="86" s="2" customFormat="1" ht="6.96" customHeight="1">
      <c r="A86" s="37"/>
      <c r="B86" s="3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8"/>
      <c r="BE86" s="37"/>
    </row>
    <row r="87" s="2" customFormat="1" ht="12" customHeight="1">
      <c r="A87" s="37"/>
      <c r="B87" s="38"/>
      <c r="C87" s="31" t="s">
        <v>20</v>
      </c>
      <c r="D87" s="37"/>
      <c r="E87" s="37"/>
      <c r="F87" s="37"/>
      <c r="G87" s="37"/>
      <c r="H87" s="37"/>
      <c r="I87" s="37"/>
      <c r="J87" s="37"/>
      <c r="K87" s="37"/>
      <c r="L87" s="67" t="str">
        <f>IF(K8="","",K8)</f>
        <v xml:space="preserve">Ostrava </v>
      </c>
      <c r="M87" s="37"/>
      <c r="N87" s="37"/>
      <c r="O87" s="37"/>
      <c r="P87" s="37"/>
      <c r="Q87" s="37"/>
      <c r="R87" s="37"/>
      <c r="S87" s="37"/>
      <c r="T87" s="37"/>
      <c r="U87" s="37"/>
      <c r="V87" s="37"/>
      <c r="W87" s="37"/>
      <c r="X87" s="37"/>
      <c r="Y87" s="37"/>
      <c r="Z87" s="37"/>
      <c r="AA87" s="37"/>
      <c r="AB87" s="37"/>
      <c r="AC87" s="37"/>
      <c r="AD87" s="37"/>
      <c r="AE87" s="37"/>
      <c r="AF87" s="37"/>
      <c r="AG87" s="37"/>
      <c r="AH87" s="37"/>
      <c r="AI87" s="31" t="s">
        <v>22</v>
      </c>
      <c r="AJ87" s="37"/>
      <c r="AK87" s="37"/>
      <c r="AL87" s="37"/>
      <c r="AM87" s="68" t="str">
        <f>IF(AN8= "","",AN8)</f>
        <v>10. 9. 2019</v>
      </c>
      <c r="AN87" s="68"/>
      <c r="AO87" s="37"/>
      <c r="AP87" s="37"/>
      <c r="AQ87" s="37"/>
      <c r="AR87" s="38"/>
      <c r="BE87" s="37"/>
    </row>
    <row r="88" s="2" customFormat="1" ht="6.96" customHeight="1">
      <c r="A88" s="37"/>
      <c r="B88" s="38"/>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8"/>
      <c r="BE88" s="37"/>
    </row>
    <row r="89" s="2" customFormat="1" ht="27.9" customHeight="1">
      <c r="A89" s="37"/>
      <c r="B89" s="38"/>
      <c r="C89" s="31" t="s">
        <v>24</v>
      </c>
      <c r="D89" s="37"/>
      <c r="E89" s="37"/>
      <c r="F89" s="37"/>
      <c r="G89" s="37"/>
      <c r="H89" s="37"/>
      <c r="I89" s="37"/>
      <c r="J89" s="37"/>
      <c r="K89" s="37"/>
      <c r="L89" s="4" t="str">
        <f>IF(E11= "","",E11)</f>
        <v>Dopravní podnik Ostrava a.s.</v>
      </c>
      <c r="M89" s="37"/>
      <c r="N89" s="37"/>
      <c r="O89" s="37"/>
      <c r="P89" s="37"/>
      <c r="Q89" s="37"/>
      <c r="R89" s="37"/>
      <c r="S89" s="37"/>
      <c r="T89" s="37"/>
      <c r="U89" s="37"/>
      <c r="V89" s="37"/>
      <c r="W89" s="37"/>
      <c r="X89" s="37"/>
      <c r="Y89" s="37"/>
      <c r="Z89" s="37"/>
      <c r="AA89" s="37"/>
      <c r="AB89" s="37"/>
      <c r="AC89" s="37"/>
      <c r="AD89" s="37"/>
      <c r="AE89" s="37"/>
      <c r="AF89" s="37"/>
      <c r="AG89" s="37"/>
      <c r="AH89" s="37"/>
      <c r="AI89" s="31" t="s">
        <v>31</v>
      </c>
      <c r="AJ89" s="37"/>
      <c r="AK89" s="37"/>
      <c r="AL89" s="37"/>
      <c r="AM89" s="69" t="str">
        <f>IF(E17="","",E17)</f>
        <v>Dopravní projektování spol. s r.o</v>
      </c>
      <c r="AN89" s="4"/>
      <c r="AO89" s="4"/>
      <c r="AP89" s="4"/>
      <c r="AQ89" s="37"/>
      <c r="AR89" s="38"/>
      <c r="AS89" s="70" t="s">
        <v>57</v>
      </c>
      <c r="AT89" s="71"/>
      <c r="AU89" s="72"/>
      <c r="AV89" s="72"/>
      <c r="AW89" s="72"/>
      <c r="AX89" s="72"/>
      <c r="AY89" s="72"/>
      <c r="AZ89" s="72"/>
      <c r="BA89" s="72"/>
      <c r="BB89" s="72"/>
      <c r="BC89" s="72"/>
      <c r="BD89" s="73"/>
      <c r="BE89" s="37"/>
    </row>
    <row r="90" s="2" customFormat="1" ht="27.9" customHeight="1">
      <c r="A90" s="37"/>
      <c r="B90" s="38"/>
      <c r="C90" s="31" t="s">
        <v>29</v>
      </c>
      <c r="D90" s="37"/>
      <c r="E90" s="37"/>
      <c r="F90" s="37"/>
      <c r="G90" s="37"/>
      <c r="H90" s="37"/>
      <c r="I90" s="37"/>
      <c r="J90" s="37"/>
      <c r="K90" s="37"/>
      <c r="L90" s="4"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31" t="s">
        <v>35</v>
      </c>
      <c r="AJ90" s="37"/>
      <c r="AK90" s="37"/>
      <c r="AL90" s="37"/>
      <c r="AM90" s="69" t="str">
        <f>IF(E20="","",E20)</f>
        <v>Dopravní projektování spol. s r.o</v>
      </c>
      <c r="AN90" s="4"/>
      <c r="AO90" s="4"/>
      <c r="AP90" s="4"/>
      <c r="AQ90" s="37"/>
      <c r="AR90" s="38"/>
      <c r="AS90" s="74"/>
      <c r="AT90" s="75"/>
      <c r="AU90" s="76"/>
      <c r="AV90" s="76"/>
      <c r="AW90" s="76"/>
      <c r="AX90" s="76"/>
      <c r="AY90" s="76"/>
      <c r="AZ90" s="76"/>
      <c r="BA90" s="76"/>
      <c r="BB90" s="76"/>
      <c r="BC90" s="76"/>
      <c r="BD90" s="77"/>
      <c r="BE90" s="37"/>
    </row>
    <row r="91" s="2" customFormat="1" ht="10.8" customHeight="1">
      <c r="A91" s="37"/>
      <c r="B91" s="38"/>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8"/>
      <c r="AS91" s="74"/>
      <c r="AT91" s="75"/>
      <c r="AU91" s="76"/>
      <c r="AV91" s="76"/>
      <c r="AW91" s="76"/>
      <c r="AX91" s="76"/>
      <c r="AY91" s="76"/>
      <c r="AZ91" s="76"/>
      <c r="BA91" s="76"/>
      <c r="BB91" s="76"/>
      <c r="BC91" s="76"/>
      <c r="BD91" s="77"/>
      <c r="BE91" s="37"/>
    </row>
    <row r="92" s="2" customFormat="1" ht="29.28" customHeight="1">
      <c r="A92" s="37"/>
      <c r="B92" s="38"/>
      <c r="C92" s="78" t="s">
        <v>58</v>
      </c>
      <c r="D92" s="79"/>
      <c r="E92" s="79"/>
      <c r="F92" s="79"/>
      <c r="G92" s="79"/>
      <c r="H92" s="80"/>
      <c r="I92" s="81" t="s">
        <v>59</v>
      </c>
      <c r="J92" s="79"/>
      <c r="K92" s="79"/>
      <c r="L92" s="79"/>
      <c r="M92" s="79"/>
      <c r="N92" s="79"/>
      <c r="O92" s="79"/>
      <c r="P92" s="79"/>
      <c r="Q92" s="79"/>
      <c r="R92" s="79"/>
      <c r="S92" s="79"/>
      <c r="T92" s="79"/>
      <c r="U92" s="79"/>
      <c r="V92" s="79"/>
      <c r="W92" s="79"/>
      <c r="X92" s="79"/>
      <c r="Y92" s="79"/>
      <c r="Z92" s="79"/>
      <c r="AA92" s="79"/>
      <c r="AB92" s="79"/>
      <c r="AC92" s="79"/>
      <c r="AD92" s="79"/>
      <c r="AE92" s="79"/>
      <c r="AF92" s="79"/>
      <c r="AG92" s="82" t="s">
        <v>60</v>
      </c>
      <c r="AH92" s="79"/>
      <c r="AI92" s="79"/>
      <c r="AJ92" s="79"/>
      <c r="AK92" s="79"/>
      <c r="AL92" s="79"/>
      <c r="AM92" s="79"/>
      <c r="AN92" s="81" t="s">
        <v>61</v>
      </c>
      <c r="AO92" s="79"/>
      <c r="AP92" s="83"/>
      <c r="AQ92" s="84" t="s">
        <v>62</v>
      </c>
      <c r="AR92" s="38"/>
      <c r="AS92" s="85" t="s">
        <v>63</v>
      </c>
      <c r="AT92" s="86" t="s">
        <v>64</v>
      </c>
      <c r="AU92" s="86" t="s">
        <v>65</v>
      </c>
      <c r="AV92" s="86" t="s">
        <v>66</v>
      </c>
      <c r="AW92" s="86" t="s">
        <v>67</v>
      </c>
      <c r="AX92" s="86" t="s">
        <v>68</v>
      </c>
      <c r="AY92" s="86" t="s">
        <v>69</v>
      </c>
      <c r="AZ92" s="86" t="s">
        <v>70</v>
      </c>
      <c r="BA92" s="86" t="s">
        <v>71</v>
      </c>
      <c r="BB92" s="86" t="s">
        <v>72</v>
      </c>
      <c r="BC92" s="86" t="s">
        <v>73</v>
      </c>
      <c r="BD92" s="87" t="s">
        <v>74</v>
      </c>
      <c r="BE92" s="37"/>
    </row>
    <row r="93" s="2" customFormat="1" ht="10.8" customHeight="1">
      <c r="A93" s="37"/>
      <c r="B93" s="38"/>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8"/>
      <c r="AS93" s="88"/>
      <c r="AT93" s="89"/>
      <c r="AU93" s="89"/>
      <c r="AV93" s="89"/>
      <c r="AW93" s="89"/>
      <c r="AX93" s="89"/>
      <c r="AY93" s="89"/>
      <c r="AZ93" s="89"/>
      <c r="BA93" s="89"/>
      <c r="BB93" s="89"/>
      <c r="BC93" s="89"/>
      <c r="BD93" s="90"/>
      <c r="BE93" s="37"/>
    </row>
    <row r="94" s="6" customFormat="1" ht="32.4" customHeight="1">
      <c r="A94" s="6"/>
      <c r="B94" s="91"/>
      <c r="C94" s="92" t="s">
        <v>75</v>
      </c>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4">
        <f>ROUND(SUM(AG95:AG98),2)</f>
        <v>0</v>
      </c>
      <c r="AH94" s="94"/>
      <c r="AI94" s="94"/>
      <c r="AJ94" s="94"/>
      <c r="AK94" s="94"/>
      <c r="AL94" s="94"/>
      <c r="AM94" s="94"/>
      <c r="AN94" s="95">
        <f>SUM(AG94,AT94)</f>
        <v>0</v>
      </c>
      <c r="AO94" s="95"/>
      <c r="AP94" s="95"/>
      <c r="AQ94" s="96" t="s">
        <v>1</v>
      </c>
      <c r="AR94" s="91"/>
      <c r="AS94" s="97">
        <f>ROUND(SUM(AS95:AS98),2)</f>
        <v>0</v>
      </c>
      <c r="AT94" s="98">
        <f>ROUND(SUM(AV94:AW94),2)</f>
        <v>0</v>
      </c>
      <c r="AU94" s="99">
        <f>ROUND(SUM(AU95:AU98),5)</f>
        <v>0</v>
      </c>
      <c r="AV94" s="98">
        <f>ROUND(AZ94*L29,2)</f>
        <v>0</v>
      </c>
      <c r="AW94" s="98">
        <f>ROUND(BA94*L30,2)</f>
        <v>0</v>
      </c>
      <c r="AX94" s="98">
        <f>ROUND(BB94*L29,2)</f>
        <v>0</v>
      </c>
      <c r="AY94" s="98">
        <f>ROUND(BC94*L30,2)</f>
        <v>0</v>
      </c>
      <c r="AZ94" s="98">
        <f>ROUND(SUM(AZ95:AZ98),2)</f>
        <v>0</v>
      </c>
      <c r="BA94" s="98">
        <f>ROUND(SUM(BA95:BA98),2)</f>
        <v>0</v>
      </c>
      <c r="BB94" s="98">
        <f>ROUND(SUM(BB95:BB98),2)</f>
        <v>0</v>
      </c>
      <c r="BC94" s="98">
        <f>ROUND(SUM(BC95:BC98),2)</f>
        <v>0</v>
      </c>
      <c r="BD94" s="100">
        <f>ROUND(SUM(BD95:BD98),2)</f>
        <v>0</v>
      </c>
      <c r="BE94" s="6"/>
      <c r="BS94" s="101" t="s">
        <v>76</v>
      </c>
      <c r="BT94" s="101" t="s">
        <v>77</v>
      </c>
      <c r="BU94" s="102" t="s">
        <v>78</v>
      </c>
      <c r="BV94" s="101" t="s">
        <v>79</v>
      </c>
      <c r="BW94" s="101" t="s">
        <v>4</v>
      </c>
      <c r="BX94" s="101" t="s">
        <v>80</v>
      </c>
      <c r="CL94" s="101" t="s">
        <v>1</v>
      </c>
    </row>
    <row r="95" s="7" customFormat="1" ht="16.5" customHeight="1">
      <c r="A95" s="103" t="s">
        <v>81</v>
      </c>
      <c r="B95" s="104"/>
      <c r="C95" s="105"/>
      <c r="D95" s="106" t="s">
        <v>82</v>
      </c>
      <c r="E95" s="106"/>
      <c r="F95" s="106"/>
      <c r="G95" s="106"/>
      <c r="H95" s="106"/>
      <c r="I95" s="107"/>
      <c r="J95" s="106" t="s">
        <v>83</v>
      </c>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8">
        <f>'SO 661 - Tramvajový svršek '!J30</f>
        <v>0</v>
      </c>
      <c r="AH95" s="107"/>
      <c r="AI95" s="107"/>
      <c r="AJ95" s="107"/>
      <c r="AK95" s="107"/>
      <c r="AL95" s="107"/>
      <c r="AM95" s="107"/>
      <c r="AN95" s="108">
        <f>SUM(AG95,AT95)</f>
        <v>0</v>
      </c>
      <c r="AO95" s="107"/>
      <c r="AP95" s="107"/>
      <c r="AQ95" s="109" t="s">
        <v>84</v>
      </c>
      <c r="AR95" s="104"/>
      <c r="AS95" s="110">
        <v>0</v>
      </c>
      <c r="AT95" s="111">
        <f>ROUND(SUM(AV95:AW95),2)</f>
        <v>0</v>
      </c>
      <c r="AU95" s="112">
        <f>'SO 661 - Tramvajový svršek '!P126</f>
        <v>0</v>
      </c>
      <c r="AV95" s="111">
        <f>'SO 661 - Tramvajový svršek '!J33</f>
        <v>0</v>
      </c>
      <c r="AW95" s="111">
        <f>'SO 661 - Tramvajový svršek '!J34</f>
        <v>0</v>
      </c>
      <c r="AX95" s="111">
        <f>'SO 661 - Tramvajový svršek '!J35</f>
        <v>0</v>
      </c>
      <c r="AY95" s="111">
        <f>'SO 661 - Tramvajový svršek '!J36</f>
        <v>0</v>
      </c>
      <c r="AZ95" s="111">
        <f>'SO 661 - Tramvajový svršek '!F33</f>
        <v>0</v>
      </c>
      <c r="BA95" s="111">
        <f>'SO 661 - Tramvajový svršek '!F34</f>
        <v>0</v>
      </c>
      <c r="BB95" s="111">
        <f>'SO 661 - Tramvajový svršek '!F35</f>
        <v>0</v>
      </c>
      <c r="BC95" s="111">
        <f>'SO 661 - Tramvajový svršek '!F36</f>
        <v>0</v>
      </c>
      <c r="BD95" s="113">
        <f>'SO 661 - Tramvajový svršek '!F37</f>
        <v>0</v>
      </c>
      <c r="BE95" s="7"/>
      <c r="BT95" s="114" t="s">
        <v>85</v>
      </c>
      <c r="BV95" s="114" t="s">
        <v>79</v>
      </c>
      <c r="BW95" s="114" t="s">
        <v>86</v>
      </c>
      <c r="BX95" s="114" t="s">
        <v>4</v>
      </c>
      <c r="CL95" s="114" t="s">
        <v>1</v>
      </c>
      <c r="CM95" s="114" t="s">
        <v>87</v>
      </c>
    </row>
    <row r="96" s="7" customFormat="1" ht="16.5" customHeight="1">
      <c r="A96" s="103" t="s">
        <v>81</v>
      </c>
      <c r="B96" s="104"/>
      <c r="C96" s="105"/>
      <c r="D96" s="106" t="s">
        <v>88</v>
      </c>
      <c r="E96" s="106"/>
      <c r="F96" s="106"/>
      <c r="G96" s="106"/>
      <c r="H96" s="106"/>
      <c r="I96" s="107"/>
      <c r="J96" s="106" t="s">
        <v>89</v>
      </c>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8">
        <f>'SO 666 - Úpravy trakčního...'!J30</f>
        <v>0</v>
      </c>
      <c r="AH96" s="107"/>
      <c r="AI96" s="107"/>
      <c r="AJ96" s="107"/>
      <c r="AK96" s="107"/>
      <c r="AL96" s="107"/>
      <c r="AM96" s="107"/>
      <c r="AN96" s="108">
        <f>SUM(AG96,AT96)</f>
        <v>0</v>
      </c>
      <c r="AO96" s="107"/>
      <c r="AP96" s="107"/>
      <c r="AQ96" s="109" t="s">
        <v>84</v>
      </c>
      <c r="AR96" s="104"/>
      <c r="AS96" s="110">
        <v>0</v>
      </c>
      <c r="AT96" s="111">
        <f>ROUND(SUM(AV96:AW96),2)</f>
        <v>0</v>
      </c>
      <c r="AU96" s="112">
        <f>'SO 666 - Úpravy trakčního...'!P127</f>
        <v>0</v>
      </c>
      <c r="AV96" s="111">
        <f>'SO 666 - Úpravy trakčního...'!J33</f>
        <v>0</v>
      </c>
      <c r="AW96" s="111">
        <f>'SO 666 - Úpravy trakčního...'!J34</f>
        <v>0</v>
      </c>
      <c r="AX96" s="111">
        <f>'SO 666 - Úpravy trakčního...'!J35</f>
        <v>0</v>
      </c>
      <c r="AY96" s="111">
        <f>'SO 666 - Úpravy trakčního...'!J36</f>
        <v>0</v>
      </c>
      <c r="AZ96" s="111">
        <f>'SO 666 - Úpravy trakčního...'!F33</f>
        <v>0</v>
      </c>
      <c r="BA96" s="111">
        <f>'SO 666 - Úpravy trakčního...'!F34</f>
        <v>0</v>
      </c>
      <c r="BB96" s="111">
        <f>'SO 666 - Úpravy trakčního...'!F35</f>
        <v>0</v>
      </c>
      <c r="BC96" s="111">
        <f>'SO 666 - Úpravy trakčního...'!F36</f>
        <v>0</v>
      </c>
      <c r="BD96" s="113">
        <f>'SO 666 - Úpravy trakčního...'!F37</f>
        <v>0</v>
      </c>
      <c r="BE96" s="7"/>
      <c r="BT96" s="114" t="s">
        <v>85</v>
      </c>
      <c r="BV96" s="114" t="s">
        <v>79</v>
      </c>
      <c r="BW96" s="114" t="s">
        <v>90</v>
      </c>
      <c r="BX96" s="114" t="s">
        <v>4</v>
      </c>
      <c r="CL96" s="114" t="s">
        <v>1</v>
      </c>
      <c r="CM96" s="114" t="s">
        <v>87</v>
      </c>
    </row>
    <row r="97" s="7" customFormat="1" ht="16.5" customHeight="1">
      <c r="A97" s="103" t="s">
        <v>81</v>
      </c>
      <c r="B97" s="104"/>
      <c r="C97" s="105"/>
      <c r="D97" s="106" t="s">
        <v>91</v>
      </c>
      <c r="E97" s="106"/>
      <c r="F97" s="106"/>
      <c r="G97" s="106"/>
      <c r="H97" s="106"/>
      <c r="I97" s="107"/>
      <c r="J97" s="106" t="s">
        <v>92</v>
      </c>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8">
        <f>'DIO - Dopravně inženýrské...'!J30</f>
        <v>0</v>
      </c>
      <c r="AH97" s="107"/>
      <c r="AI97" s="107"/>
      <c r="AJ97" s="107"/>
      <c r="AK97" s="107"/>
      <c r="AL97" s="107"/>
      <c r="AM97" s="107"/>
      <c r="AN97" s="108">
        <f>SUM(AG97,AT97)</f>
        <v>0</v>
      </c>
      <c r="AO97" s="107"/>
      <c r="AP97" s="107"/>
      <c r="AQ97" s="109" t="s">
        <v>93</v>
      </c>
      <c r="AR97" s="104"/>
      <c r="AS97" s="110">
        <v>0</v>
      </c>
      <c r="AT97" s="111">
        <f>ROUND(SUM(AV97:AW97),2)</f>
        <v>0</v>
      </c>
      <c r="AU97" s="112">
        <f>'DIO - Dopravně inženýrské...'!P118</f>
        <v>0</v>
      </c>
      <c r="AV97" s="111">
        <f>'DIO - Dopravně inženýrské...'!J33</f>
        <v>0</v>
      </c>
      <c r="AW97" s="111">
        <f>'DIO - Dopravně inženýrské...'!J34</f>
        <v>0</v>
      </c>
      <c r="AX97" s="111">
        <f>'DIO - Dopravně inženýrské...'!J35</f>
        <v>0</v>
      </c>
      <c r="AY97" s="111">
        <f>'DIO - Dopravně inženýrské...'!J36</f>
        <v>0</v>
      </c>
      <c r="AZ97" s="111">
        <f>'DIO - Dopravně inženýrské...'!F33</f>
        <v>0</v>
      </c>
      <c r="BA97" s="111">
        <f>'DIO - Dopravně inženýrské...'!F34</f>
        <v>0</v>
      </c>
      <c r="BB97" s="111">
        <f>'DIO - Dopravně inženýrské...'!F35</f>
        <v>0</v>
      </c>
      <c r="BC97" s="111">
        <f>'DIO - Dopravně inženýrské...'!F36</f>
        <v>0</v>
      </c>
      <c r="BD97" s="113">
        <f>'DIO - Dopravně inženýrské...'!F37</f>
        <v>0</v>
      </c>
      <c r="BE97" s="7"/>
      <c r="BT97" s="114" t="s">
        <v>85</v>
      </c>
      <c r="BV97" s="114" t="s">
        <v>79</v>
      </c>
      <c r="BW97" s="114" t="s">
        <v>94</v>
      </c>
      <c r="BX97" s="114" t="s">
        <v>4</v>
      </c>
      <c r="CL97" s="114" t="s">
        <v>1</v>
      </c>
      <c r="CM97" s="114" t="s">
        <v>87</v>
      </c>
    </row>
    <row r="98" s="7" customFormat="1" ht="16.5" customHeight="1">
      <c r="A98" s="103" t="s">
        <v>81</v>
      </c>
      <c r="B98" s="104"/>
      <c r="C98" s="105"/>
      <c r="D98" s="106" t="s">
        <v>95</v>
      </c>
      <c r="E98" s="106"/>
      <c r="F98" s="106"/>
      <c r="G98" s="106"/>
      <c r="H98" s="106"/>
      <c r="I98" s="107"/>
      <c r="J98" s="106" t="s">
        <v>96</v>
      </c>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8">
        <f>'VRN - Vedlejší rozpočtové...'!J30</f>
        <v>0</v>
      </c>
      <c r="AH98" s="107"/>
      <c r="AI98" s="107"/>
      <c r="AJ98" s="107"/>
      <c r="AK98" s="107"/>
      <c r="AL98" s="107"/>
      <c r="AM98" s="107"/>
      <c r="AN98" s="108">
        <f>SUM(AG98,AT98)</f>
        <v>0</v>
      </c>
      <c r="AO98" s="107"/>
      <c r="AP98" s="107"/>
      <c r="AQ98" s="109" t="s">
        <v>97</v>
      </c>
      <c r="AR98" s="104"/>
      <c r="AS98" s="115">
        <v>0</v>
      </c>
      <c r="AT98" s="116">
        <f>ROUND(SUM(AV98:AW98),2)</f>
        <v>0</v>
      </c>
      <c r="AU98" s="117">
        <f>'VRN - Vedlejší rozpočtové...'!P118</f>
        <v>0</v>
      </c>
      <c r="AV98" s="116">
        <f>'VRN - Vedlejší rozpočtové...'!J33</f>
        <v>0</v>
      </c>
      <c r="AW98" s="116">
        <f>'VRN - Vedlejší rozpočtové...'!J34</f>
        <v>0</v>
      </c>
      <c r="AX98" s="116">
        <f>'VRN - Vedlejší rozpočtové...'!J35</f>
        <v>0</v>
      </c>
      <c r="AY98" s="116">
        <f>'VRN - Vedlejší rozpočtové...'!J36</f>
        <v>0</v>
      </c>
      <c r="AZ98" s="116">
        <f>'VRN - Vedlejší rozpočtové...'!F33</f>
        <v>0</v>
      </c>
      <c r="BA98" s="116">
        <f>'VRN - Vedlejší rozpočtové...'!F34</f>
        <v>0</v>
      </c>
      <c r="BB98" s="116">
        <f>'VRN - Vedlejší rozpočtové...'!F35</f>
        <v>0</v>
      </c>
      <c r="BC98" s="116">
        <f>'VRN - Vedlejší rozpočtové...'!F36</f>
        <v>0</v>
      </c>
      <c r="BD98" s="118">
        <f>'VRN - Vedlejší rozpočtové...'!F37</f>
        <v>0</v>
      </c>
      <c r="BE98" s="7"/>
      <c r="BT98" s="114" t="s">
        <v>85</v>
      </c>
      <c r="BV98" s="114" t="s">
        <v>79</v>
      </c>
      <c r="BW98" s="114" t="s">
        <v>98</v>
      </c>
      <c r="BX98" s="114" t="s">
        <v>4</v>
      </c>
      <c r="CL98" s="114" t="s">
        <v>1</v>
      </c>
      <c r="CM98" s="114" t="s">
        <v>87</v>
      </c>
    </row>
    <row r="99" s="2" customFormat="1" ht="30" customHeight="1">
      <c r="A99" s="37"/>
      <c r="B99" s="38"/>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8"/>
      <c r="AS99" s="37"/>
      <c r="AT99" s="37"/>
      <c r="AU99" s="37"/>
      <c r="AV99" s="37"/>
      <c r="AW99" s="37"/>
      <c r="AX99" s="37"/>
      <c r="AY99" s="37"/>
      <c r="AZ99" s="37"/>
      <c r="BA99" s="37"/>
      <c r="BB99" s="37"/>
      <c r="BC99" s="37"/>
      <c r="BD99" s="37"/>
      <c r="BE99" s="37"/>
    </row>
    <row r="100" s="2" customFormat="1" ht="6.96" customHeight="1">
      <c r="A100" s="37"/>
      <c r="B100" s="59"/>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38"/>
      <c r="AS100" s="37"/>
      <c r="AT100" s="37"/>
      <c r="AU100" s="37"/>
      <c r="AV100" s="37"/>
      <c r="AW100" s="37"/>
      <c r="AX100" s="37"/>
      <c r="AY100" s="37"/>
      <c r="AZ100" s="37"/>
      <c r="BA100" s="37"/>
      <c r="BB100" s="37"/>
      <c r="BC100" s="37"/>
      <c r="BD100" s="37"/>
      <c r="BE100" s="37"/>
    </row>
  </sheetData>
  <mergeCells count="54">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AN92:AP92"/>
    <mergeCell ref="AG92:AM92"/>
    <mergeCell ref="AN95:AP95"/>
    <mergeCell ref="AG95:AM95"/>
    <mergeCell ref="AN96:AP96"/>
    <mergeCell ref="AG96:AM96"/>
    <mergeCell ref="AN97:AP97"/>
    <mergeCell ref="AG97:AM97"/>
    <mergeCell ref="AN98:AP98"/>
    <mergeCell ref="AG98:AM98"/>
    <mergeCell ref="AG94:AM94"/>
    <mergeCell ref="AN94:AP94"/>
    <mergeCell ref="C92:G92"/>
    <mergeCell ref="I92:AF92"/>
    <mergeCell ref="D95:H95"/>
    <mergeCell ref="J95:AF95"/>
    <mergeCell ref="D96:H96"/>
    <mergeCell ref="J96:AF96"/>
    <mergeCell ref="D97:H97"/>
    <mergeCell ref="J97:AF97"/>
    <mergeCell ref="D98:H98"/>
    <mergeCell ref="J98:AF98"/>
  </mergeCells>
  <hyperlinks>
    <hyperlink ref="A95" location="'SO 661 - Tramvajový svršek '!C2" display="/"/>
    <hyperlink ref="A96" location="'SO 666 - Úpravy trakčního...'!C2" display="/"/>
    <hyperlink ref="A97" location="'DIO - Dopravně inženýrské...'!C2" display="/"/>
    <hyperlink ref="A98"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86</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101</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21</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26</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32</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33</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
        <v>32</v>
      </c>
      <c r="K23" s="37"/>
      <c r="L23" s="54"/>
      <c r="S23" s="37"/>
      <c r="T23" s="37"/>
      <c r="U23" s="37"/>
      <c r="V23" s="37"/>
      <c r="W23" s="37"/>
      <c r="X23" s="37"/>
      <c r="Y23" s="37"/>
      <c r="Z23" s="37"/>
      <c r="AA23" s="37"/>
      <c r="AB23" s="37"/>
      <c r="AC23" s="37"/>
      <c r="AD23" s="37"/>
      <c r="AE23" s="37"/>
    </row>
    <row r="24" s="2" customFormat="1" ht="18" customHeight="1">
      <c r="A24" s="37"/>
      <c r="B24" s="38"/>
      <c r="C24" s="37"/>
      <c r="D24" s="37"/>
      <c r="E24" s="26" t="s">
        <v>33</v>
      </c>
      <c r="F24" s="37"/>
      <c r="G24" s="37"/>
      <c r="H24" s="37"/>
      <c r="I24" s="124" t="s">
        <v>28</v>
      </c>
      <c r="J24" s="26" t="s">
        <v>1</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ROUND(J126,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ROUND((SUM(BE126:BE403)),  2)</f>
        <v>0</v>
      </c>
      <c r="G33" s="37"/>
      <c r="H33" s="37"/>
      <c r="I33" s="134">
        <v>0.20999999999999999</v>
      </c>
      <c r="J33" s="133">
        <f>ROUND(((SUM(BE126:BE403))*I33),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ROUND((SUM(BF126:BF403)),  2)</f>
        <v>0</v>
      </c>
      <c r="G34" s="37"/>
      <c r="H34" s="37"/>
      <c r="I34" s="134">
        <v>0.14999999999999999</v>
      </c>
      <c r="J34" s="133">
        <f>ROUND(((SUM(BF126:BF403))*I34),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ROUND((SUM(BG126:BG403)),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ROUND((SUM(BH126:BH403)),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ROUND((SUM(BI126:BI403)),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 xml:space="preserve">SO 661 - Tramvajový svršek </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 xml:space="preserve">Ostrava </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43.05" customHeight="1">
      <c r="A91" s="37"/>
      <c r="B91" s="38"/>
      <c r="C91" s="31" t="s">
        <v>24</v>
      </c>
      <c r="D91" s="37"/>
      <c r="E91" s="37"/>
      <c r="F91" s="26" t="str">
        <f>E15</f>
        <v>Dopravní podnik Ostrava a.s.</v>
      </c>
      <c r="G91" s="37"/>
      <c r="H91" s="37"/>
      <c r="I91" s="124" t="s">
        <v>31</v>
      </c>
      <c r="J91" s="35" t="str">
        <f>E21</f>
        <v>Dopravní projektování spol. s 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J126</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107</v>
      </c>
      <c r="E97" s="155"/>
      <c r="F97" s="155"/>
      <c r="G97" s="155"/>
      <c r="H97" s="155"/>
      <c r="I97" s="156"/>
      <c r="J97" s="157">
        <f>J127</f>
        <v>0</v>
      </c>
      <c r="K97" s="9"/>
      <c r="L97" s="153"/>
      <c r="S97" s="9"/>
      <c r="T97" s="9"/>
      <c r="U97" s="9"/>
      <c r="V97" s="9"/>
      <c r="W97" s="9"/>
      <c r="X97" s="9"/>
      <c r="Y97" s="9"/>
      <c r="Z97" s="9"/>
      <c r="AA97" s="9"/>
      <c r="AB97" s="9"/>
      <c r="AC97" s="9"/>
      <c r="AD97" s="9"/>
      <c r="AE97" s="9"/>
    </row>
    <row r="98" s="10" customFormat="1" ht="19.92" customHeight="1">
      <c r="A98" s="10"/>
      <c r="B98" s="158"/>
      <c r="C98" s="10"/>
      <c r="D98" s="159" t="s">
        <v>108</v>
      </c>
      <c r="E98" s="160"/>
      <c r="F98" s="160"/>
      <c r="G98" s="160"/>
      <c r="H98" s="160"/>
      <c r="I98" s="161"/>
      <c r="J98" s="162">
        <f>J152</f>
        <v>0</v>
      </c>
      <c r="K98" s="10"/>
      <c r="L98" s="158"/>
      <c r="S98" s="10"/>
      <c r="T98" s="10"/>
      <c r="U98" s="10"/>
      <c r="V98" s="10"/>
      <c r="W98" s="10"/>
      <c r="X98" s="10"/>
      <c r="Y98" s="10"/>
      <c r="Z98" s="10"/>
      <c r="AA98" s="10"/>
      <c r="AB98" s="10"/>
      <c r="AC98" s="10"/>
      <c r="AD98" s="10"/>
      <c r="AE98" s="10"/>
    </row>
    <row r="99" s="9" customFormat="1" ht="24.96" customHeight="1">
      <c r="A99" s="9"/>
      <c r="B99" s="153"/>
      <c r="C99" s="9"/>
      <c r="D99" s="154" t="s">
        <v>109</v>
      </c>
      <c r="E99" s="155"/>
      <c r="F99" s="155"/>
      <c r="G99" s="155"/>
      <c r="H99" s="155"/>
      <c r="I99" s="156"/>
      <c r="J99" s="157">
        <f>J246</f>
        <v>0</v>
      </c>
      <c r="K99" s="9"/>
      <c r="L99" s="153"/>
      <c r="S99" s="9"/>
      <c r="T99" s="9"/>
      <c r="U99" s="9"/>
      <c r="V99" s="9"/>
      <c r="W99" s="9"/>
      <c r="X99" s="9"/>
      <c r="Y99" s="9"/>
      <c r="Z99" s="9"/>
      <c r="AA99" s="9"/>
      <c r="AB99" s="9"/>
      <c r="AC99" s="9"/>
      <c r="AD99" s="9"/>
      <c r="AE99" s="9"/>
    </row>
    <row r="100" s="9" customFormat="1" ht="24.96" customHeight="1">
      <c r="A100" s="9"/>
      <c r="B100" s="153"/>
      <c r="C100" s="9"/>
      <c r="D100" s="154" t="s">
        <v>110</v>
      </c>
      <c r="E100" s="155"/>
      <c r="F100" s="155"/>
      <c r="G100" s="155"/>
      <c r="H100" s="155"/>
      <c r="I100" s="156"/>
      <c r="J100" s="157">
        <f>J326</f>
        <v>0</v>
      </c>
      <c r="K100" s="9"/>
      <c r="L100" s="153"/>
      <c r="S100" s="9"/>
      <c r="T100" s="9"/>
      <c r="U100" s="9"/>
      <c r="V100" s="9"/>
      <c r="W100" s="9"/>
      <c r="X100" s="9"/>
      <c r="Y100" s="9"/>
      <c r="Z100" s="9"/>
      <c r="AA100" s="9"/>
      <c r="AB100" s="9"/>
      <c r="AC100" s="9"/>
      <c r="AD100" s="9"/>
      <c r="AE100" s="9"/>
    </row>
    <row r="101" s="9" customFormat="1" ht="24.96" customHeight="1">
      <c r="A101" s="9"/>
      <c r="B101" s="153"/>
      <c r="C101" s="9"/>
      <c r="D101" s="154" t="s">
        <v>111</v>
      </c>
      <c r="E101" s="155"/>
      <c r="F101" s="155"/>
      <c r="G101" s="155"/>
      <c r="H101" s="155"/>
      <c r="I101" s="156"/>
      <c r="J101" s="157">
        <f>J329</f>
        <v>0</v>
      </c>
      <c r="K101" s="9"/>
      <c r="L101" s="153"/>
      <c r="S101" s="9"/>
      <c r="T101" s="9"/>
      <c r="U101" s="9"/>
      <c r="V101" s="9"/>
      <c r="W101" s="9"/>
      <c r="X101" s="9"/>
      <c r="Y101" s="9"/>
      <c r="Z101" s="9"/>
      <c r="AA101" s="9"/>
      <c r="AB101" s="9"/>
      <c r="AC101" s="9"/>
      <c r="AD101" s="9"/>
      <c r="AE101" s="9"/>
    </row>
    <row r="102" s="10" customFormat="1" ht="19.92" customHeight="1">
      <c r="A102" s="10"/>
      <c r="B102" s="158"/>
      <c r="C102" s="10"/>
      <c r="D102" s="159" t="s">
        <v>112</v>
      </c>
      <c r="E102" s="160"/>
      <c r="F102" s="160"/>
      <c r="G102" s="160"/>
      <c r="H102" s="160"/>
      <c r="I102" s="161"/>
      <c r="J102" s="162">
        <f>J330</f>
        <v>0</v>
      </c>
      <c r="K102" s="10"/>
      <c r="L102" s="158"/>
      <c r="S102" s="10"/>
      <c r="T102" s="10"/>
      <c r="U102" s="10"/>
      <c r="V102" s="10"/>
      <c r="W102" s="10"/>
      <c r="X102" s="10"/>
      <c r="Y102" s="10"/>
      <c r="Z102" s="10"/>
      <c r="AA102" s="10"/>
      <c r="AB102" s="10"/>
      <c r="AC102" s="10"/>
      <c r="AD102" s="10"/>
      <c r="AE102" s="10"/>
    </row>
    <row r="103" s="10" customFormat="1" ht="19.92" customHeight="1">
      <c r="A103" s="10"/>
      <c r="B103" s="158"/>
      <c r="C103" s="10"/>
      <c r="D103" s="159" t="s">
        <v>113</v>
      </c>
      <c r="E103" s="160"/>
      <c r="F103" s="160"/>
      <c r="G103" s="160"/>
      <c r="H103" s="160"/>
      <c r="I103" s="161"/>
      <c r="J103" s="162">
        <f>J335</f>
        <v>0</v>
      </c>
      <c r="K103" s="10"/>
      <c r="L103" s="158"/>
      <c r="S103" s="10"/>
      <c r="T103" s="10"/>
      <c r="U103" s="10"/>
      <c r="V103" s="10"/>
      <c r="W103" s="10"/>
      <c r="X103" s="10"/>
      <c r="Y103" s="10"/>
      <c r="Z103" s="10"/>
      <c r="AA103" s="10"/>
      <c r="AB103" s="10"/>
      <c r="AC103" s="10"/>
      <c r="AD103" s="10"/>
      <c r="AE103" s="10"/>
    </row>
    <row r="104" s="10" customFormat="1" ht="19.92" customHeight="1">
      <c r="A104" s="10"/>
      <c r="B104" s="158"/>
      <c r="C104" s="10"/>
      <c r="D104" s="159" t="s">
        <v>114</v>
      </c>
      <c r="E104" s="160"/>
      <c r="F104" s="160"/>
      <c r="G104" s="160"/>
      <c r="H104" s="160"/>
      <c r="I104" s="161"/>
      <c r="J104" s="162">
        <f>J348</f>
        <v>0</v>
      </c>
      <c r="K104" s="10"/>
      <c r="L104" s="158"/>
      <c r="S104" s="10"/>
      <c r="T104" s="10"/>
      <c r="U104" s="10"/>
      <c r="V104" s="10"/>
      <c r="W104" s="10"/>
      <c r="X104" s="10"/>
      <c r="Y104" s="10"/>
      <c r="Z104" s="10"/>
      <c r="AA104" s="10"/>
      <c r="AB104" s="10"/>
      <c r="AC104" s="10"/>
      <c r="AD104" s="10"/>
      <c r="AE104" s="10"/>
    </row>
    <row r="105" s="9" customFormat="1" ht="24.96" customHeight="1">
      <c r="A105" s="9"/>
      <c r="B105" s="153"/>
      <c r="C105" s="9"/>
      <c r="D105" s="154" t="s">
        <v>115</v>
      </c>
      <c r="E105" s="155"/>
      <c r="F105" s="155"/>
      <c r="G105" s="155"/>
      <c r="H105" s="155"/>
      <c r="I105" s="156"/>
      <c r="J105" s="157">
        <f>J390</f>
        <v>0</v>
      </c>
      <c r="K105" s="9"/>
      <c r="L105" s="153"/>
      <c r="S105" s="9"/>
      <c r="T105" s="9"/>
      <c r="U105" s="9"/>
      <c r="V105" s="9"/>
      <c r="W105" s="9"/>
      <c r="X105" s="9"/>
      <c r="Y105" s="9"/>
      <c r="Z105" s="9"/>
      <c r="AA105" s="9"/>
      <c r="AB105" s="9"/>
      <c r="AC105" s="9"/>
      <c r="AD105" s="9"/>
      <c r="AE105" s="9"/>
    </row>
    <row r="106" s="10" customFormat="1" ht="19.92" customHeight="1">
      <c r="A106" s="10"/>
      <c r="B106" s="158"/>
      <c r="C106" s="10"/>
      <c r="D106" s="159" t="s">
        <v>116</v>
      </c>
      <c r="E106" s="160"/>
      <c r="F106" s="160"/>
      <c r="G106" s="160"/>
      <c r="H106" s="160"/>
      <c r="I106" s="161"/>
      <c r="J106" s="162">
        <f>J391</f>
        <v>0</v>
      </c>
      <c r="K106" s="10"/>
      <c r="L106" s="158"/>
      <c r="S106" s="10"/>
      <c r="T106" s="10"/>
      <c r="U106" s="10"/>
      <c r="V106" s="10"/>
      <c r="W106" s="10"/>
      <c r="X106" s="10"/>
      <c r="Y106" s="10"/>
      <c r="Z106" s="10"/>
      <c r="AA106" s="10"/>
      <c r="AB106" s="10"/>
      <c r="AC106" s="10"/>
      <c r="AD106" s="10"/>
      <c r="AE106" s="10"/>
    </row>
    <row r="107" s="2" customFormat="1" ht="21.84" customHeight="1">
      <c r="A107" s="37"/>
      <c r="B107" s="38"/>
      <c r="C107" s="37"/>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6.96" customHeight="1">
      <c r="A108" s="37"/>
      <c r="B108" s="59"/>
      <c r="C108" s="60"/>
      <c r="D108" s="60"/>
      <c r="E108" s="60"/>
      <c r="F108" s="60"/>
      <c r="G108" s="60"/>
      <c r="H108" s="60"/>
      <c r="I108" s="147"/>
      <c r="J108" s="60"/>
      <c r="K108" s="60"/>
      <c r="L108" s="54"/>
      <c r="S108" s="37"/>
      <c r="T108" s="37"/>
      <c r="U108" s="37"/>
      <c r="V108" s="37"/>
      <c r="W108" s="37"/>
      <c r="X108" s="37"/>
      <c r="Y108" s="37"/>
      <c r="Z108" s="37"/>
      <c r="AA108" s="37"/>
      <c r="AB108" s="37"/>
      <c r="AC108" s="37"/>
      <c r="AD108" s="37"/>
      <c r="AE108" s="37"/>
    </row>
    <row r="112" s="2" customFormat="1" ht="6.96" customHeight="1">
      <c r="A112" s="37"/>
      <c r="B112" s="61"/>
      <c r="C112" s="62"/>
      <c r="D112" s="62"/>
      <c r="E112" s="62"/>
      <c r="F112" s="62"/>
      <c r="G112" s="62"/>
      <c r="H112" s="62"/>
      <c r="I112" s="148"/>
      <c r="J112" s="62"/>
      <c r="K112" s="62"/>
      <c r="L112" s="54"/>
      <c r="S112" s="37"/>
      <c r="T112" s="37"/>
      <c r="U112" s="37"/>
      <c r="V112" s="37"/>
      <c r="W112" s="37"/>
      <c r="X112" s="37"/>
      <c r="Y112" s="37"/>
      <c r="Z112" s="37"/>
      <c r="AA112" s="37"/>
      <c r="AB112" s="37"/>
      <c r="AC112" s="37"/>
      <c r="AD112" s="37"/>
      <c r="AE112" s="37"/>
    </row>
    <row r="113" s="2" customFormat="1" ht="24.96" customHeight="1">
      <c r="A113" s="37"/>
      <c r="B113" s="38"/>
      <c r="C113" s="22" t="s">
        <v>117</v>
      </c>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6.96" customHeight="1">
      <c r="A114" s="37"/>
      <c r="B114" s="38"/>
      <c r="C114" s="37"/>
      <c r="D114" s="37"/>
      <c r="E114" s="37"/>
      <c r="F114" s="37"/>
      <c r="G114" s="37"/>
      <c r="H114" s="37"/>
      <c r="I114" s="123"/>
      <c r="J114" s="37"/>
      <c r="K114" s="37"/>
      <c r="L114" s="54"/>
      <c r="S114" s="37"/>
      <c r="T114" s="37"/>
      <c r="U114" s="37"/>
      <c r="V114" s="37"/>
      <c r="W114" s="37"/>
      <c r="X114" s="37"/>
      <c r="Y114" s="37"/>
      <c r="Z114" s="37"/>
      <c r="AA114" s="37"/>
      <c r="AB114" s="37"/>
      <c r="AC114" s="37"/>
      <c r="AD114" s="37"/>
      <c r="AE114" s="37"/>
    </row>
    <row r="115" s="2" customFormat="1" ht="12" customHeight="1">
      <c r="A115" s="37"/>
      <c r="B115" s="38"/>
      <c r="C115" s="31" t="s">
        <v>16</v>
      </c>
      <c r="D115" s="37"/>
      <c r="E115" s="37"/>
      <c r="F115" s="37"/>
      <c r="G115" s="37"/>
      <c r="H115" s="37"/>
      <c r="I115" s="123"/>
      <c r="J115" s="37"/>
      <c r="K115" s="37"/>
      <c r="L115" s="54"/>
      <c r="S115" s="37"/>
      <c r="T115" s="37"/>
      <c r="U115" s="37"/>
      <c r="V115" s="37"/>
      <c r="W115" s="37"/>
      <c r="X115" s="37"/>
      <c r="Y115" s="37"/>
      <c r="Z115" s="37"/>
      <c r="AA115" s="37"/>
      <c r="AB115" s="37"/>
      <c r="AC115" s="37"/>
      <c r="AD115" s="37"/>
      <c r="AE115" s="37"/>
    </row>
    <row r="116" s="2" customFormat="1" ht="25.5" customHeight="1">
      <c r="A116" s="37"/>
      <c r="B116" s="38"/>
      <c r="C116" s="37"/>
      <c r="D116" s="37"/>
      <c r="E116" s="122" t="str">
        <f>E7</f>
        <v>Zvyšování rychlosti na TT - úsek Tramv. zast. Důl Zárubek - kol. křižovatka před vjezdem do terminálu Hranečník</v>
      </c>
      <c r="F116" s="31"/>
      <c r="G116" s="31"/>
      <c r="H116" s="31"/>
      <c r="I116" s="123"/>
      <c r="J116" s="37"/>
      <c r="K116" s="37"/>
      <c r="L116" s="54"/>
      <c r="S116" s="37"/>
      <c r="T116" s="37"/>
      <c r="U116" s="37"/>
      <c r="V116" s="37"/>
      <c r="W116" s="37"/>
      <c r="X116" s="37"/>
      <c r="Y116" s="37"/>
      <c r="Z116" s="37"/>
      <c r="AA116" s="37"/>
      <c r="AB116" s="37"/>
      <c r="AC116" s="37"/>
      <c r="AD116" s="37"/>
      <c r="AE116" s="37"/>
    </row>
    <row r="117" s="2" customFormat="1" ht="12" customHeight="1">
      <c r="A117" s="37"/>
      <c r="B117" s="38"/>
      <c r="C117" s="31" t="s">
        <v>100</v>
      </c>
      <c r="D117" s="37"/>
      <c r="E117" s="37"/>
      <c r="F117" s="37"/>
      <c r="G117" s="37"/>
      <c r="H117" s="37"/>
      <c r="I117" s="123"/>
      <c r="J117" s="37"/>
      <c r="K117" s="37"/>
      <c r="L117" s="54"/>
      <c r="S117" s="37"/>
      <c r="T117" s="37"/>
      <c r="U117" s="37"/>
      <c r="V117" s="37"/>
      <c r="W117" s="37"/>
      <c r="X117" s="37"/>
      <c r="Y117" s="37"/>
      <c r="Z117" s="37"/>
      <c r="AA117" s="37"/>
      <c r="AB117" s="37"/>
      <c r="AC117" s="37"/>
      <c r="AD117" s="37"/>
      <c r="AE117" s="37"/>
    </row>
    <row r="118" s="2" customFormat="1" ht="16.5" customHeight="1">
      <c r="A118" s="37"/>
      <c r="B118" s="38"/>
      <c r="C118" s="37"/>
      <c r="D118" s="37"/>
      <c r="E118" s="66" t="str">
        <f>E9</f>
        <v xml:space="preserve">SO 661 - Tramvajový svršek </v>
      </c>
      <c r="F118" s="37"/>
      <c r="G118" s="37"/>
      <c r="H118" s="37"/>
      <c r="I118" s="123"/>
      <c r="J118" s="37"/>
      <c r="K118" s="37"/>
      <c r="L118" s="54"/>
      <c r="S118" s="37"/>
      <c r="T118" s="37"/>
      <c r="U118" s="37"/>
      <c r="V118" s="37"/>
      <c r="W118" s="37"/>
      <c r="X118" s="37"/>
      <c r="Y118" s="37"/>
      <c r="Z118" s="37"/>
      <c r="AA118" s="37"/>
      <c r="AB118" s="37"/>
      <c r="AC118" s="37"/>
      <c r="AD118" s="37"/>
      <c r="AE118" s="37"/>
    </row>
    <row r="119" s="2" customFormat="1" ht="6.96" customHeight="1">
      <c r="A119" s="37"/>
      <c r="B119" s="38"/>
      <c r="C119" s="37"/>
      <c r="D119" s="37"/>
      <c r="E119" s="37"/>
      <c r="F119" s="37"/>
      <c r="G119" s="37"/>
      <c r="H119" s="37"/>
      <c r="I119" s="123"/>
      <c r="J119" s="37"/>
      <c r="K119" s="37"/>
      <c r="L119" s="54"/>
      <c r="S119" s="37"/>
      <c r="T119" s="37"/>
      <c r="U119" s="37"/>
      <c r="V119" s="37"/>
      <c r="W119" s="37"/>
      <c r="X119" s="37"/>
      <c r="Y119" s="37"/>
      <c r="Z119" s="37"/>
      <c r="AA119" s="37"/>
      <c r="AB119" s="37"/>
      <c r="AC119" s="37"/>
      <c r="AD119" s="37"/>
      <c r="AE119" s="37"/>
    </row>
    <row r="120" s="2" customFormat="1" ht="12" customHeight="1">
      <c r="A120" s="37"/>
      <c r="B120" s="38"/>
      <c r="C120" s="31" t="s">
        <v>20</v>
      </c>
      <c r="D120" s="37"/>
      <c r="E120" s="37"/>
      <c r="F120" s="26" t="str">
        <f>F12</f>
        <v xml:space="preserve">Ostrava </v>
      </c>
      <c r="G120" s="37"/>
      <c r="H120" s="37"/>
      <c r="I120" s="124" t="s">
        <v>22</v>
      </c>
      <c r="J120" s="68" t="str">
        <f>IF(J12="","",J12)</f>
        <v>10. 9. 2019</v>
      </c>
      <c r="K120" s="37"/>
      <c r="L120" s="54"/>
      <c r="S120" s="37"/>
      <c r="T120" s="37"/>
      <c r="U120" s="37"/>
      <c r="V120" s="37"/>
      <c r="W120" s="37"/>
      <c r="X120" s="37"/>
      <c r="Y120" s="37"/>
      <c r="Z120" s="37"/>
      <c r="AA120" s="37"/>
      <c r="AB120" s="37"/>
      <c r="AC120" s="37"/>
      <c r="AD120" s="37"/>
      <c r="AE120" s="37"/>
    </row>
    <row r="121" s="2" customFormat="1" ht="6.96" customHeight="1">
      <c r="A121" s="37"/>
      <c r="B121" s="38"/>
      <c r="C121" s="37"/>
      <c r="D121" s="37"/>
      <c r="E121" s="37"/>
      <c r="F121" s="37"/>
      <c r="G121" s="37"/>
      <c r="H121" s="37"/>
      <c r="I121" s="123"/>
      <c r="J121" s="37"/>
      <c r="K121" s="37"/>
      <c r="L121" s="54"/>
      <c r="S121" s="37"/>
      <c r="T121" s="37"/>
      <c r="U121" s="37"/>
      <c r="V121" s="37"/>
      <c r="W121" s="37"/>
      <c r="X121" s="37"/>
      <c r="Y121" s="37"/>
      <c r="Z121" s="37"/>
      <c r="AA121" s="37"/>
      <c r="AB121" s="37"/>
      <c r="AC121" s="37"/>
      <c r="AD121" s="37"/>
      <c r="AE121" s="37"/>
    </row>
    <row r="122" s="2" customFormat="1" ht="43.05" customHeight="1">
      <c r="A122" s="37"/>
      <c r="B122" s="38"/>
      <c r="C122" s="31" t="s">
        <v>24</v>
      </c>
      <c r="D122" s="37"/>
      <c r="E122" s="37"/>
      <c r="F122" s="26" t="str">
        <f>E15</f>
        <v>Dopravní podnik Ostrava a.s.</v>
      </c>
      <c r="G122" s="37"/>
      <c r="H122" s="37"/>
      <c r="I122" s="124" t="s">
        <v>31</v>
      </c>
      <c r="J122" s="35" t="str">
        <f>E21</f>
        <v>Dopravní projektování spol. s r.o</v>
      </c>
      <c r="K122" s="37"/>
      <c r="L122" s="54"/>
      <c r="S122" s="37"/>
      <c r="T122" s="37"/>
      <c r="U122" s="37"/>
      <c r="V122" s="37"/>
      <c r="W122" s="37"/>
      <c r="X122" s="37"/>
      <c r="Y122" s="37"/>
      <c r="Z122" s="37"/>
      <c r="AA122" s="37"/>
      <c r="AB122" s="37"/>
      <c r="AC122" s="37"/>
      <c r="AD122" s="37"/>
      <c r="AE122" s="37"/>
    </row>
    <row r="123" s="2" customFormat="1" ht="43.05" customHeight="1">
      <c r="A123" s="37"/>
      <c r="B123" s="38"/>
      <c r="C123" s="31" t="s">
        <v>29</v>
      </c>
      <c r="D123" s="37"/>
      <c r="E123" s="37"/>
      <c r="F123" s="26" t="str">
        <f>IF(E18="","",E18)</f>
        <v>Vyplň údaj</v>
      </c>
      <c r="G123" s="37"/>
      <c r="H123" s="37"/>
      <c r="I123" s="124" t="s">
        <v>35</v>
      </c>
      <c r="J123" s="35" t="str">
        <f>E24</f>
        <v>Dopravní projektování spol. s r.o</v>
      </c>
      <c r="K123" s="37"/>
      <c r="L123" s="54"/>
      <c r="S123" s="37"/>
      <c r="T123" s="37"/>
      <c r="U123" s="37"/>
      <c r="V123" s="37"/>
      <c r="W123" s="37"/>
      <c r="X123" s="37"/>
      <c r="Y123" s="37"/>
      <c r="Z123" s="37"/>
      <c r="AA123" s="37"/>
      <c r="AB123" s="37"/>
      <c r="AC123" s="37"/>
      <c r="AD123" s="37"/>
      <c r="AE123" s="37"/>
    </row>
    <row r="124" s="2" customFormat="1" ht="10.32" customHeight="1">
      <c r="A124" s="37"/>
      <c r="B124" s="38"/>
      <c r="C124" s="37"/>
      <c r="D124" s="37"/>
      <c r="E124" s="37"/>
      <c r="F124" s="37"/>
      <c r="G124" s="37"/>
      <c r="H124" s="37"/>
      <c r="I124" s="123"/>
      <c r="J124" s="37"/>
      <c r="K124" s="37"/>
      <c r="L124" s="54"/>
      <c r="S124" s="37"/>
      <c r="T124" s="37"/>
      <c r="U124" s="37"/>
      <c r="V124" s="37"/>
      <c r="W124" s="37"/>
      <c r="X124" s="37"/>
      <c r="Y124" s="37"/>
      <c r="Z124" s="37"/>
      <c r="AA124" s="37"/>
      <c r="AB124" s="37"/>
      <c r="AC124" s="37"/>
      <c r="AD124" s="37"/>
      <c r="AE124" s="37"/>
    </row>
    <row r="125" s="11" customFormat="1" ht="29.28" customHeight="1">
      <c r="A125" s="163"/>
      <c r="B125" s="164"/>
      <c r="C125" s="165" t="s">
        <v>118</v>
      </c>
      <c r="D125" s="166" t="s">
        <v>62</v>
      </c>
      <c r="E125" s="166" t="s">
        <v>58</v>
      </c>
      <c r="F125" s="166" t="s">
        <v>59</v>
      </c>
      <c r="G125" s="166" t="s">
        <v>119</v>
      </c>
      <c r="H125" s="166" t="s">
        <v>120</v>
      </c>
      <c r="I125" s="167" t="s">
        <v>121</v>
      </c>
      <c r="J125" s="166" t="s">
        <v>104</v>
      </c>
      <c r="K125" s="168" t="s">
        <v>122</v>
      </c>
      <c r="L125" s="169"/>
      <c r="M125" s="85" t="s">
        <v>1</v>
      </c>
      <c r="N125" s="86" t="s">
        <v>41</v>
      </c>
      <c r="O125" s="86" t="s">
        <v>123</v>
      </c>
      <c r="P125" s="86" t="s">
        <v>124</v>
      </c>
      <c r="Q125" s="86" t="s">
        <v>125</v>
      </c>
      <c r="R125" s="86" t="s">
        <v>126</v>
      </c>
      <c r="S125" s="86" t="s">
        <v>127</v>
      </c>
      <c r="T125" s="87" t="s">
        <v>128</v>
      </c>
      <c r="U125" s="163"/>
      <c r="V125" s="163"/>
      <c r="W125" s="163"/>
      <c r="X125" s="163"/>
      <c r="Y125" s="163"/>
      <c r="Z125" s="163"/>
      <c r="AA125" s="163"/>
      <c r="AB125" s="163"/>
      <c r="AC125" s="163"/>
      <c r="AD125" s="163"/>
      <c r="AE125" s="163"/>
    </row>
    <row r="126" s="2" customFormat="1" ht="22.8" customHeight="1">
      <c r="A126" s="37"/>
      <c r="B126" s="38"/>
      <c r="C126" s="92" t="s">
        <v>129</v>
      </c>
      <c r="D126" s="37"/>
      <c r="E126" s="37"/>
      <c r="F126" s="37"/>
      <c r="G126" s="37"/>
      <c r="H126" s="37"/>
      <c r="I126" s="123"/>
      <c r="J126" s="170">
        <f>BK126</f>
        <v>0</v>
      </c>
      <c r="K126" s="37"/>
      <c r="L126" s="38"/>
      <c r="M126" s="88"/>
      <c r="N126" s="72"/>
      <c r="O126" s="89"/>
      <c r="P126" s="171">
        <f>P127+P246+P326+P329+P390</f>
        <v>0</v>
      </c>
      <c r="Q126" s="89"/>
      <c r="R126" s="171">
        <f>R127+R246+R326+R329+R390</f>
        <v>1796.4736552700001</v>
      </c>
      <c r="S126" s="89"/>
      <c r="T126" s="172">
        <f>T127+T246+T326+T329+T390</f>
        <v>226.23114000000001</v>
      </c>
      <c r="U126" s="37"/>
      <c r="V126" s="37"/>
      <c r="W126" s="37"/>
      <c r="X126" s="37"/>
      <c r="Y126" s="37"/>
      <c r="Z126" s="37"/>
      <c r="AA126" s="37"/>
      <c r="AB126" s="37"/>
      <c r="AC126" s="37"/>
      <c r="AD126" s="37"/>
      <c r="AE126" s="37"/>
      <c r="AT126" s="18" t="s">
        <v>76</v>
      </c>
      <c r="AU126" s="18" t="s">
        <v>106</v>
      </c>
      <c r="BK126" s="173">
        <f>BK127+BK246+BK326+BK329+BK390</f>
        <v>0</v>
      </c>
    </row>
    <row r="127" s="12" customFormat="1" ht="25.92" customHeight="1">
      <c r="A127" s="12"/>
      <c r="B127" s="174"/>
      <c r="C127" s="12"/>
      <c r="D127" s="175" t="s">
        <v>76</v>
      </c>
      <c r="E127" s="176" t="s">
        <v>85</v>
      </c>
      <c r="F127" s="176" t="s">
        <v>130</v>
      </c>
      <c r="G127" s="12"/>
      <c r="H127" s="12"/>
      <c r="I127" s="177"/>
      <c r="J127" s="178">
        <f>BK127</f>
        <v>0</v>
      </c>
      <c r="K127" s="12"/>
      <c r="L127" s="174"/>
      <c r="M127" s="179"/>
      <c r="N127" s="180"/>
      <c r="O127" s="180"/>
      <c r="P127" s="181">
        <f>P128+SUM(P129:P152)</f>
        <v>0</v>
      </c>
      <c r="Q127" s="180"/>
      <c r="R127" s="181">
        <f>R128+SUM(R129:R152)</f>
        <v>1055.7311080900004</v>
      </c>
      <c r="S127" s="180"/>
      <c r="T127" s="182">
        <f>T128+SUM(T129:T152)</f>
        <v>214.21614000000002</v>
      </c>
      <c r="U127" s="12"/>
      <c r="V127" s="12"/>
      <c r="W127" s="12"/>
      <c r="X127" s="12"/>
      <c r="Y127" s="12"/>
      <c r="Z127" s="12"/>
      <c r="AA127" s="12"/>
      <c r="AB127" s="12"/>
      <c r="AC127" s="12"/>
      <c r="AD127" s="12"/>
      <c r="AE127" s="12"/>
      <c r="AR127" s="175" t="s">
        <v>85</v>
      </c>
      <c r="AT127" s="183" t="s">
        <v>76</v>
      </c>
      <c r="AU127" s="183" t="s">
        <v>77</v>
      </c>
      <c r="AY127" s="175" t="s">
        <v>131</v>
      </c>
      <c r="BK127" s="184">
        <f>BK128+SUM(BK129:BK152)</f>
        <v>0</v>
      </c>
    </row>
    <row r="128" s="2" customFormat="1" ht="36" customHeight="1">
      <c r="A128" s="37"/>
      <c r="B128" s="185"/>
      <c r="C128" s="186" t="s">
        <v>85</v>
      </c>
      <c r="D128" s="186" t="s">
        <v>132</v>
      </c>
      <c r="E128" s="187" t="s">
        <v>133</v>
      </c>
      <c r="F128" s="188" t="s">
        <v>134</v>
      </c>
      <c r="G128" s="189" t="s">
        <v>135</v>
      </c>
      <c r="H128" s="190">
        <v>140.88</v>
      </c>
      <c r="I128" s="191"/>
      <c r="J128" s="192">
        <f>ROUND(I128*H128,2)</f>
        <v>0</v>
      </c>
      <c r="K128" s="188" t="s">
        <v>136</v>
      </c>
      <c r="L128" s="38"/>
      <c r="M128" s="193" t="s">
        <v>1</v>
      </c>
      <c r="N128" s="194" t="s">
        <v>42</v>
      </c>
      <c r="O128" s="76"/>
      <c r="P128" s="195">
        <f>O128*H128</f>
        <v>0</v>
      </c>
      <c r="Q128" s="195">
        <v>0</v>
      </c>
      <c r="R128" s="195">
        <f>Q128*H128</f>
        <v>0</v>
      </c>
      <c r="S128" s="195">
        <v>0</v>
      </c>
      <c r="T128" s="196">
        <f>S128*H128</f>
        <v>0</v>
      </c>
      <c r="U128" s="37"/>
      <c r="V128" s="37"/>
      <c r="W128" s="37"/>
      <c r="X128" s="37"/>
      <c r="Y128" s="37"/>
      <c r="Z128" s="37"/>
      <c r="AA128" s="37"/>
      <c r="AB128" s="37"/>
      <c r="AC128" s="37"/>
      <c r="AD128" s="37"/>
      <c r="AE128" s="37"/>
      <c r="AR128" s="197" t="s">
        <v>137</v>
      </c>
      <c r="AT128" s="197" t="s">
        <v>132</v>
      </c>
      <c r="AU128" s="197" t="s">
        <v>85</v>
      </c>
      <c r="AY128" s="18" t="s">
        <v>131</v>
      </c>
      <c r="BE128" s="198">
        <f>IF(N128="základní",J128,0)</f>
        <v>0</v>
      </c>
      <c r="BF128" s="198">
        <f>IF(N128="snížená",J128,0)</f>
        <v>0</v>
      </c>
      <c r="BG128" s="198">
        <f>IF(N128="zákl. přenesená",J128,0)</f>
        <v>0</v>
      </c>
      <c r="BH128" s="198">
        <f>IF(N128="sníž. přenesená",J128,0)</f>
        <v>0</v>
      </c>
      <c r="BI128" s="198">
        <f>IF(N128="nulová",J128,0)</f>
        <v>0</v>
      </c>
      <c r="BJ128" s="18" t="s">
        <v>85</v>
      </c>
      <c r="BK128" s="198">
        <f>ROUND(I128*H128,2)</f>
        <v>0</v>
      </c>
      <c r="BL128" s="18" t="s">
        <v>137</v>
      </c>
      <c r="BM128" s="197" t="s">
        <v>138</v>
      </c>
    </row>
    <row r="129" s="2" customFormat="1">
      <c r="A129" s="37"/>
      <c r="B129" s="38"/>
      <c r="C129" s="37"/>
      <c r="D129" s="199" t="s">
        <v>139</v>
      </c>
      <c r="E129" s="37"/>
      <c r="F129" s="200" t="s">
        <v>140</v>
      </c>
      <c r="G129" s="37"/>
      <c r="H129" s="37"/>
      <c r="I129" s="123"/>
      <c r="J129" s="37"/>
      <c r="K129" s="37"/>
      <c r="L129" s="38"/>
      <c r="M129" s="201"/>
      <c r="N129" s="202"/>
      <c r="O129" s="76"/>
      <c r="P129" s="76"/>
      <c r="Q129" s="76"/>
      <c r="R129" s="76"/>
      <c r="S129" s="76"/>
      <c r="T129" s="77"/>
      <c r="U129" s="37"/>
      <c r="V129" s="37"/>
      <c r="W129" s="37"/>
      <c r="X129" s="37"/>
      <c r="Y129" s="37"/>
      <c r="Z129" s="37"/>
      <c r="AA129" s="37"/>
      <c r="AB129" s="37"/>
      <c r="AC129" s="37"/>
      <c r="AD129" s="37"/>
      <c r="AE129" s="37"/>
      <c r="AT129" s="18" t="s">
        <v>139</v>
      </c>
      <c r="AU129" s="18" t="s">
        <v>85</v>
      </c>
    </row>
    <row r="130" s="13" customFormat="1">
      <c r="A130" s="13"/>
      <c r="B130" s="203"/>
      <c r="C130" s="13"/>
      <c r="D130" s="199" t="s">
        <v>141</v>
      </c>
      <c r="E130" s="204" t="s">
        <v>1</v>
      </c>
      <c r="F130" s="205" t="s">
        <v>142</v>
      </c>
      <c r="G130" s="13"/>
      <c r="H130" s="204" t="s">
        <v>1</v>
      </c>
      <c r="I130" s="206"/>
      <c r="J130" s="13"/>
      <c r="K130" s="13"/>
      <c r="L130" s="203"/>
      <c r="M130" s="207"/>
      <c r="N130" s="208"/>
      <c r="O130" s="208"/>
      <c r="P130" s="208"/>
      <c r="Q130" s="208"/>
      <c r="R130" s="208"/>
      <c r="S130" s="208"/>
      <c r="T130" s="209"/>
      <c r="U130" s="13"/>
      <c r="V130" s="13"/>
      <c r="W130" s="13"/>
      <c r="X130" s="13"/>
      <c r="Y130" s="13"/>
      <c r="Z130" s="13"/>
      <c r="AA130" s="13"/>
      <c r="AB130" s="13"/>
      <c r="AC130" s="13"/>
      <c r="AD130" s="13"/>
      <c r="AE130" s="13"/>
      <c r="AT130" s="204" t="s">
        <v>141</v>
      </c>
      <c r="AU130" s="204" t="s">
        <v>85</v>
      </c>
      <c r="AV130" s="13" t="s">
        <v>85</v>
      </c>
      <c r="AW130" s="13" t="s">
        <v>34</v>
      </c>
      <c r="AX130" s="13" t="s">
        <v>77</v>
      </c>
      <c r="AY130" s="204" t="s">
        <v>131</v>
      </c>
    </row>
    <row r="131" s="13" customFormat="1">
      <c r="A131" s="13"/>
      <c r="B131" s="203"/>
      <c r="C131" s="13"/>
      <c r="D131" s="199" t="s">
        <v>141</v>
      </c>
      <c r="E131" s="204" t="s">
        <v>1</v>
      </c>
      <c r="F131" s="205" t="s">
        <v>143</v>
      </c>
      <c r="G131" s="13"/>
      <c r="H131" s="204" t="s">
        <v>1</v>
      </c>
      <c r="I131" s="206"/>
      <c r="J131" s="13"/>
      <c r="K131" s="13"/>
      <c r="L131" s="203"/>
      <c r="M131" s="207"/>
      <c r="N131" s="208"/>
      <c r="O131" s="208"/>
      <c r="P131" s="208"/>
      <c r="Q131" s="208"/>
      <c r="R131" s="208"/>
      <c r="S131" s="208"/>
      <c r="T131" s="209"/>
      <c r="U131" s="13"/>
      <c r="V131" s="13"/>
      <c r="W131" s="13"/>
      <c r="X131" s="13"/>
      <c r="Y131" s="13"/>
      <c r="Z131" s="13"/>
      <c r="AA131" s="13"/>
      <c r="AB131" s="13"/>
      <c r="AC131" s="13"/>
      <c r="AD131" s="13"/>
      <c r="AE131" s="13"/>
      <c r="AT131" s="204" t="s">
        <v>141</v>
      </c>
      <c r="AU131" s="204" t="s">
        <v>85</v>
      </c>
      <c r="AV131" s="13" t="s">
        <v>85</v>
      </c>
      <c r="AW131" s="13" t="s">
        <v>34</v>
      </c>
      <c r="AX131" s="13" t="s">
        <v>77</v>
      </c>
      <c r="AY131" s="204" t="s">
        <v>131</v>
      </c>
    </row>
    <row r="132" s="13" customFormat="1">
      <c r="A132" s="13"/>
      <c r="B132" s="203"/>
      <c r="C132" s="13"/>
      <c r="D132" s="199" t="s">
        <v>141</v>
      </c>
      <c r="E132" s="204" t="s">
        <v>1</v>
      </c>
      <c r="F132" s="205" t="s">
        <v>144</v>
      </c>
      <c r="G132" s="13"/>
      <c r="H132" s="204" t="s">
        <v>1</v>
      </c>
      <c r="I132" s="206"/>
      <c r="J132" s="13"/>
      <c r="K132" s="13"/>
      <c r="L132" s="203"/>
      <c r="M132" s="207"/>
      <c r="N132" s="208"/>
      <c r="O132" s="208"/>
      <c r="P132" s="208"/>
      <c r="Q132" s="208"/>
      <c r="R132" s="208"/>
      <c r="S132" s="208"/>
      <c r="T132" s="209"/>
      <c r="U132" s="13"/>
      <c r="V132" s="13"/>
      <c r="W132" s="13"/>
      <c r="X132" s="13"/>
      <c r="Y132" s="13"/>
      <c r="Z132" s="13"/>
      <c r="AA132" s="13"/>
      <c r="AB132" s="13"/>
      <c r="AC132" s="13"/>
      <c r="AD132" s="13"/>
      <c r="AE132" s="13"/>
      <c r="AT132" s="204" t="s">
        <v>141</v>
      </c>
      <c r="AU132" s="204" t="s">
        <v>85</v>
      </c>
      <c r="AV132" s="13" t="s">
        <v>85</v>
      </c>
      <c r="AW132" s="13" t="s">
        <v>34</v>
      </c>
      <c r="AX132" s="13" t="s">
        <v>77</v>
      </c>
      <c r="AY132" s="204" t="s">
        <v>131</v>
      </c>
    </row>
    <row r="133" s="14" customFormat="1">
      <c r="A133" s="14"/>
      <c r="B133" s="210"/>
      <c r="C133" s="14"/>
      <c r="D133" s="199" t="s">
        <v>141</v>
      </c>
      <c r="E133" s="211" t="s">
        <v>1</v>
      </c>
      <c r="F133" s="212" t="s">
        <v>145</v>
      </c>
      <c r="G133" s="14"/>
      <c r="H133" s="213">
        <v>140.88</v>
      </c>
      <c r="I133" s="214"/>
      <c r="J133" s="14"/>
      <c r="K133" s="14"/>
      <c r="L133" s="210"/>
      <c r="M133" s="215"/>
      <c r="N133" s="216"/>
      <c r="O133" s="216"/>
      <c r="P133" s="216"/>
      <c r="Q133" s="216"/>
      <c r="R133" s="216"/>
      <c r="S133" s="216"/>
      <c r="T133" s="217"/>
      <c r="U133" s="14"/>
      <c r="V133" s="14"/>
      <c r="W133" s="14"/>
      <c r="X133" s="14"/>
      <c r="Y133" s="14"/>
      <c r="Z133" s="14"/>
      <c r="AA133" s="14"/>
      <c r="AB133" s="14"/>
      <c r="AC133" s="14"/>
      <c r="AD133" s="14"/>
      <c r="AE133" s="14"/>
      <c r="AT133" s="211" t="s">
        <v>141</v>
      </c>
      <c r="AU133" s="211" t="s">
        <v>85</v>
      </c>
      <c r="AV133" s="14" t="s">
        <v>87</v>
      </c>
      <c r="AW133" s="14" t="s">
        <v>34</v>
      </c>
      <c r="AX133" s="14" t="s">
        <v>85</v>
      </c>
      <c r="AY133" s="211" t="s">
        <v>131</v>
      </c>
    </row>
    <row r="134" s="2" customFormat="1" ht="48" customHeight="1">
      <c r="A134" s="37"/>
      <c r="B134" s="185"/>
      <c r="C134" s="186" t="s">
        <v>87</v>
      </c>
      <c r="D134" s="186" t="s">
        <v>132</v>
      </c>
      <c r="E134" s="187" t="s">
        <v>146</v>
      </c>
      <c r="F134" s="188" t="s">
        <v>147</v>
      </c>
      <c r="G134" s="189" t="s">
        <v>135</v>
      </c>
      <c r="H134" s="190">
        <v>239.28</v>
      </c>
      <c r="I134" s="191"/>
      <c r="J134" s="192">
        <f>ROUND(I134*H134,2)</f>
        <v>0</v>
      </c>
      <c r="K134" s="188" t="s">
        <v>136</v>
      </c>
      <c r="L134" s="38"/>
      <c r="M134" s="193" t="s">
        <v>1</v>
      </c>
      <c r="N134" s="194" t="s">
        <v>42</v>
      </c>
      <c r="O134" s="76"/>
      <c r="P134" s="195">
        <f>O134*H134</f>
        <v>0</v>
      </c>
      <c r="Q134" s="195">
        <v>0</v>
      </c>
      <c r="R134" s="195">
        <f>Q134*H134</f>
        <v>0</v>
      </c>
      <c r="S134" s="195">
        <v>0</v>
      </c>
      <c r="T134" s="196">
        <f>S134*H134</f>
        <v>0</v>
      </c>
      <c r="U134" s="37"/>
      <c r="V134" s="37"/>
      <c r="W134" s="37"/>
      <c r="X134" s="37"/>
      <c r="Y134" s="37"/>
      <c r="Z134" s="37"/>
      <c r="AA134" s="37"/>
      <c r="AB134" s="37"/>
      <c r="AC134" s="37"/>
      <c r="AD134" s="37"/>
      <c r="AE134" s="37"/>
      <c r="AR134" s="197" t="s">
        <v>137</v>
      </c>
      <c r="AT134" s="197" t="s">
        <v>132</v>
      </c>
      <c r="AU134" s="197" t="s">
        <v>85</v>
      </c>
      <c r="AY134" s="18" t="s">
        <v>131</v>
      </c>
      <c r="BE134" s="198">
        <f>IF(N134="základní",J134,0)</f>
        <v>0</v>
      </c>
      <c r="BF134" s="198">
        <f>IF(N134="snížená",J134,0)</f>
        <v>0</v>
      </c>
      <c r="BG134" s="198">
        <f>IF(N134="zákl. přenesená",J134,0)</f>
        <v>0</v>
      </c>
      <c r="BH134" s="198">
        <f>IF(N134="sníž. přenesená",J134,0)</f>
        <v>0</v>
      </c>
      <c r="BI134" s="198">
        <f>IF(N134="nulová",J134,0)</f>
        <v>0</v>
      </c>
      <c r="BJ134" s="18" t="s">
        <v>85</v>
      </c>
      <c r="BK134" s="198">
        <f>ROUND(I134*H134,2)</f>
        <v>0</v>
      </c>
      <c r="BL134" s="18" t="s">
        <v>137</v>
      </c>
      <c r="BM134" s="197" t="s">
        <v>148</v>
      </c>
    </row>
    <row r="135" s="2" customFormat="1">
      <c r="A135" s="37"/>
      <c r="B135" s="38"/>
      <c r="C135" s="37"/>
      <c r="D135" s="199" t="s">
        <v>139</v>
      </c>
      <c r="E135" s="37"/>
      <c r="F135" s="200" t="s">
        <v>149</v>
      </c>
      <c r="G135" s="37"/>
      <c r="H135" s="37"/>
      <c r="I135" s="123"/>
      <c r="J135" s="37"/>
      <c r="K135" s="37"/>
      <c r="L135" s="38"/>
      <c r="M135" s="201"/>
      <c r="N135" s="202"/>
      <c r="O135" s="76"/>
      <c r="P135" s="76"/>
      <c r="Q135" s="76"/>
      <c r="R135" s="76"/>
      <c r="S135" s="76"/>
      <c r="T135" s="77"/>
      <c r="U135" s="37"/>
      <c r="V135" s="37"/>
      <c r="W135" s="37"/>
      <c r="X135" s="37"/>
      <c r="Y135" s="37"/>
      <c r="Z135" s="37"/>
      <c r="AA135" s="37"/>
      <c r="AB135" s="37"/>
      <c r="AC135" s="37"/>
      <c r="AD135" s="37"/>
      <c r="AE135" s="37"/>
      <c r="AT135" s="18" t="s">
        <v>139</v>
      </c>
      <c r="AU135" s="18" t="s">
        <v>85</v>
      </c>
    </row>
    <row r="136" s="13" customFormat="1">
      <c r="A136" s="13"/>
      <c r="B136" s="203"/>
      <c r="C136" s="13"/>
      <c r="D136" s="199" t="s">
        <v>141</v>
      </c>
      <c r="E136" s="204" t="s">
        <v>1</v>
      </c>
      <c r="F136" s="205" t="s">
        <v>150</v>
      </c>
      <c r="G136" s="13"/>
      <c r="H136" s="204" t="s">
        <v>1</v>
      </c>
      <c r="I136" s="206"/>
      <c r="J136" s="13"/>
      <c r="K136" s="13"/>
      <c r="L136" s="203"/>
      <c r="M136" s="207"/>
      <c r="N136" s="208"/>
      <c r="O136" s="208"/>
      <c r="P136" s="208"/>
      <c r="Q136" s="208"/>
      <c r="R136" s="208"/>
      <c r="S136" s="208"/>
      <c r="T136" s="209"/>
      <c r="U136" s="13"/>
      <c r="V136" s="13"/>
      <c r="W136" s="13"/>
      <c r="X136" s="13"/>
      <c r="Y136" s="13"/>
      <c r="Z136" s="13"/>
      <c r="AA136" s="13"/>
      <c r="AB136" s="13"/>
      <c r="AC136" s="13"/>
      <c r="AD136" s="13"/>
      <c r="AE136" s="13"/>
      <c r="AT136" s="204" t="s">
        <v>141</v>
      </c>
      <c r="AU136" s="204" t="s">
        <v>85</v>
      </c>
      <c r="AV136" s="13" t="s">
        <v>85</v>
      </c>
      <c r="AW136" s="13" t="s">
        <v>34</v>
      </c>
      <c r="AX136" s="13" t="s">
        <v>77</v>
      </c>
      <c r="AY136" s="204" t="s">
        <v>131</v>
      </c>
    </row>
    <row r="137" s="14" customFormat="1">
      <c r="A137" s="14"/>
      <c r="B137" s="210"/>
      <c r="C137" s="14"/>
      <c r="D137" s="199" t="s">
        <v>141</v>
      </c>
      <c r="E137" s="211" t="s">
        <v>1</v>
      </c>
      <c r="F137" s="212" t="s">
        <v>151</v>
      </c>
      <c r="G137" s="14"/>
      <c r="H137" s="213">
        <v>140.88</v>
      </c>
      <c r="I137" s="214"/>
      <c r="J137" s="14"/>
      <c r="K137" s="14"/>
      <c r="L137" s="210"/>
      <c r="M137" s="215"/>
      <c r="N137" s="216"/>
      <c r="O137" s="216"/>
      <c r="P137" s="216"/>
      <c r="Q137" s="216"/>
      <c r="R137" s="216"/>
      <c r="S137" s="216"/>
      <c r="T137" s="217"/>
      <c r="U137" s="14"/>
      <c r="V137" s="14"/>
      <c r="W137" s="14"/>
      <c r="X137" s="14"/>
      <c r="Y137" s="14"/>
      <c r="Z137" s="14"/>
      <c r="AA137" s="14"/>
      <c r="AB137" s="14"/>
      <c r="AC137" s="14"/>
      <c r="AD137" s="14"/>
      <c r="AE137" s="14"/>
      <c r="AT137" s="211" t="s">
        <v>141</v>
      </c>
      <c r="AU137" s="211" t="s">
        <v>85</v>
      </c>
      <c r="AV137" s="14" t="s">
        <v>87</v>
      </c>
      <c r="AW137" s="14" t="s">
        <v>34</v>
      </c>
      <c r="AX137" s="14" t="s">
        <v>77</v>
      </c>
      <c r="AY137" s="211" t="s">
        <v>131</v>
      </c>
    </row>
    <row r="138" s="13" customFormat="1">
      <c r="A138" s="13"/>
      <c r="B138" s="203"/>
      <c r="C138" s="13"/>
      <c r="D138" s="199" t="s">
        <v>141</v>
      </c>
      <c r="E138" s="204" t="s">
        <v>1</v>
      </c>
      <c r="F138" s="205" t="s">
        <v>152</v>
      </c>
      <c r="G138" s="13"/>
      <c r="H138" s="204" t="s">
        <v>1</v>
      </c>
      <c r="I138" s="206"/>
      <c r="J138" s="13"/>
      <c r="K138" s="13"/>
      <c r="L138" s="203"/>
      <c r="M138" s="207"/>
      <c r="N138" s="208"/>
      <c r="O138" s="208"/>
      <c r="P138" s="208"/>
      <c r="Q138" s="208"/>
      <c r="R138" s="208"/>
      <c r="S138" s="208"/>
      <c r="T138" s="209"/>
      <c r="U138" s="13"/>
      <c r="V138" s="13"/>
      <c r="W138" s="13"/>
      <c r="X138" s="13"/>
      <c r="Y138" s="13"/>
      <c r="Z138" s="13"/>
      <c r="AA138" s="13"/>
      <c r="AB138" s="13"/>
      <c r="AC138" s="13"/>
      <c r="AD138" s="13"/>
      <c r="AE138" s="13"/>
      <c r="AT138" s="204" t="s">
        <v>141</v>
      </c>
      <c r="AU138" s="204" t="s">
        <v>85</v>
      </c>
      <c r="AV138" s="13" t="s">
        <v>85</v>
      </c>
      <c r="AW138" s="13" t="s">
        <v>34</v>
      </c>
      <c r="AX138" s="13" t="s">
        <v>77</v>
      </c>
      <c r="AY138" s="204" t="s">
        <v>131</v>
      </c>
    </row>
    <row r="139" s="14" customFormat="1">
      <c r="A139" s="14"/>
      <c r="B139" s="210"/>
      <c r="C139" s="14"/>
      <c r="D139" s="199" t="s">
        <v>141</v>
      </c>
      <c r="E139" s="211" t="s">
        <v>1</v>
      </c>
      <c r="F139" s="212" t="s">
        <v>153</v>
      </c>
      <c r="G139" s="14"/>
      <c r="H139" s="213">
        <v>98.400000000000006</v>
      </c>
      <c r="I139" s="214"/>
      <c r="J139" s="14"/>
      <c r="K139" s="14"/>
      <c r="L139" s="210"/>
      <c r="M139" s="215"/>
      <c r="N139" s="216"/>
      <c r="O139" s="216"/>
      <c r="P139" s="216"/>
      <c r="Q139" s="216"/>
      <c r="R139" s="216"/>
      <c r="S139" s="216"/>
      <c r="T139" s="217"/>
      <c r="U139" s="14"/>
      <c r="V139" s="14"/>
      <c r="W139" s="14"/>
      <c r="X139" s="14"/>
      <c r="Y139" s="14"/>
      <c r="Z139" s="14"/>
      <c r="AA139" s="14"/>
      <c r="AB139" s="14"/>
      <c r="AC139" s="14"/>
      <c r="AD139" s="14"/>
      <c r="AE139" s="14"/>
      <c r="AT139" s="211" t="s">
        <v>141</v>
      </c>
      <c r="AU139" s="211" t="s">
        <v>85</v>
      </c>
      <c r="AV139" s="14" t="s">
        <v>87</v>
      </c>
      <c r="AW139" s="14" t="s">
        <v>34</v>
      </c>
      <c r="AX139" s="14" t="s">
        <v>77</v>
      </c>
      <c r="AY139" s="211" t="s">
        <v>131</v>
      </c>
    </row>
    <row r="140" s="15" customFormat="1">
      <c r="A140" s="15"/>
      <c r="B140" s="218"/>
      <c r="C140" s="15"/>
      <c r="D140" s="199" t="s">
        <v>141</v>
      </c>
      <c r="E140" s="219" t="s">
        <v>1</v>
      </c>
      <c r="F140" s="220" t="s">
        <v>154</v>
      </c>
      <c r="G140" s="15"/>
      <c r="H140" s="221">
        <v>239.28</v>
      </c>
      <c r="I140" s="222"/>
      <c r="J140" s="15"/>
      <c r="K140" s="15"/>
      <c r="L140" s="218"/>
      <c r="M140" s="223"/>
      <c r="N140" s="224"/>
      <c r="O140" s="224"/>
      <c r="P140" s="224"/>
      <c r="Q140" s="224"/>
      <c r="R140" s="224"/>
      <c r="S140" s="224"/>
      <c r="T140" s="225"/>
      <c r="U140" s="15"/>
      <c r="V140" s="15"/>
      <c r="W140" s="15"/>
      <c r="X140" s="15"/>
      <c r="Y140" s="15"/>
      <c r="Z140" s="15"/>
      <c r="AA140" s="15"/>
      <c r="AB140" s="15"/>
      <c r="AC140" s="15"/>
      <c r="AD140" s="15"/>
      <c r="AE140" s="15"/>
      <c r="AT140" s="219" t="s">
        <v>141</v>
      </c>
      <c r="AU140" s="219" t="s">
        <v>85</v>
      </c>
      <c r="AV140" s="15" t="s">
        <v>137</v>
      </c>
      <c r="AW140" s="15" t="s">
        <v>34</v>
      </c>
      <c r="AX140" s="15" t="s">
        <v>85</v>
      </c>
      <c r="AY140" s="219" t="s">
        <v>131</v>
      </c>
    </row>
    <row r="141" s="2" customFormat="1" ht="36" customHeight="1">
      <c r="A141" s="37"/>
      <c r="B141" s="185"/>
      <c r="C141" s="186" t="s">
        <v>155</v>
      </c>
      <c r="D141" s="186" t="s">
        <v>132</v>
      </c>
      <c r="E141" s="187" t="s">
        <v>156</v>
      </c>
      <c r="F141" s="188" t="s">
        <v>157</v>
      </c>
      <c r="G141" s="189" t="s">
        <v>158</v>
      </c>
      <c r="H141" s="190">
        <v>430.70400000000001</v>
      </c>
      <c r="I141" s="191"/>
      <c r="J141" s="192">
        <f>ROUND(I141*H141,2)</f>
        <v>0</v>
      </c>
      <c r="K141" s="188" t="s">
        <v>1</v>
      </c>
      <c r="L141" s="38"/>
      <c r="M141" s="193" t="s">
        <v>1</v>
      </c>
      <c r="N141" s="194" t="s">
        <v>42</v>
      </c>
      <c r="O141" s="76"/>
      <c r="P141" s="195">
        <f>O141*H141</f>
        <v>0</v>
      </c>
      <c r="Q141" s="195">
        <v>0</v>
      </c>
      <c r="R141" s="195">
        <f>Q141*H141</f>
        <v>0</v>
      </c>
      <c r="S141" s="195">
        <v>0</v>
      </c>
      <c r="T141" s="196">
        <f>S141*H141</f>
        <v>0</v>
      </c>
      <c r="U141" s="37"/>
      <c r="V141" s="37"/>
      <c r="W141" s="37"/>
      <c r="X141" s="37"/>
      <c r="Y141" s="37"/>
      <c r="Z141" s="37"/>
      <c r="AA141" s="37"/>
      <c r="AB141" s="37"/>
      <c r="AC141" s="37"/>
      <c r="AD141" s="37"/>
      <c r="AE141" s="37"/>
      <c r="AR141" s="197" t="s">
        <v>137</v>
      </c>
      <c r="AT141" s="197" t="s">
        <v>132</v>
      </c>
      <c r="AU141" s="197" t="s">
        <v>85</v>
      </c>
      <c r="AY141" s="18" t="s">
        <v>131</v>
      </c>
      <c r="BE141" s="198">
        <f>IF(N141="základní",J141,0)</f>
        <v>0</v>
      </c>
      <c r="BF141" s="198">
        <f>IF(N141="snížená",J141,0)</f>
        <v>0</v>
      </c>
      <c r="BG141" s="198">
        <f>IF(N141="zákl. přenesená",J141,0)</f>
        <v>0</v>
      </c>
      <c r="BH141" s="198">
        <f>IF(N141="sníž. přenesená",J141,0)</f>
        <v>0</v>
      </c>
      <c r="BI141" s="198">
        <f>IF(N141="nulová",J141,0)</f>
        <v>0</v>
      </c>
      <c r="BJ141" s="18" t="s">
        <v>85</v>
      </c>
      <c r="BK141" s="198">
        <f>ROUND(I141*H141,2)</f>
        <v>0</v>
      </c>
      <c r="BL141" s="18" t="s">
        <v>137</v>
      </c>
      <c r="BM141" s="197" t="s">
        <v>159</v>
      </c>
    </row>
    <row r="142" s="13" customFormat="1">
      <c r="A142" s="13"/>
      <c r="B142" s="203"/>
      <c r="C142" s="13"/>
      <c r="D142" s="199" t="s">
        <v>141</v>
      </c>
      <c r="E142" s="204" t="s">
        <v>1</v>
      </c>
      <c r="F142" s="205" t="s">
        <v>160</v>
      </c>
      <c r="G142" s="13"/>
      <c r="H142" s="204" t="s">
        <v>1</v>
      </c>
      <c r="I142" s="206"/>
      <c r="J142" s="13"/>
      <c r="K142" s="13"/>
      <c r="L142" s="203"/>
      <c r="M142" s="207"/>
      <c r="N142" s="208"/>
      <c r="O142" s="208"/>
      <c r="P142" s="208"/>
      <c r="Q142" s="208"/>
      <c r="R142" s="208"/>
      <c r="S142" s="208"/>
      <c r="T142" s="209"/>
      <c r="U142" s="13"/>
      <c r="V142" s="13"/>
      <c r="W142" s="13"/>
      <c r="X142" s="13"/>
      <c r="Y142" s="13"/>
      <c r="Z142" s="13"/>
      <c r="AA142" s="13"/>
      <c r="AB142" s="13"/>
      <c r="AC142" s="13"/>
      <c r="AD142" s="13"/>
      <c r="AE142" s="13"/>
      <c r="AT142" s="204" t="s">
        <v>141</v>
      </c>
      <c r="AU142" s="204" t="s">
        <v>85</v>
      </c>
      <c r="AV142" s="13" t="s">
        <v>85</v>
      </c>
      <c r="AW142" s="13" t="s">
        <v>34</v>
      </c>
      <c r="AX142" s="13" t="s">
        <v>77</v>
      </c>
      <c r="AY142" s="204" t="s">
        <v>131</v>
      </c>
    </row>
    <row r="143" s="13" customFormat="1">
      <c r="A143" s="13"/>
      <c r="B143" s="203"/>
      <c r="C143" s="13"/>
      <c r="D143" s="199" t="s">
        <v>141</v>
      </c>
      <c r="E143" s="204" t="s">
        <v>1</v>
      </c>
      <c r="F143" s="205" t="s">
        <v>161</v>
      </c>
      <c r="G143" s="13"/>
      <c r="H143" s="204" t="s">
        <v>1</v>
      </c>
      <c r="I143" s="206"/>
      <c r="J143" s="13"/>
      <c r="K143" s="13"/>
      <c r="L143" s="203"/>
      <c r="M143" s="207"/>
      <c r="N143" s="208"/>
      <c r="O143" s="208"/>
      <c r="P143" s="208"/>
      <c r="Q143" s="208"/>
      <c r="R143" s="208"/>
      <c r="S143" s="208"/>
      <c r="T143" s="209"/>
      <c r="U143" s="13"/>
      <c r="V143" s="13"/>
      <c r="W143" s="13"/>
      <c r="X143" s="13"/>
      <c r="Y143" s="13"/>
      <c r="Z143" s="13"/>
      <c r="AA143" s="13"/>
      <c r="AB143" s="13"/>
      <c r="AC143" s="13"/>
      <c r="AD143" s="13"/>
      <c r="AE143" s="13"/>
      <c r="AT143" s="204" t="s">
        <v>141</v>
      </c>
      <c r="AU143" s="204" t="s">
        <v>85</v>
      </c>
      <c r="AV143" s="13" t="s">
        <v>85</v>
      </c>
      <c r="AW143" s="13" t="s">
        <v>34</v>
      </c>
      <c r="AX143" s="13" t="s">
        <v>77</v>
      </c>
      <c r="AY143" s="204" t="s">
        <v>131</v>
      </c>
    </row>
    <row r="144" s="13" customFormat="1">
      <c r="A144" s="13"/>
      <c r="B144" s="203"/>
      <c r="C144" s="13"/>
      <c r="D144" s="199" t="s">
        <v>141</v>
      </c>
      <c r="E144" s="204" t="s">
        <v>1</v>
      </c>
      <c r="F144" s="205" t="s">
        <v>143</v>
      </c>
      <c r="G144" s="13"/>
      <c r="H144" s="204" t="s">
        <v>1</v>
      </c>
      <c r="I144" s="206"/>
      <c r="J144" s="13"/>
      <c r="K144" s="13"/>
      <c r="L144" s="203"/>
      <c r="M144" s="207"/>
      <c r="N144" s="208"/>
      <c r="O144" s="208"/>
      <c r="P144" s="208"/>
      <c r="Q144" s="208"/>
      <c r="R144" s="208"/>
      <c r="S144" s="208"/>
      <c r="T144" s="209"/>
      <c r="U144" s="13"/>
      <c r="V144" s="13"/>
      <c r="W144" s="13"/>
      <c r="X144" s="13"/>
      <c r="Y144" s="13"/>
      <c r="Z144" s="13"/>
      <c r="AA144" s="13"/>
      <c r="AB144" s="13"/>
      <c r="AC144" s="13"/>
      <c r="AD144" s="13"/>
      <c r="AE144" s="13"/>
      <c r="AT144" s="204" t="s">
        <v>141</v>
      </c>
      <c r="AU144" s="204" t="s">
        <v>85</v>
      </c>
      <c r="AV144" s="13" t="s">
        <v>85</v>
      </c>
      <c r="AW144" s="13" t="s">
        <v>34</v>
      </c>
      <c r="AX144" s="13" t="s">
        <v>77</v>
      </c>
      <c r="AY144" s="204" t="s">
        <v>131</v>
      </c>
    </row>
    <row r="145" s="14" customFormat="1">
      <c r="A145" s="14"/>
      <c r="B145" s="210"/>
      <c r="C145" s="14"/>
      <c r="D145" s="199" t="s">
        <v>141</v>
      </c>
      <c r="E145" s="211" t="s">
        <v>1</v>
      </c>
      <c r="F145" s="212" t="s">
        <v>162</v>
      </c>
      <c r="G145" s="14"/>
      <c r="H145" s="213">
        <v>253.584</v>
      </c>
      <c r="I145" s="214"/>
      <c r="J145" s="14"/>
      <c r="K145" s="14"/>
      <c r="L145" s="210"/>
      <c r="M145" s="215"/>
      <c r="N145" s="216"/>
      <c r="O145" s="216"/>
      <c r="P145" s="216"/>
      <c r="Q145" s="216"/>
      <c r="R145" s="216"/>
      <c r="S145" s="216"/>
      <c r="T145" s="217"/>
      <c r="U145" s="14"/>
      <c r="V145" s="14"/>
      <c r="W145" s="14"/>
      <c r="X145" s="14"/>
      <c r="Y145" s="14"/>
      <c r="Z145" s="14"/>
      <c r="AA145" s="14"/>
      <c r="AB145" s="14"/>
      <c r="AC145" s="14"/>
      <c r="AD145" s="14"/>
      <c r="AE145" s="14"/>
      <c r="AT145" s="211" t="s">
        <v>141</v>
      </c>
      <c r="AU145" s="211" t="s">
        <v>85</v>
      </c>
      <c r="AV145" s="14" t="s">
        <v>87</v>
      </c>
      <c r="AW145" s="14" t="s">
        <v>34</v>
      </c>
      <c r="AX145" s="14" t="s">
        <v>77</v>
      </c>
      <c r="AY145" s="211" t="s">
        <v>131</v>
      </c>
    </row>
    <row r="146" s="13" customFormat="1">
      <c r="A146" s="13"/>
      <c r="B146" s="203"/>
      <c r="C146" s="13"/>
      <c r="D146" s="199" t="s">
        <v>141</v>
      </c>
      <c r="E146" s="204" t="s">
        <v>1</v>
      </c>
      <c r="F146" s="205" t="s">
        <v>152</v>
      </c>
      <c r="G146" s="13"/>
      <c r="H146" s="204" t="s">
        <v>1</v>
      </c>
      <c r="I146" s="206"/>
      <c r="J146" s="13"/>
      <c r="K146" s="13"/>
      <c r="L146" s="203"/>
      <c r="M146" s="207"/>
      <c r="N146" s="208"/>
      <c r="O146" s="208"/>
      <c r="P146" s="208"/>
      <c r="Q146" s="208"/>
      <c r="R146" s="208"/>
      <c r="S146" s="208"/>
      <c r="T146" s="209"/>
      <c r="U146" s="13"/>
      <c r="V146" s="13"/>
      <c r="W146" s="13"/>
      <c r="X146" s="13"/>
      <c r="Y146" s="13"/>
      <c r="Z146" s="13"/>
      <c r="AA146" s="13"/>
      <c r="AB146" s="13"/>
      <c r="AC146" s="13"/>
      <c r="AD146" s="13"/>
      <c r="AE146" s="13"/>
      <c r="AT146" s="204" t="s">
        <v>141</v>
      </c>
      <c r="AU146" s="204" t="s">
        <v>85</v>
      </c>
      <c r="AV146" s="13" t="s">
        <v>85</v>
      </c>
      <c r="AW146" s="13" t="s">
        <v>34</v>
      </c>
      <c r="AX146" s="13" t="s">
        <v>77</v>
      </c>
      <c r="AY146" s="204" t="s">
        <v>131</v>
      </c>
    </row>
    <row r="147" s="14" customFormat="1">
      <c r="A147" s="14"/>
      <c r="B147" s="210"/>
      <c r="C147" s="14"/>
      <c r="D147" s="199" t="s">
        <v>141</v>
      </c>
      <c r="E147" s="211" t="s">
        <v>1</v>
      </c>
      <c r="F147" s="212" t="s">
        <v>163</v>
      </c>
      <c r="G147" s="14"/>
      <c r="H147" s="213">
        <v>177.12000000000001</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141</v>
      </c>
      <c r="AU147" s="211" t="s">
        <v>85</v>
      </c>
      <c r="AV147" s="14" t="s">
        <v>87</v>
      </c>
      <c r="AW147" s="14" t="s">
        <v>34</v>
      </c>
      <c r="AX147" s="14" t="s">
        <v>77</v>
      </c>
      <c r="AY147" s="211" t="s">
        <v>131</v>
      </c>
    </row>
    <row r="148" s="15" customFormat="1">
      <c r="A148" s="15"/>
      <c r="B148" s="218"/>
      <c r="C148" s="15"/>
      <c r="D148" s="199" t="s">
        <v>141</v>
      </c>
      <c r="E148" s="219" t="s">
        <v>1</v>
      </c>
      <c r="F148" s="220" t="s">
        <v>154</v>
      </c>
      <c r="G148" s="15"/>
      <c r="H148" s="221">
        <v>430.70400000000001</v>
      </c>
      <c r="I148" s="222"/>
      <c r="J148" s="15"/>
      <c r="K148" s="15"/>
      <c r="L148" s="218"/>
      <c r="M148" s="223"/>
      <c r="N148" s="224"/>
      <c r="O148" s="224"/>
      <c r="P148" s="224"/>
      <c r="Q148" s="224"/>
      <c r="R148" s="224"/>
      <c r="S148" s="224"/>
      <c r="T148" s="225"/>
      <c r="U148" s="15"/>
      <c r="V148" s="15"/>
      <c r="W148" s="15"/>
      <c r="X148" s="15"/>
      <c r="Y148" s="15"/>
      <c r="Z148" s="15"/>
      <c r="AA148" s="15"/>
      <c r="AB148" s="15"/>
      <c r="AC148" s="15"/>
      <c r="AD148" s="15"/>
      <c r="AE148" s="15"/>
      <c r="AT148" s="219" t="s">
        <v>141</v>
      </c>
      <c r="AU148" s="219" t="s">
        <v>85</v>
      </c>
      <c r="AV148" s="15" t="s">
        <v>137</v>
      </c>
      <c r="AW148" s="15" t="s">
        <v>34</v>
      </c>
      <c r="AX148" s="15" t="s">
        <v>85</v>
      </c>
      <c r="AY148" s="219" t="s">
        <v>131</v>
      </c>
    </row>
    <row r="149" s="2" customFormat="1" ht="16.5" customHeight="1">
      <c r="A149" s="37"/>
      <c r="B149" s="185"/>
      <c r="C149" s="186" t="s">
        <v>137</v>
      </c>
      <c r="D149" s="186" t="s">
        <v>132</v>
      </c>
      <c r="E149" s="187" t="s">
        <v>164</v>
      </c>
      <c r="F149" s="188" t="s">
        <v>165</v>
      </c>
      <c r="G149" s="189" t="s">
        <v>166</v>
      </c>
      <c r="H149" s="190">
        <v>393.60000000000002</v>
      </c>
      <c r="I149" s="191"/>
      <c r="J149" s="192">
        <f>ROUND(I149*H149,2)</f>
        <v>0</v>
      </c>
      <c r="K149" s="188" t="s">
        <v>1</v>
      </c>
      <c r="L149" s="38"/>
      <c r="M149" s="193" t="s">
        <v>1</v>
      </c>
      <c r="N149" s="194" t="s">
        <v>42</v>
      </c>
      <c r="O149" s="76"/>
      <c r="P149" s="195">
        <f>O149*H149</f>
        <v>0</v>
      </c>
      <c r="Q149" s="195">
        <v>0</v>
      </c>
      <c r="R149" s="195">
        <f>Q149*H149</f>
        <v>0</v>
      </c>
      <c r="S149" s="195">
        <v>0</v>
      </c>
      <c r="T149" s="196">
        <f>S149*H149</f>
        <v>0</v>
      </c>
      <c r="U149" s="37"/>
      <c r="V149" s="37"/>
      <c r="W149" s="37"/>
      <c r="X149" s="37"/>
      <c r="Y149" s="37"/>
      <c r="Z149" s="37"/>
      <c r="AA149" s="37"/>
      <c r="AB149" s="37"/>
      <c r="AC149" s="37"/>
      <c r="AD149" s="37"/>
      <c r="AE149" s="37"/>
      <c r="AR149" s="197" t="s">
        <v>137</v>
      </c>
      <c r="AT149" s="197" t="s">
        <v>132</v>
      </c>
      <c r="AU149" s="197" t="s">
        <v>85</v>
      </c>
      <c r="AY149" s="18" t="s">
        <v>131</v>
      </c>
      <c r="BE149" s="198">
        <f>IF(N149="základní",J149,0)</f>
        <v>0</v>
      </c>
      <c r="BF149" s="198">
        <f>IF(N149="snížená",J149,0)</f>
        <v>0</v>
      </c>
      <c r="BG149" s="198">
        <f>IF(N149="zákl. přenesená",J149,0)</f>
        <v>0</v>
      </c>
      <c r="BH149" s="198">
        <f>IF(N149="sníž. přenesená",J149,0)</f>
        <v>0</v>
      </c>
      <c r="BI149" s="198">
        <f>IF(N149="nulová",J149,0)</f>
        <v>0</v>
      </c>
      <c r="BJ149" s="18" t="s">
        <v>85</v>
      </c>
      <c r="BK149" s="198">
        <f>ROUND(I149*H149,2)</f>
        <v>0</v>
      </c>
      <c r="BL149" s="18" t="s">
        <v>137</v>
      </c>
      <c r="BM149" s="197" t="s">
        <v>167</v>
      </c>
    </row>
    <row r="150" s="13" customFormat="1">
      <c r="A150" s="13"/>
      <c r="B150" s="203"/>
      <c r="C150" s="13"/>
      <c r="D150" s="199" t="s">
        <v>141</v>
      </c>
      <c r="E150" s="204" t="s">
        <v>1</v>
      </c>
      <c r="F150" s="205" t="s">
        <v>168</v>
      </c>
      <c r="G150" s="13"/>
      <c r="H150" s="204" t="s">
        <v>1</v>
      </c>
      <c r="I150" s="206"/>
      <c r="J150" s="13"/>
      <c r="K150" s="13"/>
      <c r="L150" s="203"/>
      <c r="M150" s="207"/>
      <c r="N150" s="208"/>
      <c r="O150" s="208"/>
      <c r="P150" s="208"/>
      <c r="Q150" s="208"/>
      <c r="R150" s="208"/>
      <c r="S150" s="208"/>
      <c r="T150" s="209"/>
      <c r="U150" s="13"/>
      <c r="V150" s="13"/>
      <c r="W150" s="13"/>
      <c r="X150" s="13"/>
      <c r="Y150" s="13"/>
      <c r="Z150" s="13"/>
      <c r="AA150" s="13"/>
      <c r="AB150" s="13"/>
      <c r="AC150" s="13"/>
      <c r="AD150" s="13"/>
      <c r="AE150" s="13"/>
      <c r="AT150" s="204" t="s">
        <v>141</v>
      </c>
      <c r="AU150" s="204" t="s">
        <v>85</v>
      </c>
      <c r="AV150" s="13" t="s">
        <v>85</v>
      </c>
      <c r="AW150" s="13" t="s">
        <v>34</v>
      </c>
      <c r="AX150" s="13" t="s">
        <v>77</v>
      </c>
      <c r="AY150" s="204" t="s">
        <v>131</v>
      </c>
    </row>
    <row r="151" s="14" customFormat="1">
      <c r="A151" s="14"/>
      <c r="B151" s="210"/>
      <c r="C151" s="14"/>
      <c r="D151" s="199" t="s">
        <v>141</v>
      </c>
      <c r="E151" s="211" t="s">
        <v>1</v>
      </c>
      <c r="F151" s="212" t="s">
        <v>169</v>
      </c>
      <c r="G151" s="14"/>
      <c r="H151" s="213">
        <v>393.60000000000002</v>
      </c>
      <c r="I151" s="214"/>
      <c r="J151" s="14"/>
      <c r="K151" s="14"/>
      <c r="L151" s="210"/>
      <c r="M151" s="215"/>
      <c r="N151" s="216"/>
      <c r="O151" s="216"/>
      <c r="P151" s="216"/>
      <c r="Q151" s="216"/>
      <c r="R151" s="216"/>
      <c r="S151" s="216"/>
      <c r="T151" s="217"/>
      <c r="U151" s="14"/>
      <c r="V151" s="14"/>
      <c r="W151" s="14"/>
      <c r="X151" s="14"/>
      <c r="Y151" s="14"/>
      <c r="Z151" s="14"/>
      <c r="AA151" s="14"/>
      <c r="AB151" s="14"/>
      <c r="AC151" s="14"/>
      <c r="AD151" s="14"/>
      <c r="AE151" s="14"/>
      <c r="AT151" s="211" t="s">
        <v>141</v>
      </c>
      <c r="AU151" s="211" t="s">
        <v>85</v>
      </c>
      <c r="AV151" s="14" t="s">
        <v>87</v>
      </c>
      <c r="AW151" s="14" t="s">
        <v>34</v>
      </c>
      <c r="AX151" s="14" t="s">
        <v>85</v>
      </c>
      <c r="AY151" s="211" t="s">
        <v>131</v>
      </c>
    </row>
    <row r="152" s="12" customFormat="1" ht="22.8" customHeight="1">
      <c r="A152" s="12"/>
      <c r="B152" s="174"/>
      <c r="C152" s="12"/>
      <c r="D152" s="175" t="s">
        <v>76</v>
      </c>
      <c r="E152" s="226" t="s">
        <v>170</v>
      </c>
      <c r="F152" s="226" t="s">
        <v>171</v>
      </c>
      <c r="G152" s="12"/>
      <c r="H152" s="12"/>
      <c r="I152" s="177"/>
      <c r="J152" s="227">
        <f>BK152</f>
        <v>0</v>
      </c>
      <c r="K152" s="12"/>
      <c r="L152" s="174"/>
      <c r="M152" s="179"/>
      <c r="N152" s="180"/>
      <c r="O152" s="180"/>
      <c r="P152" s="181">
        <f>SUM(P153:P245)</f>
        <v>0</v>
      </c>
      <c r="Q152" s="180"/>
      <c r="R152" s="181">
        <f>SUM(R153:R245)</f>
        <v>1055.7311080900004</v>
      </c>
      <c r="S152" s="180"/>
      <c r="T152" s="182">
        <f>SUM(T153:T245)</f>
        <v>214.21614000000002</v>
      </c>
      <c r="U152" s="12"/>
      <c r="V152" s="12"/>
      <c r="W152" s="12"/>
      <c r="X152" s="12"/>
      <c r="Y152" s="12"/>
      <c r="Z152" s="12"/>
      <c r="AA152" s="12"/>
      <c r="AB152" s="12"/>
      <c r="AC152" s="12"/>
      <c r="AD152" s="12"/>
      <c r="AE152" s="12"/>
      <c r="AR152" s="175" t="s">
        <v>85</v>
      </c>
      <c r="AT152" s="183" t="s">
        <v>76</v>
      </c>
      <c r="AU152" s="183" t="s">
        <v>85</v>
      </c>
      <c r="AY152" s="175" t="s">
        <v>131</v>
      </c>
      <c r="BK152" s="184">
        <f>SUM(BK153:BK245)</f>
        <v>0</v>
      </c>
    </row>
    <row r="153" s="2" customFormat="1" ht="24" customHeight="1">
      <c r="A153" s="37"/>
      <c r="B153" s="185"/>
      <c r="C153" s="186" t="s">
        <v>170</v>
      </c>
      <c r="D153" s="186" t="s">
        <v>132</v>
      </c>
      <c r="E153" s="187" t="s">
        <v>172</v>
      </c>
      <c r="F153" s="188" t="s">
        <v>173</v>
      </c>
      <c r="G153" s="189" t="s">
        <v>135</v>
      </c>
      <c r="H153" s="190">
        <v>486.637</v>
      </c>
      <c r="I153" s="191"/>
      <c r="J153" s="192">
        <f>ROUND(I153*H153,2)</f>
        <v>0</v>
      </c>
      <c r="K153" s="188" t="s">
        <v>1</v>
      </c>
      <c r="L153" s="38"/>
      <c r="M153" s="193" t="s">
        <v>1</v>
      </c>
      <c r="N153" s="194" t="s">
        <v>42</v>
      </c>
      <c r="O153" s="76"/>
      <c r="P153" s="195">
        <f>O153*H153</f>
        <v>0</v>
      </c>
      <c r="Q153" s="195">
        <v>2.03485</v>
      </c>
      <c r="R153" s="195">
        <f>Q153*H153</f>
        <v>990.23329945</v>
      </c>
      <c r="S153" s="195">
        <v>0</v>
      </c>
      <c r="T153" s="196">
        <f>S153*H153</f>
        <v>0</v>
      </c>
      <c r="U153" s="37"/>
      <c r="V153" s="37"/>
      <c r="W153" s="37"/>
      <c r="X153" s="37"/>
      <c r="Y153" s="37"/>
      <c r="Z153" s="37"/>
      <c r="AA153" s="37"/>
      <c r="AB153" s="37"/>
      <c r="AC153" s="37"/>
      <c r="AD153" s="37"/>
      <c r="AE153" s="37"/>
      <c r="AR153" s="197" t="s">
        <v>137</v>
      </c>
      <c r="AT153" s="197" t="s">
        <v>132</v>
      </c>
      <c r="AU153" s="197" t="s">
        <v>87</v>
      </c>
      <c r="AY153" s="18" t="s">
        <v>131</v>
      </c>
      <c r="BE153" s="198">
        <f>IF(N153="základní",J153,0)</f>
        <v>0</v>
      </c>
      <c r="BF153" s="198">
        <f>IF(N153="snížená",J153,0)</f>
        <v>0</v>
      </c>
      <c r="BG153" s="198">
        <f>IF(N153="zákl. přenesená",J153,0)</f>
        <v>0</v>
      </c>
      <c r="BH153" s="198">
        <f>IF(N153="sníž. přenesená",J153,0)</f>
        <v>0</v>
      </c>
      <c r="BI153" s="198">
        <f>IF(N153="nulová",J153,0)</f>
        <v>0</v>
      </c>
      <c r="BJ153" s="18" t="s">
        <v>85</v>
      </c>
      <c r="BK153" s="198">
        <f>ROUND(I153*H153,2)</f>
        <v>0</v>
      </c>
      <c r="BL153" s="18" t="s">
        <v>137</v>
      </c>
      <c r="BM153" s="197" t="s">
        <v>174</v>
      </c>
    </row>
    <row r="154" s="13" customFormat="1">
      <c r="A154" s="13"/>
      <c r="B154" s="203"/>
      <c r="C154" s="13"/>
      <c r="D154" s="199" t="s">
        <v>141</v>
      </c>
      <c r="E154" s="204" t="s">
        <v>1</v>
      </c>
      <c r="F154" s="205" t="s">
        <v>175</v>
      </c>
      <c r="G154" s="13"/>
      <c r="H154" s="204" t="s">
        <v>1</v>
      </c>
      <c r="I154" s="206"/>
      <c r="J154" s="13"/>
      <c r="K154" s="13"/>
      <c r="L154" s="203"/>
      <c r="M154" s="207"/>
      <c r="N154" s="208"/>
      <c r="O154" s="208"/>
      <c r="P154" s="208"/>
      <c r="Q154" s="208"/>
      <c r="R154" s="208"/>
      <c r="S154" s="208"/>
      <c r="T154" s="209"/>
      <c r="U154" s="13"/>
      <c r="V154" s="13"/>
      <c r="W154" s="13"/>
      <c r="X154" s="13"/>
      <c r="Y154" s="13"/>
      <c r="Z154" s="13"/>
      <c r="AA154" s="13"/>
      <c r="AB154" s="13"/>
      <c r="AC154" s="13"/>
      <c r="AD154" s="13"/>
      <c r="AE154" s="13"/>
      <c r="AT154" s="204" t="s">
        <v>141</v>
      </c>
      <c r="AU154" s="204" t="s">
        <v>87</v>
      </c>
      <c r="AV154" s="13" t="s">
        <v>85</v>
      </c>
      <c r="AW154" s="13" t="s">
        <v>34</v>
      </c>
      <c r="AX154" s="13" t="s">
        <v>77</v>
      </c>
      <c r="AY154" s="204" t="s">
        <v>131</v>
      </c>
    </row>
    <row r="155" s="13" customFormat="1">
      <c r="A155" s="13"/>
      <c r="B155" s="203"/>
      <c r="C155" s="13"/>
      <c r="D155" s="199" t="s">
        <v>141</v>
      </c>
      <c r="E155" s="204" t="s">
        <v>1</v>
      </c>
      <c r="F155" s="205" t="s">
        <v>176</v>
      </c>
      <c r="G155" s="13"/>
      <c r="H155" s="204" t="s">
        <v>1</v>
      </c>
      <c r="I155" s="206"/>
      <c r="J155" s="13"/>
      <c r="K155" s="13"/>
      <c r="L155" s="203"/>
      <c r="M155" s="207"/>
      <c r="N155" s="208"/>
      <c r="O155" s="208"/>
      <c r="P155" s="208"/>
      <c r="Q155" s="208"/>
      <c r="R155" s="208"/>
      <c r="S155" s="208"/>
      <c r="T155" s="209"/>
      <c r="U155" s="13"/>
      <c r="V155" s="13"/>
      <c r="W155" s="13"/>
      <c r="X155" s="13"/>
      <c r="Y155" s="13"/>
      <c r="Z155" s="13"/>
      <c r="AA155" s="13"/>
      <c r="AB155" s="13"/>
      <c r="AC155" s="13"/>
      <c r="AD155" s="13"/>
      <c r="AE155" s="13"/>
      <c r="AT155" s="204" t="s">
        <v>141</v>
      </c>
      <c r="AU155" s="204" t="s">
        <v>87</v>
      </c>
      <c r="AV155" s="13" t="s">
        <v>85</v>
      </c>
      <c r="AW155" s="13" t="s">
        <v>34</v>
      </c>
      <c r="AX155" s="13" t="s">
        <v>77</v>
      </c>
      <c r="AY155" s="204" t="s">
        <v>131</v>
      </c>
    </row>
    <row r="156" s="13" customFormat="1">
      <c r="A156" s="13"/>
      <c r="B156" s="203"/>
      <c r="C156" s="13"/>
      <c r="D156" s="199" t="s">
        <v>141</v>
      </c>
      <c r="E156" s="204" t="s">
        <v>1</v>
      </c>
      <c r="F156" s="205" t="s">
        <v>177</v>
      </c>
      <c r="G156" s="13"/>
      <c r="H156" s="204" t="s">
        <v>1</v>
      </c>
      <c r="I156" s="206"/>
      <c r="J156" s="13"/>
      <c r="K156" s="13"/>
      <c r="L156" s="203"/>
      <c r="M156" s="207"/>
      <c r="N156" s="208"/>
      <c r="O156" s="208"/>
      <c r="P156" s="208"/>
      <c r="Q156" s="208"/>
      <c r="R156" s="208"/>
      <c r="S156" s="208"/>
      <c r="T156" s="209"/>
      <c r="U156" s="13"/>
      <c r="V156" s="13"/>
      <c r="W156" s="13"/>
      <c r="X156" s="13"/>
      <c r="Y156" s="13"/>
      <c r="Z156" s="13"/>
      <c r="AA156" s="13"/>
      <c r="AB156" s="13"/>
      <c r="AC156" s="13"/>
      <c r="AD156" s="13"/>
      <c r="AE156" s="13"/>
      <c r="AT156" s="204" t="s">
        <v>141</v>
      </c>
      <c r="AU156" s="204" t="s">
        <v>87</v>
      </c>
      <c r="AV156" s="13" t="s">
        <v>85</v>
      </c>
      <c r="AW156" s="13" t="s">
        <v>34</v>
      </c>
      <c r="AX156" s="13" t="s">
        <v>77</v>
      </c>
      <c r="AY156" s="204" t="s">
        <v>131</v>
      </c>
    </row>
    <row r="157" s="14" customFormat="1">
      <c r="A157" s="14"/>
      <c r="B157" s="210"/>
      <c r="C157" s="14"/>
      <c r="D157" s="199" t="s">
        <v>141</v>
      </c>
      <c r="E157" s="211" t="s">
        <v>1</v>
      </c>
      <c r="F157" s="212" t="s">
        <v>178</v>
      </c>
      <c r="G157" s="14"/>
      <c r="H157" s="213">
        <v>194.31100000000001</v>
      </c>
      <c r="I157" s="214"/>
      <c r="J157" s="14"/>
      <c r="K157" s="14"/>
      <c r="L157" s="210"/>
      <c r="M157" s="215"/>
      <c r="N157" s="216"/>
      <c r="O157" s="216"/>
      <c r="P157" s="216"/>
      <c r="Q157" s="216"/>
      <c r="R157" s="216"/>
      <c r="S157" s="216"/>
      <c r="T157" s="217"/>
      <c r="U157" s="14"/>
      <c r="V157" s="14"/>
      <c r="W157" s="14"/>
      <c r="X157" s="14"/>
      <c r="Y157" s="14"/>
      <c r="Z157" s="14"/>
      <c r="AA157" s="14"/>
      <c r="AB157" s="14"/>
      <c r="AC157" s="14"/>
      <c r="AD157" s="14"/>
      <c r="AE157" s="14"/>
      <c r="AT157" s="211" t="s">
        <v>141</v>
      </c>
      <c r="AU157" s="211" t="s">
        <v>87</v>
      </c>
      <c r="AV157" s="14" t="s">
        <v>87</v>
      </c>
      <c r="AW157" s="14" t="s">
        <v>34</v>
      </c>
      <c r="AX157" s="14" t="s">
        <v>77</v>
      </c>
      <c r="AY157" s="211" t="s">
        <v>131</v>
      </c>
    </row>
    <row r="158" s="14" customFormat="1">
      <c r="A158" s="14"/>
      <c r="B158" s="210"/>
      <c r="C158" s="14"/>
      <c r="D158" s="199" t="s">
        <v>141</v>
      </c>
      <c r="E158" s="211" t="s">
        <v>1</v>
      </c>
      <c r="F158" s="212" t="s">
        <v>179</v>
      </c>
      <c r="G158" s="14"/>
      <c r="H158" s="213">
        <v>193.92599999999999</v>
      </c>
      <c r="I158" s="214"/>
      <c r="J158" s="14"/>
      <c r="K158" s="14"/>
      <c r="L158" s="210"/>
      <c r="M158" s="215"/>
      <c r="N158" s="216"/>
      <c r="O158" s="216"/>
      <c r="P158" s="216"/>
      <c r="Q158" s="216"/>
      <c r="R158" s="216"/>
      <c r="S158" s="216"/>
      <c r="T158" s="217"/>
      <c r="U158" s="14"/>
      <c r="V158" s="14"/>
      <c r="W158" s="14"/>
      <c r="X158" s="14"/>
      <c r="Y158" s="14"/>
      <c r="Z158" s="14"/>
      <c r="AA158" s="14"/>
      <c r="AB158" s="14"/>
      <c r="AC158" s="14"/>
      <c r="AD158" s="14"/>
      <c r="AE158" s="14"/>
      <c r="AT158" s="211" t="s">
        <v>141</v>
      </c>
      <c r="AU158" s="211" t="s">
        <v>87</v>
      </c>
      <c r="AV158" s="14" t="s">
        <v>87</v>
      </c>
      <c r="AW158" s="14" t="s">
        <v>34</v>
      </c>
      <c r="AX158" s="14" t="s">
        <v>77</v>
      </c>
      <c r="AY158" s="211" t="s">
        <v>131</v>
      </c>
    </row>
    <row r="159" s="13" customFormat="1">
      <c r="A159" s="13"/>
      <c r="B159" s="203"/>
      <c r="C159" s="13"/>
      <c r="D159" s="199" t="s">
        <v>141</v>
      </c>
      <c r="E159" s="204" t="s">
        <v>1</v>
      </c>
      <c r="F159" s="205" t="s">
        <v>180</v>
      </c>
      <c r="G159" s="13"/>
      <c r="H159" s="204" t="s">
        <v>1</v>
      </c>
      <c r="I159" s="206"/>
      <c r="J159" s="13"/>
      <c r="K159" s="13"/>
      <c r="L159" s="203"/>
      <c r="M159" s="207"/>
      <c r="N159" s="208"/>
      <c r="O159" s="208"/>
      <c r="P159" s="208"/>
      <c r="Q159" s="208"/>
      <c r="R159" s="208"/>
      <c r="S159" s="208"/>
      <c r="T159" s="209"/>
      <c r="U159" s="13"/>
      <c r="V159" s="13"/>
      <c r="W159" s="13"/>
      <c r="X159" s="13"/>
      <c r="Y159" s="13"/>
      <c r="Z159" s="13"/>
      <c r="AA159" s="13"/>
      <c r="AB159" s="13"/>
      <c r="AC159" s="13"/>
      <c r="AD159" s="13"/>
      <c r="AE159" s="13"/>
      <c r="AT159" s="204" t="s">
        <v>141</v>
      </c>
      <c r="AU159" s="204" t="s">
        <v>87</v>
      </c>
      <c r="AV159" s="13" t="s">
        <v>85</v>
      </c>
      <c r="AW159" s="13" t="s">
        <v>34</v>
      </c>
      <c r="AX159" s="13" t="s">
        <v>77</v>
      </c>
      <c r="AY159" s="204" t="s">
        <v>131</v>
      </c>
    </row>
    <row r="160" s="14" customFormat="1">
      <c r="A160" s="14"/>
      <c r="B160" s="210"/>
      <c r="C160" s="14"/>
      <c r="D160" s="199" t="s">
        <v>141</v>
      </c>
      <c r="E160" s="211" t="s">
        <v>1</v>
      </c>
      <c r="F160" s="212" t="s">
        <v>181</v>
      </c>
      <c r="G160" s="14"/>
      <c r="H160" s="213">
        <v>98.400000000000006</v>
      </c>
      <c r="I160" s="214"/>
      <c r="J160" s="14"/>
      <c r="K160" s="14"/>
      <c r="L160" s="210"/>
      <c r="M160" s="215"/>
      <c r="N160" s="216"/>
      <c r="O160" s="216"/>
      <c r="P160" s="216"/>
      <c r="Q160" s="216"/>
      <c r="R160" s="216"/>
      <c r="S160" s="216"/>
      <c r="T160" s="217"/>
      <c r="U160" s="14"/>
      <c r="V160" s="14"/>
      <c r="W160" s="14"/>
      <c r="X160" s="14"/>
      <c r="Y160" s="14"/>
      <c r="Z160" s="14"/>
      <c r="AA160" s="14"/>
      <c r="AB160" s="14"/>
      <c r="AC160" s="14"/>
      <c r="AD160" s="14"/>
      <c r="AE160" s="14"/>
      <c r="AT160" s="211" t="s">
        <v>141</v>
      </c>
      <c r="AU160" s="211" t="s">
        <v>87</v>
      </c>
      <c r="AV160" s="14" t="s">
        <v>87</v>
      </c>
      <c r="AW160" s="14" t="s">
        <v>34</v>
      </c>
      <c r="AX160" s="14" t="s">
        <v>77</v>
      </c>
      <c r="AY160" s="211" t="s">
        <v>131</v>
      </c>
    </row>
    <row r="161" s="15" customFormat="1">
      <c r="A161" s="15"/>
      <c r="B161" s="218"/>
      <c r="C161" s="15"/>
      <c r="D161" s="199" t="s">
        <v>141</v>
      </c>
      <c r="E161" s="219" t="s">
        <v>1</v>
      </c>
      <c r="F161" s="220" t="s">
        <v>154</v>
      </c>
      <c r="G161" s="15"/>
      <c r="H161" s="221">
        <v>486.63699999999994</v>
      </c>
      <c r="I161" s="222"/>
      <c r="J161" s="15"/>
      <c r="K161" s="15"/>
      <c r="L161" s="218"/>
      <c r="M161" s="223"/>
      <c r="N161" s="224"/>
      <c r="O161" s="224"/>
      <c r="P161" s="224"/>
      <c r="Q161" s="224"/>
      <c r="R161" s="224"/>
      <c r="S161" s="224"/>
      <c r="T161" s="225"/>
      <c r="U161" s="15"/>
      <c r="V161" s="15"/>
      <c r="W161" s="15"/>
      <c r="X161" s="15"/>
      <c r="Y161" s="15"/>
      <c r="Z161" s="15"/>
      <c r="AA161" s="15"/>
      <c r="AB161" s="15"/>
      <c r="AC161" s="15"/>
      <c r="AD161" s="15"/>
      <c r="AE161" s="15"/>
      <c r="AT161" s="219" t="s">
        <v>141</v>
      </c>
      <c r="AU161" s="219" t="s">
        <v>87</v>
      </c>
      <c r="AV161" s="15" t="s">
        <v>137</v>
      </c>
      <c r="AW161" s="15" t="s">
        <v>34</v>
      </c>
      <c r="AX161" s="15" t="s">
        <v>85</v>
      </c>
      <c r="AY161" s="219" t="s">
        <v>131</v>
      </c>
    </row>
    <row r="162" s="2" customFormat="1" ht="24" customHeight="1">
      <c r="A162" s="37"/>
      <c r="B162" s="185"/>
      <c r="C162" s="186" t="s">
        <v>182</v>
      </c>
      <c r="D162" s="186" t="s">
        <v>132</v>
      </c>
      <c r="E162" s="187" t="s">
        <v>183</v>
      </c>
      <c r="F162" s="188" t="s">
        <v>184</v>
      </c>
      <c r="G162" s="189" t="s">
        <v>135</v>
      </c>
      <c r="H162" s="190">
        <v>486.637</v>
      </c>
      <c r="I162" s="191"/>
      <c r="J162" s="192">
        <f>ROUND(I162*H162,2)</f>
        <v>0</v>
      </c>
      <c r="K162" s="188" t="s">
        <v>136</v>
      </c>
      <c r="L162" s="38"/>
      <c r="M162" s="193" t="s">
        <v>1</v>
      </c>
      <c r="N162" s="194" t="s">
        <v>42</v>
      </c>
      <c r="O162" s="76"/>
      <c r="P162" s="195">
        <f>O162*H162</f>
        <v>0</v>
      </c>
      <c r="Q162" s="195">
        <v>0</v>
      </c>
      <c r="R162" s="195">
        <f>Q162*H162</f>
        <v>0</v>
      </c>
      <c r="S162" s="195">
        <v>0</v>
      </c>
      <c r="T162" s="196">
        <f>S162*H162</f>
        <v>0</v>
      </c>
      <c r="U162" s="37"/>
      <c r="V162" s="37"/>
      <c r="W162" s="37"/>
      <c r="X162" s="37"/>
      <c r="Y162" s="37"/>
      <c r="Z162" s="37"/>
      <c r="AA162" s="37"/>
      <c r="AB162" s="37"/>
      <c r="AC162" s="37"/>
      <c r="AD162" s="37"/>
      <c r="AE162" s="37"/>
      <c r="AR162" s="197" t="s">
        <v>137</v>
      </c>
      <c r="AT162" s="197" t="s">
        <v>132</v>
      </c>
      <c r="AU162" s="197" t="s">
        <v>87</v>
      </c>
      <c r="AY162" s="18" t="s">
        <v>131</v>
      </c>
      <c r="BE162" s="198">
        <f>IF(N162="základní",J162,0)</f>
        <v>0</v>
      </c>
      <c r="BF162" s="198">
        <f>IF(N162="snížená",J162,0)</f>
        <v>0</v>
      </c>
      <c r="BG162" s="198">
        <f>IF(N162="zákl. přenesená",J162,0)</f>
        <v>0</v>
      </c>
      <c r="BH162" s="198">
        <f>IF(N162="sníž. přenesená",J162,0)</f>
        <v>0</v>
      </c>
      <c r="BI162" s="198">
        <f>IF(N162="nulová",J162,0)</f>
        <v>0</v>
      </c>
      <c r="BJ162" s="18" t="s">
        <v>85</v>
      </c>
      <c r="BK162" s="198">
        <f>ROUND(I162*H162,2)</f>
        <v>0</v>
      </c>
      <c r="BL162" s="18" t="s">
        <v>137</v>
      </c>
      <c r="BM162" s="197" t="s">
        <v>185</v>
      </c>
    </row>
    <row r="163" s="2" customFormat="1">
      <c r="A163" s="37"/>
      <c r="B163" s="38"/>
      <c r="C163" s="37"/>
      <c r="D163" s="199" t="s">
        <v>139</v>
      </c>
      <c r="E163" s="37"/>
      <c r="F163" s="200" t="s">
        <v>186</v>
      </c>
      <c r="G163" s="37"/>
      <c r="H163" s="37"/>
      <c r="I163" s="123"/>
      <c r="J163" s="37"/>
      <c r="K163" s="37"/>
      <c r="L163" s="38"/>
      <c r="M163" s="201"/>
      <c r="N163" s="202"/>
      <c r="O163" s="76"/>
      <c r="P163" s="76"/>
      <c r="Q163" s="76"/>
      <c r="R163" s="76"/>
      <c r="S163" s="76"/>
      <c r="T163" s="77"/>
      <c r="U163" s="37"/>
      <c r="V163" s="37"/>
      <c r="W163" s="37"/>
      <c r="X163" s="37"/>
      <c r="Y163" s="37"/>
      <c r="Z163" s="37"/>
      <c r="AA163" s="37"/>
      <c r="AB163" s="37"/>
      <c r="AC163" s="37"/>
      <c r="AD163" s="37"/>
      <c r="AE163" s="37"/>
      <c r="AT163" s="18" t="s">
        <v>139</v>
      </c>
      <c r="AU163" s="18" t="s">
        <v>87</v>
      </c>
    </row>
    <row r="164" s="14" customFormat="1">
      <c r="A164" s="14"/>
      <c r="B164" s="210"/>
      <c r="C164" s="14"/>
      <c r="D164" s="199" t="s">
        <v>141</v>
      </c>
      <c r="E164" s="211" t="s">
        <v>1</v>
      </c>
      <c r="F164" s="212" t="s">
        <v>187</v>
      </c>
      <c r="G164" s="14"/>
      <c r="H164" s="213">
        <v>486.637</v>
      </c>
      <c r="I164" s="214"/>
      <c r="J164" s="14"/>
      <c r="K164" s="14"/>
      <c r="L164" s="210"/>
      <c r="M164" s="215"/>
      <c r="N164" s="216"/>
      <c r="O164" s="216"/>
      <c r="P164" s="216"/>
      <c r="Q164" s="216"/>
      <c r="R164" s="216"/>
      <c r="S164" s="216"/>
      <c r="T164" s="217"/>
      <c r="U164" s="14"/>
      <c r="V164" s="14"/>
      <c r="W164" s="14"/>
      <c r="X164" s="14"/>
      <c r="Y164" s="14"/>
      <c r="Z164" s="14"/>
      <c r="AA164" s="14"/>
      <c r="AB164" s="14"/>
      <c r="AC164" s="14"/>
      <c r="AD164" s="14"/>
      <c r="AE164" s="14"/>
      <c r="AT164" s="211" t="s">
        <v>141</v>
      </c>
      <c r="AU164" s="211" t="s">
        <v>87</v>
      </c>
      <c r="AV164" s="14" t="s">
        <v>87</v>
      </c>
      <c r="AW164" s="14" t="s">
        <v>34</v>
      </c>
      <c r="AX164" s="14" t="s">
        <v>85</v>
      </c>
      <c r="AY164" s="211" t="s">
        <v>131</v>
      </c>
    </row>
    <row r="165" s="2" customFormat="1" ht="60" customHeight="1">
      <c r="A165" s="37"/>
      <c r="B165" s="185"/>
      <c r="C165" s="186" t="s">
        <v>188</v>
      </c>
      <c r="D165" s="186" t="s">
        <v>132</v>
      </c>
      <c r="E165" s="187" t="s">
        <v>189</v>
      </c>
      <c r="F165" s="188" t="s">
        <v>190</v>
      </c>
      <c r="G165" s="189" t="s">
        <v>135</v>
      </c>
      <c r="H165" s="190">
        <v>98.400000000000006</v>
      </c>
      <c r="I165" s="191"/>
      <c r="J165" s="192">
        <f>ROUND(I165*H165,2)</f>
        <v>0</v>
      </c>
      <c r="K165" s="188" t="s">
        <v>136</v>
      </c>
      <c r="L165" s="38"/>
      <c r="M165" s="193" t="s">
        <v>1</v>
      </c>
      <c r="N165" s="194" t="s">
        <v>42</v>
      </c>
      <c r="O165" s="76"/>
      <c r="P165" s="195">
        <f>O165*H165</f>
        <v>0</v>
      </c>
      <c r="Q165" s="195">
        <v>0</v>
      </c>
      <c r="R165" s="195">
        <f>Q165*H165</f>
        <v>0</v>
      </c>
      <c r="S165" s="195">
        <v>1.8080000000000001</v>
      </c>
      <c r="T165" s="196">
        <f>S165*H165</f>
        <v>177.90720000000002</v>
      </c>
      <c r="U165" s="37"/>
      <c r="V165" s="37"/>
      <c r="W165" s="37"/>
      <c r="X165" s="37"/>
      <c r="Y165" s="37"/>
      <c r="Z165" s="37"/>
      <c r="AA165" s="37"/>
      <c r="AB165" s="37"/>
      <c r="AC165" s="37"/>
      <c r="AD165" s="37"/>
      <c r="AE165" s="37"/>
      <c r="AR165" s="197" t="s">
        <v>137</v>
      </c>
      <c r="AT165" s="197" t="s">
        <v>132</v>
      </c>
      <c r="AU165" s="197" t="s">
        <v>87</v>
      </c>
      <c r="AY165" s="18" t="s">
        <v>131</v>
      </c>
      <c r="BE165" s="198">
        <f>IF(N165="základní",J165,0)</f>
        <v>0</v>
      </c>
      <c r="BF165" s="198">
        <f>IF(N165="snížená",J165,0)</f>
        <v>0</v>
      </c>
      <c r="BG165" s="198">
        <f>IF(N165="zákl. přenesená",J165,0)</f>
        <v>0</v>
      </c>
      <c r="BH165" s="198">
        <f>IF(N165="sníž. přenesená",J165,0)</f>
        <v>0</v>
      </c>
      <c r="BI165" s="198">
        <f>IF(N165="nulová",J165,0)</f>
        <v>0</v>
      </c>
      <c r="BJ165" s="18" t="s">
        <v>85</v>
      </c>
      <c r="BK165" s="198">
        <f>ROUND(I165*H165,2)</f>
        <v>0</v>
      </c>
      <c r="BL165" s="18" t="s">
        <v>137</v>
      </c>
      <c r="BM165" s="197" t="s">
        <v>191</v>
      </c>
    </row>
    <row r="166" s="2" customFormat="1">
      <c r="A166" s="37"/>
      <c r="B166" s="38"/>
      <c r="C166" s="37"/>
      <c r="D166" s="199" t="s">
        <v>139</v>
      </c>
      <c r="E166" s="37"/>
      <c r="F166" s="200" t="s">
        <v>192</v>
      </c>
      <c r="G166" s="37"/>
      <c r="H166" s="37"/>
      <c r="I166" s="123"/>
      <c r="J166" s="37"/>
      <c r="K166" s="37"/>
      <c r="L166" s="38"/>
      <c r="M166" s="201"/>
      <c r="N166" s="202"/>
      <c r="O166" s="76"/>
      <c r="P166" s="76"/>
      <c r="Q166" s="76"/>
      <c r="R166" s="76"/>
      <c r="S166" s="76"/>
      <c r="T166" s="77"/>
      <c r="U166" s="37"/>
      <c r="V166" s="37"/>
      <c r="W166" s="37"/>
      <c r="X166" s="37"/>
      <c r="Y166" s="37"/>
      <c r="Z166" s="37"/>
      <c r="AA166" s="37"/>
      <c r="AB166" s="37"/>
      <c r="AC166" s="37"/>
      <c r="AD166" s="37"/>
      <c r="AE166" s="37"/>
      <c r="AT166" s="18" t="s">
        <v>139</v>
      </c>
      <c r="AU166" s="18" t="s">
        <v>87</v>
      </c>
    </row>
    <row r="167" s="13" customFormat="1">
      <c r="A167" s="13"/>
      <c r="B167" s="203"/>
      <c r="C167" s="13"/>
      <c r="D167" s="199" t="s">
        <v>141</v>
      </c>
      <c r="E167" s="204" t="s">
        <v>1</v>
      </c>
      <c r="F167" s="205" t="s">
        <v>180</v>
      </c>
      <c r="G167" s="13"/>
      <c r="H167" s="204" t="s">
        <v>1</v>
      </c>
      <c r="I167" s="206"/>
      <c r="J167" s="13"/>
      <c r="K167" s="13"/>
      <c r="L167" s="203"/>
      <c r="M167" s="207"/>
      <c r="N167" s="208"/>
      <c r="O167" s="208"/>
      <c r="P167" s="208"/>
      <c r="Q167" s="208"/>
      <c r="R167" s="208"/>
      <c r="S167" s="208"/>
      <c r="T167" s="209"/>
      <c r="U167" s="13"/>
      <c r="V167" s="13"/>
      <c r="W167" s="13"/>
      <c r="X167" s="13"/>
      <c r="Y167" s="13"/>
      <c r="Z167" s="13"/>
      <c r="AA167" s="13"/>
      <c r="AB167" s="13"/>
      <c r="AC167" s="13"/>
      <c r="AD167" s="13"/>
      <c r="AE167" s="13"/>
      <c r="AT167" s="204" t="s">
        <v>141</v>
      </c>
      <c r="AU167" s="204" t="s">
        <v>87</v>
      </c>
      <c r="AV167" s="13" t="s">
        <v>85</v>
      </c>
      <c r="AW167" s="13" t="s">
        <v>34</v>
      </c>
      <c r="AX167" s="13" t="s">
        <v>77</v>
      </c>
      <c r="AY167" s="204" t="s">
        <v>131</v>
      </c>
    </row>
    <row r="168" s="14" customFormat="1">
      <c r="A168" s="14"/>
      <c r="B168" s="210"/>
      <c r="C168" s="14"/>
      <c r="D168" s="199" t="s">
        <v>141</v>
      </c>
      <c r="E168" s="211" t="s">
        <v>1</v>
      </c>
      <c r="F168" s="212" t="s">
        <v>153</v>
      </c>
      <c r="G168" s="14"/>
      <c r="H168" s="213">
        <v>98.400000000000006</v>
      </c>
      <c r="I168" s="214"/>
      <c r="J168" s="14"/>
      <c r="K168" s="14"/>
      <c r="L168" s="210"/>
      <c r="M168" s="215"/>
      <c r="N168" s="216"/>
      <c r="O168" s="216"/>
      <c r="P168" s="216"/>
      <c r="Q168" s="216"/>
      <c r="R168" s="216"/>
      <c r="S168" s="216"/>
      <c r="T168" s="217"/>
      <c r="U168" s="14"/>
      <c r="V168" s="14"/>
      <c r="W168" s="14"/>
      <c r="X168" s="14"/>
      <c r="Y168" s="14"/>
      <c r="Z168" s="14"/>
      <c r="AA168" s="14"/>
      <c r="AB168" s="14"/>
      <c r="AC168" s="14"/>
      <c r="AD168" s="14"/>
      <c r="AE168" s="14"/>
      <c r="AT168" s="211" t="s">
        <v>141</v>
      </c>
      <c r="AU168" s="211" t="s">
        <v>87</v>
      </c>
      <c r="AV168" s="14" t="s">
        <v>87</v>
      </c>
      <c r="AW168" s="14" t="s">
        <v>34</v>
      </c>
      <c r="AX168" s="14" t="s">
        <v>85</v>
      </c>
      <c r="AY168" s="211" t="s">
        <v>131</v>
      </c>
    </row>
    <row r="169" s="2" customFormat="1" ht="60" customHeight="1">
      <c r="A169" s="37"/>
      <c r="B169" s="185"/>
      <c r="C169" s="186" t="s">
        <v>193</v>
      </c>
      <c r="D169" s="186" t="s">
        <v>132</v>
      </c>
      <c r="E169" s="187" t="s">
        <v>194</v>
      </c>
      <c r="F169" s="188" t="s">
        <v>195</v>
      </c>
      <c r="G169" s="189" t="s">
        <v>135</v>
      </c>
      <c r="H169" s="190">
        <v>98.400000000000006</v>
      </c>
      <c r="I169" s="191"/>
      <c r="J169" s="192">
        <f>ROUND(I169*H169,2)</f>
        <v>0</v>
      </c>
      <c r="K169" s="188" t="s">
        <v>136</v>
      </c>
      <c r="L169" s="38"/>
      <c r="M169" s="193" t="s">
        <v>1</v>
      </c>
      <c r="N169" s="194" t="s">
        <v>42</v>
      </c>
      <c r="O169" s="76"/>
      <c r="P169" s="195">
        <f>O169*H169</f>
        <v>0</v>
      </c>
      <c r="Q169" s="195">
        <v>0</v>
      </c>
      <c r="R169" s="195">
        <f>Q169*H169</f>
        <v>0</v>
      </c>
      <c r="S169" s="195">
        <v>0</v>
      </c>
      <c r="T169" s="196">
        <f>S169*H169</f>
        <v>0</v>
      </c>
      <c r="U169" s="37"/>
      <c r="V169" s="37"/>
      <c r="W169" s="37"/>
      <c r="X169" s="37"/>
      <c r="Y169" s="37"/>
      <c r="Z169" s="37"/>
      <c r="AA169" s="37"/>
      <c r="AB169" s="37"/>
      <c r="AC169" s="37"/>
      <c r="AD169" s="37"/>
      <c r="AE169" s="37"/>
      <c r="AR169" s="197" t="s">
        <v>137</v>
      </c>
      <c r="AT169" s="197" t="s">
        <v>132</v>
      </c>
      <c r="AU169" s="197" t="s">
        <v>87</v>
      </c>
      <c r="AY169" s="18" t="s">
        <v>131</v>
      </c>
      <c r="BE169" s="198">
        <f>IF(N169="základní",J169,0)</f>
        <v>0</v>
      </c>
      <c r="BF169" s="198">
        <f>IF(N169="snížená",J169,0)</f>
        <v>0</v>
      </c>
      <c r="BG169" s="198">
        <f>IF(N169="zákl. přenesená",J169,0)</f>
        <v>0</v>
      </c>
      <c r="BH169" s="198">
        <f>IF(N169="sníž. přenesená",J169,0)</f>
        <v>0</v>
      </c>
      <c r="BI169" s="198">
        <f>IF(N169="nulová",J169,0)</f>
        <v>0</v>
      </c>
      <c r="BJ169" s="18" t="s">
        <v>85</v>
      </c>
      <c r="BK169" s="198">
        <f>ROUND(I169*H169,2)</f>
        <v>0</v>
      </c>
      <c r="BL169" s="18" t="s">
        <v>137</v>
      </c>
      <c r="BM169" s="197" t="s">
        <v>196</v>
      </c>
    </row>
    <row r="170" s="2" customFormat="1">
      <c r="A170" s="37"/>
      <c r="B170" s="38"/>
      <c r="C170" s="37"/>
      <c r="D170" s="199" t="s">
        <v>139</v>
      </c>
      <c r="E170" s="37"/>
      <c r="F170" s="200" t="s">
        <v>192</v>
      </c>
      <c r="G170" s="37"/>
      <c r="H170" s="37"/>
      <c r="I170" s="123"/>
      <c r="J170" s="37"/>
      <c r="K170" s="37"/>
      <c r="L170" s="38"/>
      <c r="M170" s="201"/>
      <c r="N170" s="202"/>
      <c r="O170" s="76"/>
      <c r="P170" s="76"/>
      <c r="Q170" s="76"/>
      <c r="R170" s="76"/>
      <c r="S170" s="76"/>
      <c r="T170" s="77"/>
      <c r="U170" s="37"/>
      <c r="V170" s="37"/>
      <c r="W170" s="37"/>
      <c r="X170" s="37"/>
      <c r="Y170" s="37"/>
      <c r="Z170" s="37"/>
      <c r="AA170" s="37"/>
      <c r="AB170" s="37"/>
      <c r="AC170" s="37"/>
      <c r="AD170" s="37"/>
      <c r="AE170" s="37"/>
      <c r="AT170" s="18" t="s">
        <v>139</v>
      </c>
      <c r="AU170" s="18" t="s">
        <v>87</v>
      </c>
    </row>
    <row r="171" s="14" customFormat="1">
      <c r="A171" s="14"/>
      <c r="B171" s="210"/>
      <c r="C171" s="14"/>
      <c r="D171" s="199" t="s">
        <v>141</v>
      </c>
      <c r="E171" s="211" t="s">
        <v>1</v>
      </c>
      <c r="F171" s="212" t="s">
        <v>197</v>
      </c>
      <c r="G171" s="14"/>
      <c r="H171" s="213">
        <v>98.400000000000006</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141</v>
      </c>
      <c r="AU171" s="211" t="s">
        <v>87</v>
      </c>
      <c r="AV171" s="14" t="s">
        <v>87</v>
      </c>
      <c r="AW171" s="14" t="s">
        <v>34</v>
      </c>
      <c r="AX171" s="14" t="s">
        <v>85</v>
      </c>
      <c r="AY171" s="211" t="s">
        <v>131</v>
      </c>
    </row>
    <row r="172" s="2" customFormat="1" ht="16.5" customHeight="1">
      <c r="A172" s="37"/>
      <c r="B172" s="185"/>
      <c r="C172" s="186" t="s">
        <v>198</v>
      </c>
      <c r="D172" s="186" t="s">
        <v>132</v>
      </c>
      <c r="E172" s="187" t="s">
        <v>199</v>
      </c>
      <c r="F172" s="188" t="s">
        <v>200</v>
      </c>
      <c r="G172" s="189" t="s">
        <v>135</v>
      </c>
      <c r="H172" s="190">
        <v>0.90000000000000002</v>
      </c>
      <c r="I172" s="191"/>
      <c r="J172" s="192">
        <f>ROUND(I172*H172,2)</f>
        <v>0</v>
      </c>
      <c r="K172" s="188" t="s">
        <v>136</v>
      </c>
      <c r="L172" s="38"/>
      <c r="M172" s="193" t="s">
        <v>1</v>
      </c>
      <c r="N172" s="194" t="s">
        <v>42</v>
      </c>
      <c r="O172" s="76"/>
      <c r="P172" s="195">
        <f>O172*H172</f>
        <v>0</v>
      </c>
      <c r="Q172" s="195">
        <v>1.5138</v>
      </c>
      <c r="R172" s="195">
        <f>Q172*H172</f>
        <v>1.36242</v>
      </c>
      <c r="S172" s="195">
        <v>0</v>
      </c>
      <c r="T172" s="196">
        <f>S172*H172</f>
        <v>0</v>
      </c>
      <c r="U172" s="37"/>
      <c r="V172" s="37"/>
      <c r="W172" s="37"/>
      <c r="X172" s="37"/>
      <c r="Y172" s="37"/>
      <c r="Z172" s="37"/>
      <c r="AA172" s="37"/>
      <c r="AB172" s="37"/>
      <c r="AC172" s="37"/>
      <c r="AD172" s="37"/>
      <c r="AE172" s="37"/>
      <c r="AR172" s="197" t="s">
        <v>137</v>
      </c>
      <c r="AT172" s="197" t="s">
        <v>132</v>
      </c>
      <c r="AU172" s="197" t="s">
        <v>87</v>
      </c>
      <c r="AY172" s="18" t="s">
        <v>131</v>
      </c>
      <c r="BE172" s="198">
        <f>IF(N172="základní",J172,0)</f>
        <v>0</v>
      </c>
      <c r="BF172" s="198">
        <f>IF(N172="snížená",J172,0)</f>
        <v>0</v>
      </c>
      <c r="BG172" s="198">
        <f>IF(N172="zákl. přenesená",J172,0)</f>
        <v>0</v>
      </c>
      <c r="BH172" s="198">
        <f>IF(N172="sníž. přenesená",J172,0)</f>
        <v>0</v>
      </c>
      <c r="BI172" s="198">
        <f>IF(N172="nulová",J172,0)</f>
        <v>0</v>
      </c>
      <c r="BJ172" s="18" t="s">
        <v>85</v>
      </c>
      <c r="BK172" s="198">
        <f>ROUND(I172*H172,2)</f>
        <v>0</v>
      </c>
      <c r="BL172" s="18" t="s">
        <v>137</v>
      </c>
      <c r="BM172" s="197" t="s">
        <v>201</v>
      </c>
    </row>
    <row r="173" s="13" customFormat="1">
      <c r="A173" s="13"/>
      <c r="B173" s="203"/>
      <c r="C173" s="13"/>
      <c r="D173" s="199" t="s">
        <v>141</v>
      </c>
      <c r="E173" s="204" t="s">
        <v>1</v>
      </c>
      <c r="F173" s="205" t="s">
        <v>202</v>
      </c>
      <c r="G173" s="13"/>
      <c r="H173" s="204" t="s">
        <v>1</v>
      </c>
      <c r="I173" s="206"/>
      <c r="J173" s="13"/>
      <c r="K173" s="13"/>
      <c r="L173" s="203"/>
      <c r="M173" s="207"/>
      <c r="N173" s="208"/>
      <c r="O173" s="208"/>
      <c r="P173" s="208"/>
      <c r="Q173" s="208"/>
      <c r="R173" s="208"/>
      <c r="S173" s="208"/>
      <c r="T173" s="209"/>
      <c r="U173" s="13"/>
      <c r="V173" s="13"/>
      <c r="W173" s="13"/>
      <c r="X173" s="13"/>
      <c r="Y173" s="13"/>
      <c r="Z173" s="13"/>
      <c r="AA173" s="13"/>
      <c r="AB173" s="13"/>
      <c r="AC173" s="13"/>
      <c r="AD173" s="13"/>
      <c r="AE173" s="13"/>
      <c r="AT173" s="204" t="s">
        <v>141</v>
      </c>
      <c r="AU173" s="204" t="s">
        <v>87</v>
      </c>
      <c r="AV173" s="13" t="s">
        <v>85</v>
      </c>
      <c r="AW173" s="13" t="s">
        <v>34</v>
      </c>
      <c r="AX173" s="13" t="s">
        <v>77</v>
      </c>
      <c r="AY173" s="204" t="s">
        <v>131</v>
      </c>
    </row>
    <row r="174" s="13" customFormat="1">
      <c r="A174" s="13"/>
      <c r="B174" s="203"/>
      <c r="C174" s="13"/>
      <c r="D174" s="199" t="s">
        <v>141</v>
      </c>
      <c r="E174" s="204" t="s">
        <v>1</v>
      </c>
      <c r="F174" s="205" t="s">
        <v>203</v>
      </c>
      <c r="G174" s="13"/>
      <c r="H174" s="204" t="s">
        <v>1</v>
      </c>
      <c r="I174" s="206"/>
      <c r="J174" s="13"/>
      <c r="K174" s="13"/>
      <c r="L174" s="203"/>
      <c r="M174" s="207"/>
      <c r="N174" s="208"/>
      <c r="O174" s="208"/>
      <c r="P174" s="208"/>
      <c r="Q174" s="208"/>
      <c r="R174" s="208"/>
      <c r="S174" s="208"/>
      <c r="T174" s="209"/>
      <c r="U174" s="13"/>
      <c r="V174" s="13"/>
      <c r="W174" s="13"/>
      <c r="X174" s="13"/>
      <c r="Y174" s="13"/>
      <c r="Z174" s="13"/>
      <c r="AA174" s="13"/>
      <c r="AB174" s="13"/>
      <c r="AC174" s="13"/>
      <c r="AD174" s="13"/>
      <c r="AE174" s="13"/>
      <c r="AT174" s="204" t="s">
        <v>141</v>
      </c>
      <c r="AU174" s="204" t="s">
        <v>87</v>
      </c>
      <c r="AV174" s="13" t="s">
        <v>85</v>
      </c>
      <c r="AW174" s="13" t="s">
        <v>34</v>
      </c>
      <c r="AX174" s="13" t="s">
        <v>77</v>
      </c>
      <c r="AY174" s="204" t="s">
        <v>131</v>
      </c>
    </row>
    <row r="175" s="13" customFormat="1">
      <c r="A175" s="13"/>
      <c r="B175" s="203"/>
      <c r="C175" s="13"/>
      <c r="D175" s="199" t="s">
        <v>141</v>
      </c>
      <c r="E175" s="204" t="s">
        <v>1</v>
      </c>
      <c r="F175" s="205" t="s">
        <v>204</v>
      </c>
      <c r="G175" s="13"/>
      <c r="H175" s="204" t="s">
        <v>1</v>
      </c>
      <c r="I175" s="206"/>
      <c r="J175" s="13"/>
      <c r="K175" s="13"/>
      <c r="L175" s="203"/>
      <c r="M175" s="207"/>
      <c r="N175" s="208"/>
      <c r="O175" s="208"/>
      <c r="P175" s="208"/>
      <c r="Q175" s="208"/>
      <c r="R175" s="208"/>
      <c r="S175" s="208"/>
      <c r="T175" s="209"/>
      <c r="U175" s="13"/>
      <c r="V175" s="13"/>
      <c r="W175" s="13"/>
      <c r="X175" s="13"/>
      <c r="Y175" s="13"/>
      <c r="Z175" s="13"/>
      <c r="AA175" s="13"/>
      <c r="AB175" s="13"/>
      <c r="AC175" s="13"/>
      <c r="AD175" s="13"/>
      <c r="AE175" s="13"/>
      <c r="AT175" s="204" t="s">
        <v>141</v>
      </c>
      <c r="AU175" s="204" t="s">
        <v>87</v>
      </c>
      <c r="AV175" s="13" t="s">
        <v>85</v>
      </c>
      <c r="AW175" s="13" t="s">
        <v>34</v>
      </c>
      <c r="AX175" s="13" t="s">
        <v>77</v>
      </c>
      <c r="AY175" s="204" t="s">
        <v>131</v>
      </c>
    </row>
    <row r="176" s="14" customFormat="1">
      <c r="A176" s="14"/>
      <c r="B176" s="210"/>
      <c r="C176" s="14"/>
      <c r="D176" s="199" t="s">
        <v>141</v>
      </c>
      <c r="E176" s="211" t="s">
        <v>1</v>
      </c>
      <c r="F176" s="212" t="s">
        <v>205</v>
      </c>
      <c r="G176" s="14"/>
      <c r="H176" s="213">
        <v>0.90000000000000002</v>
      </c>
      <c r="I176" s="214"/>
      <c r="J176" s="14"/>
      <c r="K176" s="14"/>
      <c r="L176" s="210"/>
      <c r="M176" s="215"/>
      <c r="N176" s="216"/>
      <c r="O176" s="216"/>
      <c r="P176" s="216"/>
      <c r="Q176" s="216"/>
      <c r="R176" s="216"/>
      <c r="S176" s="216"/>
      <c r="T176" s="217"/>
      <c r="U176" s="14"/>
      <c r="V176" s="14"/>
      <c r="W176" s="14"/>
      <c r="X176" s="14"/>
      <c r="Y176" s="14"/>
      <c r="Z176" s="14"/>
      <c r="AA176" s="14"/>
      <c r="AB176" s="14"/>
      <c r="AC176" s="14"/>
      <c r="AD176" s="14"/>
      <c r="AE176" s="14"/>
      <c r="AT176" s="211" t="s">
        <v>141</v>
      </c>
      <c r="AU176" s="211" t="s">
        <v>87</v>
      </c>
      <c r="AV176" s="14" t="s">
        <v>87</v>
      </c>
      <c r="AW176" s="14" t="s">
        <v>34</v>
      </c>
      <c r="AX176" s="14" t="s">
        <v>85</v>
      </c>
      <c r="AY176" s="211" t="s">
        <v>131</v>
      </c>
    </row>
    <row r="177" s="2" customFormat="1" ht="48" customHeight="1">
      <c r="A177" s="37"/>
      <c r="B177" s="185"/>
      <c r="C177" s="186" t="s">
        <v>206</v>
      </c>
      <c r="D177" s="186" t="s">
        <v>132</v>
      </c>
      <c r="E177" s="187" t="s">
        <v>207</v>
      </c>
      <c r="F177" s="188" t="s">
        <v>208</v>
      </c>
      <c r="G177" s="189" t="s">
        <v>209</v>
      </c>
      <c r="H177" s="190">
        <v>60</v>
      </c>
      <c r="I177" s="191"/>
      <c r="J177" s="192">
        <f>ROUND(I177*H177,2)</f>
        <v>0</v>
      </c>
      <c r="K177" s="188" t="s">
        <v>136</v>
      </c>
      <c r="L177" s="38"/>
      <c r="M177" s="193" t="s">
        <v>1</v>
      </c>
      <c r="N177" s="194" t="s">
        <v>42</v>
      </c>
      <c r="O177" s="76"/>
      <c r="P177" s="195">
        <f>O177*H177</f>
        <v>0</v>
      </c>
      <c r="Q177" s="195">
        <v>0.045069999999999999</v>
      </c>
      <c r="R177" s="195">
        <f>Q177*H177</f>
        <v>2.7042000000000002</v>
      </c>
      <c r="S177" s="195">
        <v>0</v>
      </c>
      <c r="T177" s="196">
        <f>S177*H177</f>
        <v>0</v>
      </c>
      <c r="U177" s="37"/>
      <c r="V177" s="37"/>
      <c r="W177" s="37"/>
      <c r="X177" s="37"/>
      <c r="Y177" s="37"/>
      <c r="Z177" s="37"/>
      <c r="AA177" s="37"/>
      <c r="AB177" s="37"/>
      <c r="AC177" s="37"/>
      <c r="AD177" s="37"/>
      <c r="AE177" s="37"/>
      <c r="AR177" s="197" t="s">
        <v>137</v>
      </c>
      <c r="AT177" s="197" t="s">
        <v>132</v>
      </c>
      <c r="AU177" s="197" t="s">
        <v>87</v>
      </c>
      <c r="AY177" s="18" t="s">
        <v>131</v>
      </c>
      <c r="BE177" s="198">
        <f>IF(N177="základní",J177,0)</f>
        <v>0</v>
      </c>
      <c r="BF177" s="198">
        <f>IF(N177="snížená",J177,0)</f>
        <v>0</v>
      </c>
      <c r="BG177" s="198">
        <f>IF(N177="zákl. přenesená",J177,0)</f>
        <v>0</v>
      </c>
      <c r="BH177" s="198">
        <f>IF(N177="sníž. přenesená",J177,0)</f>
        <v>0</v>
      </c>
      <c r="BI177" s="198">
        <f>IF(N177="nulová",J177,0)</f>
        <v>0</v>
      </c>
      <c r="BJ177" s="18" t="s">
        <v>85</v>
      </c>
      <c r="BK177" s="198">
        <f>ROUND(I177*H177,2)</f>
        <v>0</v>
      </c>
      <c r="BL177" s="18" t="s">
        <v>137</v>
      </c>
      <c r="BM177" s="197" t="s">
        <v>210</v>
      </c>
    </row>
    <row r="178" s="13" customFormat="1">
      <c r="A178" s="13"/>
      <c r="B178" s="203"/>
      <c r="C178" s="13"/>
      <c r="D178" s="199" t="s">
        <v>141</v>
      </c>
      <c r="E178" s="204" t="s">
        <v>1</v>
      </c>
      <c r="F178" s="205" t="s">
        <v>211</v>
      </c>
      <c r="G178" s="13"/>
      <c r="H178" s="204" t="s">
        <v>1</v>
      </c>
      <c r="I178" s="206"/>
      <c r="J178" s="13"/>
      <c r="K178" s="13"/>
      <c r="L178" s="203"/>
      <c r="M178" s="207"/>
      <c r="N178" s="208"/>
      <c r="O178" s="208"/>
      <c r="P178" s="208"/>
      <c r="Q178" s="208"/>
      <c r="R178" s="208"/>
      <c r="S178" s="208"/>
      <c r="T178" s="209"/>
      <c r="U178" s="13"/>
      <c r="V178" s="13"/>
      <c r="W178" s="13"/>
      <c r="X178" s="13"/>
      <c r="Y178" s="13"/>
      <c r="Z178" s="13"/>
      <c r="AA178" s="13"/>
      <c r="AB178" s="13"/>
      <c r="AC178" s="13"/>
      <c r="AD178" s="13"/>
      <c r="AE178" s="13"/>
      <c r="AT178" s="204" t="s">
        <v>141</v>
      </c>
      <c r="AU178" s="204" t="s">
        <v>87</v>
      </c>
      <c r="AV178" s="13" t="s">
        <v>85</v>
      </c>
      <c r="AW178" s="13" t="s">
        <v>34</v>
      </c>
      <c r="AX178" s="13" t="s">
        <v>77</v>
      </c>
      <c r="AY178" s="204" t="s">
        <v>131</v>
      </c>
    </row>
    <row r="179" s="13" customFormat="1">
      <c r="A179" s="13"/>
      <c r="B179" s="203"/>
      <c r="C179" s="13"/>
      <c r="D179" s="199" t="s">
        <v>141</v>
      </c>
      <c r="E179" s="204" t="s">
        <v>1</v>
      </c>
      <c r="F179" s="205" t="s">
        <v>212</v>
      </c>
      <c r="G179" s="13"/>
      <c r="H179" s="204" t="s">
        <v>1</v>
      </c>
      <c r="I179" s="206"/>
      <c r="J179" s="13"/>
      <c r="K179" s="13"/>
      <c r="L179" s="203"/>
      <c r="M179" s="207"/>
      <c r="N179" s="208"/>
      <c r="O179" s="208"/>
      <c r="P179" s="208"/>
      <c r="Q179" s="208"/>
      <c r="R179" s="208"/>
      <c r="S179" s="208"/>
      <c r="T179" s="209"/>
      <c r="U179" s="13"/>
      <c r="V179" s="13"/>
      <c r="W179" s="13"/>
      <c r="X179" s="13"/>
      <c r="Y179" s="13"/>
      <c r="Z179" s="13"/>
      <c r="AA179" s="13"/>
      <c r="AB179" s="13"/>
      <c r="AC179" s="13"/>
      <c r="AD179" s="13"/>
      <c r="AE179" s="13"/>
      <c r="AT179" s="204" t="s">
        <v>141</v>
      </c>
      <c r="AU179" s="204" t="s">
        <v>87</v>
      </c>
      <c r="AV179" s="13" t="s">
        <v>85</v>
      </c>
      <c r="AW179" s="13" t="s">
        <v>34</v>
      </c>
      <c r="AX179" s="13" t="s">
        <v>77</v>
      </c>
      <c r="AY179" s="204" t="s">
        <v>131</v>
      </c>
    </row>
    <row r="180" s="13" customFormat="1">
      <c r="A180" s="13"/>
      <c r="B180" s="203"/>
      <c r="C180" s="13"/>
      <c r="D180" s="199" t="s">
        <v>141</v>
      </c>
      <c r="E180" s="204" t="s">
        <v>1</v>
      </c>
      <c r="F180" s="205" t="s">
        <v>213</v>
      </c>
      <c r="G180" s="13"/>
      <c r="H180" s="204" t="s">
        <v>1</v>
      </c>
      <c r="I180" s="206"/>
      <c r="J180" s="13"/>
      <c r="K180" s="13"/>
      <c r="L180" s="203"/>
      <c r="M180" s="207"/>
      <c r="N180" s="208"/>
      <c r="O180" s="208"/>
      <c r="P180" s="208"/>
      <c r="Q180" s="208"/>
      <c r="R180" s="208"/>
      <c r="S180" s="208"/>
      <c r="T180" s="209"/>
      <c r="U180" s="13"/>
      <c r="V180" s="13"/>
      <c r="W180" s="13"/>
      <c r="X180" s="13"/>
      <c r="Y180" s="13"/>
      <c r="Z180" s="13"/>
      <c r="AA180" s="13"/>
      <c r="AB180" s="13"/>
      <c r="AC180" s="13"/>
      <c r="AD180" s="13"/>
      <c r="AE180" s="13"/>
      <c r="AT180" s="204" t="s">
        <v>141</v>
      </c>
      <c r="AU180" s="204" t="s">
        <v>87</v>
      </c>
      <c r="AV180" s="13" t="s">
        <v>85</v>
      </c>
      <c r="AW180" s="13" t="s">
        <v>34</v>
      </c>
      <c r="AX180" s="13" t="s">
        <v>77</v>
      </c>
      <c r="AY180" s="204" t="s">
        <v>131</v>
      </c>
    </row>
    <row r="181" s="13" customFormat="1">
      <c r="A181" s="13"/>
      <c r="B181" s="203"/>
      <c r="C181" s="13"/>
      <c r="D181" s="199" t="s">
        <v>141</v>
      </c>
      <c r="E181" s="204" t="s">
        <v>1</v>
      </c>
      <c r="F181" s="205" t="s">
        <v>214</v>
      </c>
      <c r="G181" s="13"/>
      <c r="H181" s="204" t="s">
        <v>1</v>
      </c>
      <c r="I181" s="206"/>
      <c r="J181" s="13"/>
      <c r="K181" s="13"/>
      <c r="L181" s="203"/>
      <c r="M181" s="207"/>
      <c r="N181" s="208"/>
      <c r="O181" s="208"/>
      <c r="P181" s="208"/>
      <c r="Q181" s="208"/>
      <c r="R181" s="208"/>
      <c r="S181" s="208"/>
      <c r="T181" s="209"/>
      <c r="U181" s="13"/>
      <c r="V181" s="13"/>
      <c r="W181" s="13"/>
      <c r="X181" s="13"/>
      <c r="Y181" s="13"/>
      <c r="Z181" s="13"/>
      <c r="AA181" s="13"/>
      <c r="AB181" s="13"/>
      <c r="AC181" s="13"/>
      <c r="AD181" s="13"/>
      <c r="AE181" s="13"/>
      <c r="AT181" s="204" t="s">
        <v>141</v>
      </c>
      <c r="AU181" s="204" t="s">
        <v>87</v>
      </c>
      <c r="AV181" s="13" t="s">
        <v>85</v>
      </c>
      <c r="AW181" s="13" t="s">
        <v>34</v>
      </c>
      <c r="AX181" s="13" t="s">
        <v>77</v>
      </c>
      <c r="AY181" s="204" t="s">
        <v>131</v>
      </c>
    </row>
    <row r="182" s="13" customFormat="1">
      <c r="A182" s="13"/>
      <c r="B182" s="203"/>
      <c r="C182" s="13"/>
      <c r="D182" s="199" t="s">
        <v>141</v>
      </c>
      <c r="E182" s="204" t="s">
        <v>1</v>
      </c>
      <c r="F182" s="205" t="s">
        <v>215</v>
      </c>
      <c r="G182" s="13"/>
      <c r="H182" s="204" t="s">
        <v>1</v>
      </c>
      <c r="I182" s="206"/>
      <c r="J182" s="13"/>
      <c r="K182" s="13"/>
      <c r="L182" s="203"/>
      <c r="M182" s="207"/>
      <c r="N182" s="208"/>
      <c r="O182" s="208"/>
      <c r="P182" s="208"/>
      <c r="Q182" s="208"/>
      <c r="R182" s="208"/>
      <c r="S182" s="208"/>
      <c r="T182" s="209"/>
      <c r="U182" s="13"/>
      <c r="V182" s="13"/>
      <c r="W182" s="13"/>
      <c r="X182" s="13"/>
      <c r="Y182" s="13"/>
      <c r="Z182" s="13"/>
      <c r="AA182" s="13"/>
      <c r="AB182" s="13"/>
      <c r="AC182" s="13"/>
      <c r="AD182" s="13"/>
      <c r="AE182" s="13"/>
      <c r="AT182" s="204" t="s">
        <v>141</v>
      </c>
      <c r="AU182" s="204" t="s">
        <v>87</v>
      </c>
      <c r="AV182" s="13" t="s">
        <v>85</v>
      </c>
      <c r="AW182" s="13" t="s">
        <v>34</v>
      </c>
      <c r="AX182" s="13" t="s">
        <v>77</v>
      </c>
      <c r="AY182" s="204" t="s">
        <v>131</v>
      </c>
    </row>
    <row r="183" s="13" customFormat="1">
      <c r="A183" s="13"/>
      <c r="B183" s="203"/>
      <c r="C183" s="13"/>
      <c r="D183" s="199" t="s">
        <v>141</v>
      </c>
      <c r="E183" s="204" t="s">
        <v>1</v>
      </c>
      <c r="F183" s="205" t="s">
        <v>216</v>
      </c>
      <c r="G183" s="13"/>
      <c r="H183" s="204" t="s">
        <v>1</v>
      </c>
      <c r="I183" s="206"/>
      <c r="J183" s="13"/>
      <c r="K183" s="13"/>
      <c r="L183" s="203"/>
      <c r="M183" s="207"/>
      <c r="N183" s="208"/>
      <c r="O183" s="208"/>
      <c r="P183" s="208"/>
      <c r="Q183" s="208"/>
      <c r="R183" s="208"/>
      <c r="S183" s="208"/>
      <c r="T183" s="209"/>
      <c r="U183" s="13"/>
      <c r="V183" s="13"/>
      <c r="W183" s="13"/>
      <c r="X183" s="13"/>
      <c r="Y183" s="13"/>
      <c r="Z183" s="13"/>
      <c r="AA183" s="13"/>
      <c r="AB183" s="13"/>
      <c r="AC183" s="13"/>
      <c r="AD183" s="13"/>
      <c r="AE183" s="13"/>
      <c r="AT183" s="204" t="s">
        <v>141</v>
      </c>
      <c r="AU183" s="204" t="s">
        <v>87</v>
      </c>
      <c r="AV183" s="13" t="s">
        <v>85</v>
      </c>
      <c r="AW183" s="13" t="s">
        <v>34</v>
      </c>
      <c r="AX183" s="13" t="s">
        <v>77</v>
      </c>
      <c r="AY183" s="204" t="s">
        <v>131</v>
      </c>
    </row>
    <row r="184" s="13" customFormat="1">
      <c r="A184" s="13"/>
      <c r="B184" s="203"/>
      <c r="C184" s="13"/>
      <c r="D184" s="199" t="s">
        <v>141</v>
      </c>
      <c r="E184" s="204" t="s">
        <v>1</v>
      </c>
      <c r="F184" s="205" t="s">
        <v>217</v>
      </c>
      <c r="G184" s="13"/>
      <c r="H184" s="204" t="s">
        <v>1</v>
      </c>
      <c r="I184" s="206"/>
      <c r="J184" s="13"/>
      <c r="K184" s="13"/>
      <c r="L184" s="203"/>
      <c r="M184" s="207"/>
      <c r="N184" s="208"/>
      <c r="O184" s="208"/>
      <c r="P184" s="208"/>
      <c r="Q184" s="208"/>
      <c r="R184" s="208"/>
      <c r="S184" s="208"/>
      <c r="T184" s="209"/>
      <c r="U184" s="13"/>
      <c r="V184" s="13"/>
      <c r="W184" s="13"/>
      <c r="X184" s="13"/>
      <c r="Y184" s="13"/>
      <c r="Z184" s="13"/>
      <c r="AA184" s="13"/>
      <c r="AB184" s="13"/>
      <c r="AC184" s="13"/>
      <c r="AD184" s="13"/>
      <c r="AE184" s="13"/>
      <c r="AT184" s="204" t="s">
        <v>141</v>
      </c>
      <c r="AU184" s="204" t="s">
        <v>87</v>
      </c>
      <c r="AV184" s="13" t="s">
        <v>85</v>
      </c>
      <c r="AW184" s="13" t="s">
        <v>34</v>
      </c>
      <c r="AX184" s="13" t="s">
        <v>77</v>
      </c>
      <c r="AY184" s="204" t="s">
        <v>131</v>
      </c>
    </row>
    <row r="185" s="13" customFormat="1">
      <c r="A185" s="13"/>
      <c r="B185" s="203"/>
      <c r="C185" s="13"/>
      <c r="D185" s="199" t="s">
        <v>141</v>
      </c>
      <c r="E185" s="204" t="s">
        <v>1</v>
      </c>
      <c r="F185" s="205" t="s">
        <v>218</v>
      </c>
      <c r="G185" s="13"/>
      <c r="H185" s="204" t="s">
        <v>1</v>
      </c>
      <c r="I185" s="206"/>
      <c r="J185" s="13"/>
      <c r="K185" s="13"/>
      <c r="L185" s="203"/>
      <c r="M185" s="207"/>
      <c r="N185" s="208"/>
      <c r="O185" s="208"/>
      <c r="P185" s="208"/>
      <c r="Q185" s="208"/>
      <c r="R185" s="208"/>
      <c r="S185" s="208"/>
      <c r="T185" s="209"/>
      <c r="U185" s="13"/>
      <c r="V185" s="13"/>
      <c r="W185" s="13"/>
      <c r="X185" s="13"/>
      <c r="Y185" s="13"/>
      <c r="Z185" s="13"/>
      <c r="AA185" s="13"/>
      <c r="AB185" s="13"/>
      <c r="AC185" s="13"/>
      <c r="AD185" s="13"/>
      <c r="AE185" s="13"/>
      <c r="AT185" s="204" t="s">
        <v>141</v>
      </c>
      <c r="AU185" s="204" t="s">
        <v>87</v>
      </c>
      <c r="AV185" s="13" t="s">
        <v>85</v>
      </c>
      <c r="AW185" s="13" t="s">
        <v>34</v>
      </c>
      <c r="AX185" s="13" t="s">
        <v>77</v>
      </c>
      <c r="AY185" s="204" t="s">
        <v>131</v>
      </c>
    </row>
    <row r="186" s="13" customFormat="1">
      <c r="A186" s="13"/>
      <c r="B186" s="203"/>
      <c r="C186" s="13"/>
      <c r="D186" s="199" t="s">
        <v>141</v>
      </c>
      <c r="E186" s="204" t="s">
        <v>1</v>
      </c>
      <c r="F186" s="205" t="s">
        <v>219</v>
      </c>
      <c r="G186" s="13"/>
      <c r="H186" s="204" t="s">
        <v>1</v>
      </c>
      <c r="I186" s="206"/>
      <c r="J186" s="13"/>
      <c r="K186" s="13"/>
      <c r="L186" s="203"/>
      <c r="M186" s="207"/>
      <c r="N186" s="208"/>
      <c r="O186" s="208"/>
      <c r="P186" s="208"/>
      <c r="Q186" s="208"/>
      <c r="R186" s="208"/>
      <c r="S186" s="208"/>
      <c r="T186" s="209"/>
      <c r="U186" s="13"/>
      <c r="V186" s="13"/>
      <c r="W186" s="13"/>
      <c r="X186" s="13"/>
      <c r="Y186" s="13"/>
      <c r="Z186" s="13"/>
      <c r="AA186" s="13"/>
      <c r="AB186" s="13"/>
      <c r="AC186" s="13"/>
      <c r="AD186" s="13"/>
      <c r="AE186" s="13"/>
      <c r="AT186" s="204" t="s">
        <v>141</v>
      </c>
      <c r="AU186" s="204" t="s">
        <v>87</v>
      </c>
      <c r="AV186" s="13" t="s">
        <v>85</v>
      </c>
      <c r="AW186" s="13" t="s">
        <v>34</v>
      </c>
      <c r="AX186" s="13" t="s">
        <v>77</v>
      </c>
      <c r="AY186" s="204" t="s">
        <v>131</v>
      </c>
    </row>
    <row r="187" s="14" customFormat="1">
      <c r="A187" s="14"/>
      <c r="B187" s="210"/>
      <c r="C187" s="14"/>
      <c r="D187" s="199" t="s">
        <v>141</v>
      </c>
      <c r="E187" s="211" t="s">
        <v>1</v>
      </c>
      <c r="F187" s="212" t="s">
        <v>220</v>
      </c>
      <c r="G187" s="14"/>
      <c r="H187" s="213">
        <v>60</v>
      </c>
      <c r="I187" s="214"/>
      <c r="J187" s="14"/>
      <c r="K187" s="14"/>
      <c r="L187" s="210"/>
      <c r="M187" s="215"/>
      <c r="N187" s="216"/>
      <c r="O187" s="216"/>
      <c r="P187" s="216"/>
      <c r="Q187" s="216"/>
      <c r="R187" s="216"/>
      <c r="S187" s="216"/>
      <c r="T187" s="217"/>
      <c r="U187" s="14"/>
      <c r="V187" s="14"/>
      <c r="W187" s="14"/>
      <c r="X187" s="14"/>
      <c r="Y187" s="14"/>
      <c r="Z187" s="14"/>
      <c r="AA187" s="14"/>
      <c r="AB187" s="14"/>
      <c r="AC187" s="14"/>
      <c r="AD187" s="14"/>
      <c r="AE187" s="14"/>
      <c r="AT187" s="211" t="s">
        <v>141</v>
      </c>
      <c r="AU187" s="211" t="s">
        <v>87</v>
      </c>
      <c r="AV187" s="14" t="s">
        <v>87</v>
      </c>
      <c r="AW187" s="14" t="s">
        <v>34</v>
      </c>
      <c r="AX187" s="14" t="s">
        <v>85</v>
      </c>
      <c r="AY187" s="211" t="s">
        <v>131</v>
      </c>
    </row>
    <row r="188" s="2" customFormat="1" ht="24" customHeight="1">
      <c r="A188" s="37"/>
      <c r="B188" s="185"/>
      <c r="C188" s="186" t="s">
        <v>221</v>
      </c>
      <c r="D188" s="186" t="s">
        <v>132</v>
      </c>
      <c r="E188" s="187" t="s">
        <v>222</v>
      </c>
      <c r="F188" s="188" t="s">
        <v>223</v>
      </c>
      <c r="G188" s="189" t="s">
        <v>209</v>
      </c>
      <c r="H188" s="190">
        <v>60</v>
      </c>
      <c r="I188" s="191"/>
      <c r="J188" s="192">
        <f>ROUND(I188*H188,2)</f>
        <v>0</v>
      </c>
      <c r="K188" s="188" t="s">
        <v>136</v>
      </c>
      <c r="L188" s="38"/>
      <c r="M188" s="193" t="s">
        <v>1</v>
      </c>
      <c r="N188" s="194" t="s">
        <v>42</v>
      </c>
      <c r="O188" s="76"/>
      <c r="P188" s="195">
        <f>O188*H188</f>
        <v>0</v>
      </c>
      <c r="Q188" s="195">
        <v>0</v>
      </c>
      <c r="R188" s="195">
        <f>Q188*H188</f>
        <v>0</v>
      </c>
      <c r="S188" s="195">
        <v>0</v>
      </c>
      <c r="T188" s="196">
        <f>S188*H188</f>
        <v>0</v>
      </c>
      <c r="U188" s="37"/>
      <c r="V188" s="37"/>
      <c r="W188" s="37"/>
      <c r="X188" s="37"/>
      <c r="Y188" s="37"/>
      <c r="Z188" s="37"/>
      <c r="AA188" s="37"/>
      <c r="AB188" s="37"/>
      <c r="AC188" s="37"/>
      <c r="AD188" s="37"/>
      <c r="AE188" s="37"/>
      <c r="AR188" s="197" t="s">
        <v>137</v>
      </c>
      <c r="AT188" s="197" t="s">
        <v>132</v>
      </c>
      <c r="AU188" s="197" t="s">
        <v>87</v>
      </c>
      <c r="AY188" s="18" t="s">
        <v>131</v>
      </c>
      <c r="BE188" s="198">
        <f>IF(N188="základní",J188,0)</f>
        <v>0</v>
      </c>
      <c r="BF188" s="198">
        <f>IF(N188="snížená",J188,0)</f>
        <v>0</v>
      </c>
      <c r="BG188" s="198">
        <f>IF(N188="zákl. přenesená",J188,0)</f>
        <v>0</v>
      </c>
      <c r="BH188" s="198">
        <f>IF(N188="sníž. přenesená",J188,0)</f>
        <v>0</v>
      </c>
      <c r="BI188" s="198">
        <f>IF(N188="nulová",J188,0)</f>
        <v>0</v>
      </c>
      <c r="BJ188" s="18" t="s">
        <v>85</v>
      </c>
      <c r="BK188" s="198">
        <f>ROUND(I188*H188,2)</f>
        <v>0</v>
      </c>
      <c r="BL188" s="18" t="s">
        <v>137</v>
      </c>
      <c r="BM188" s="197" t="s">
        <v>224</v>
      </c>
    </row>
    <row r="189" s="2" customFormat="1" ht="48" customHeight="1">
      <c r="A189" s="37"/>
      <c r="B189" s="185"/>
      <c r="C189" s="186" t="s">
        <v>225</v>
      </c>
      <c r="D189" s="186" t="s">
        <v>132</v>
      </c>
      <c r="E189" s="187" t="s">
        <v>226</v>
      </c>
      <c r="F189" s="188" t="s">
        <v>227</v>
      </c>
      <c r="G189" s="189" t="s">
        <v>209</v>
      </c>
      <c r="H189" s="190">
        <v>114.54000000000001</v>
      </c>
      <c r="I189" s="191"/>
      <c r="J189" s="192">
        <f>ROUND(I189*H189,2)</f>
        <v>0</v>
      </c>
      <c r="K189" s="188" t="s">
        <v>136</v>
      </c>
      <c r="L189" s="38"/>
      <c r="M189" s="193" t="s">
        <v>1</v>
      </c>
      <c r="N189" s="194" t="s">
        <v>42</v>
      </c>
      <c r="O189" s="76"/>
      <c r="P189" s="195">
        <f>O189*H189</f>
        <v>0</v>
      </c>
      <c r="Q189" s="195">
        <v>0</v>
      </c>
      <c r="R189" s="195">
        <f>Q189*H189</f>
        <v>0</v>
      </c>
      <c r="S189" s="195">
        <v>0.311</v>
      </c>
      <c r="T189" s="196">
        <f>S189*H189</f>
        <v>35.621940000000002</v>
      </c>
      <c r="U189" s="37"/>
      <c r="V189" s="37"/>
      <c r="W189" s="37"/>
      <c r="X189" s="37"/>
      <c r="Y189" s="37"/>
      <c r="Z189" s="37"/>
      <c r="AA189" s="37"/>
      <c r="AB189" s="37"/>
      <c r="AC189" s="37"/>
      <c r="AD189" s="37"/>
      <c r="AE189" s="37"/>
      <c r="AR189" s="197" t="s">
        <v>137</v>
      </c>
      <c r="AT189" s="197" t="s">
        <v>132</v>
      </c>
      <c r="AU189" s="197" t="s">
        <v>87</v>
      </c>
      <c r="AY189" s="18" t="s">
        <v>131</v>
      </c>
      <c r="BE189" s="198">
        <f>IF(N189="základní",J189,0)</f>
        <v>0</v>
      </c>
      <c r="BF189" s="198">
        <f>IF(N189="snížená",J189,0)</f>
        <v>0</v>
      </c>
      <c r="BG189" s="198">
        <f>IF(N189="zákl. přenesená",J189,0)</f>
        <v>0</v>
      </c>
      <c r="BH189" s="198">
        <f>IF(N189="sníž. přenesená",J189,0)</f>
        <v>0</v>
      </c>
      <c r="BI189" s="198">
        <f>IF(N189="nulová",J189,0)</f>
        <v>0</v>
      </c>
      <c r="BJ189" s="18" t="s">
        <v>85</v>
      </c>
      <c r="BK189" s="198">
        <f>ROUND(I189*H189,2)</f>
        <v>0</v>
      </c>
      <c r="BL189" s="18" t="s">
        <v>137</v>
      </c>
      <c r="BM189" s="197" t="s">
        <v>228</v>
      </c>
    </row>
    <row r="190" s="2" customFormat="1">
      <c r="A190" s="37"/>
      <c r="B190" s="38"/>
      <c r="C190" s="37"/>
      <c r="D190" s="199" t="s">
        <v>139</v>
      </c>
      <c r="E190" s="37"/>
      <c r="F190" s="200" t="s">
        <v>229</v>
      </c>
      <c r="G190" s="37"/>
      <c r="H190" s="37"/>
      <c r="I190" s="123"/>
      <c r="J190" s="37"/>
      <c r="K190" s="37"/>
      <c r="L190" s="38"/>
      <c r="M190" s="201"/>
      <c r="N190" s="202"/>
      <c r="O190" s="76"/>
      <c r="P190" s="76"/>
      <c r="Q190" s="76"/>
      <c r="R190" s="76"/>
      <c r="S190" s="76"/>
      <c r="T190" s="77"/>
      <c r="U190" s="37"/>
      <c r="V190" s="37"/>
      <c r="W190" s="37"/>
      <c r="X190" s="37"/>
      <c r="Y190" s="37"/>
      <c r="Z190" s="37"/>
      <c r="AA190" s="37"/>
      <c r="AB190" s="37"/>
      <c r="AC190" s="37"/>
      <c r="AD190" s="37"/>
      <c r="AE190" s="37"/>
      <c r="AT190" s="18" t="s">
        <v>139</v>
      </c>
      <c r="AU190" s="18" t="s">
        <v>87</v>
      </c>
    </row>
    <row r="191" s="13" customFormat="1">
      <c r="A191" s="13"/>
      <c r="B191" s="203"/>
      <c r="C191" s="13"/>
      <c r="D191" s="199" t="s">
        <v>141</v>
      </c>
      <c r="E191" s="204" t="s">
        <v>1</v>
      </c>
      <c r="F191" s="205" t="s">
        <v>230</v>
      </c>
      <c r="G191" s="13"/>
      <c r="H191" s="204" t="s">
        <v>1</v>
      </c>
      <c r="I191" s="206"/>
      <c r="J191" s="13"/>
      <c r="K191" s="13"/>
      <c r="L191" s="203"/>
      <c r="M191" s="207"/>
      <c r="N191" s="208"/>
      <c r="O191" s="208"/>
      <c r="P191" s="208"/>
      <c r="Q191" s="208"/>
      <c r="R191" s="208"/>
      <c r="S191" s="208"/>
      <c r="T191" s="209"/>
      <c r="U191" s="13"/>
      <c r="V191" s="13"/>
      <c r="W191" s="13"/>
      <c r="X191" s="13"/>
      <c r="Y191" s="13"/>
      <c r="Z191" s="13"/>
      <c r="AA191" s="13"/>
      <c r="AB191" s="13"/>
      <c r="AC191" s="13"/>
      <c r="AD191" s="13"/>
      <c r="AE191" s="13"/>
      <c r="AT191" s="204" t="s">
        <v>141</v>
      </c>
      <c r="AU191" s="204" t="s">
        <v>87</v>
      </c>
      <c r="AV191" s="13" t="s">
        <v>85</v>
      </c>
      <c r="AW191" s="13" t="s">
        <v>34</v>
      </c>
      <c r="AX191" s="13" t="s">
        <v>77</v>
      </c>
      <c r="AY191" s="204" t="s">
        <v>131</v>
      </c>
    </row>
    <row r="192" s="14" customFormat="1">
      <c r="A192" s="14"/>
      <c r="B192" s="210"/>
      <c r="C192" s="14"/>
      <c r="D192" s="199" t="s">
        <v>141</v>
      </c>
      <c r="E192" s="211" t="s">
        <v>1</v>
      </c>
      <c r="F192" s="212" t="s">
        <v>220</v>
      </c>
      <c r="G192" s="14"/>
      <c r="H192" s="213">
        <v>60</v>
      </c>
      <c r="I192" s="214"/>
      <c r="J192" s="14"/>
      <c r="K192" s="14"/>
      <c r="L192" s="210"/>
      <c r="M192" s="215"/>
      <c r="N192" s="216"/>
      <c r="O192" s="216"/>
      <c r="P192" s="216"/>
      <c r="Q192" s="216"/>
      <c r="R192" s="216"/>
      <c r="S192" s="216"/>
      <c r="T192" s="217"/>
      <c r="U192" s="14"/>
      <c r="V192" s="14"/>
      <c r="W192" s="14"/>
      <c r="X192" s="14"/>
      <c r="Y192" s="14"/>
      <c r="Z192" s="14"/>
      <c r="AA192" s="14"/>
      <c r="AB192" s="14"/>
      <c r="AC192" s="14"/>
      <c r="AD192" s="14"/>
      <c r="AE192" s="14"/>
      <c r="AT192" s="211" t="s">
        <v>141</v>
      </c>
      <c r="AU192" s="211" t="s">
        <v>87</v>
      </c>
      <c r="AV192" s="14" t="s">
        <v>87</v>
      </c>
      <c r="AW192" s="14" t="s">
        <v>34</v>
      </c>
      <c r="AX192" s="14" t="s">
        <v>77</v>
      </c>
      <c r="AY192" s="211" t="s">
        <v>131</v>
      </c>
    </row>
    <row r="193" s="13" customFormat="1">
      <c r="A193" s="13"/>
      <c r="B193" s="203"/>
      <c r="C193" s="13"/>
      <c r="D193" s="199" t="s">
        <v>141</v>
      </c>
      <c r="E193" s="204" t="s">
        <v>1</v>
      </c>
      <c r="F193" s="205" t="s">
        <v>231</v>
      </c>
      <c r="G193" s="13"/>
      <c r="H193" s="204" t="s">
        <v>1</v>
      </c>
      <c r="I193" s="206"/>
      <c r="J193" s="13"/>
      <c r="K193" s="13"/>
      <c r="L193" s="203"/>
      <c r="M193" s="207"/>
      <c r="N193" s="208"/>
      <c r="O193" s="208"/>
      <c r="P193" s="208"/>
      <c r="Q193" s="208"/>
      <c r="R193" s="208"/>
      <c r="S193" s="208"/>
      <c r="T193" s="209"/>
      <c r="U193" s="13"/>
      <c r="V193" s="13"/>
      <c r="W193" s="13"/>
      <c r="X193" s="13"/>
      <c r="Y193" s="13"/>
      <c r="Z193" s="13"/>
      <c r="AA193" s="13"/>
      <c r="AB193" s="13"/>
      <c r="AC193" s="13"/>
      <c r="AD193" s="13"/>
      <c r="AE193" s="13"/>
      <c r="AT193" s="204" t="s">
        <v>141</v>
      </c>
      <c r="AU193" s="204" t="s">
        <v>87</v>
      </c>
      <c r="AV193" s="13" t="s">
        <v>85</v>
      </c>
      <c r="AW193" s="13" t="s">
        <v>34</v>
      </c>
      <c r="AX193" s="13" t="s">
        <v>77</v>
      </c>
      <c r="AY193" s="204" t="s">
        <v>131</v>
      </c>
    </row>
    <row r="194" s="13" customFormat="1">
      <c r="A194" s="13"/>
      <c r="B194" s="203"/>
      <c r="C194" s="13"/>
      <c r="D194" s="199" t="s">
        <v>141</v>
      </c>
      <c r="E194" s="204" t="s">
        <v>1</v>
      </c>
      <c r="F194" s="205" t="s">
        <v>232</v>
      </c>
      <c r="G194" s="13"/>
      <c r="H194" s="204" t="s">
        <v>1</v>
      </c>
      <c r="I194" s="206"/>
      <c r="J194" s="13"/>
      <c r="K194" s="13"/>
      <c r="L194" s="203"/>
      <c r="M194" s="207"/>
      <c r="N194" s="208"/>
      <c r="O194" s="208"/>
      <c r="P194" s="208"/>
      <c r="Q194" s="208"/>
      <c r="R194" s="208"/>
      <c r="S194" s="208"/>
      <c r="T194" s="209"/>
      <c r="U194" s="13"/>
      <c r="V194" s="13"/>
      <c r="W194" s="13"/>
      <c r="X194" s="13"/>
      <c r="Y194" s="13"/>
      <c r="Z194" s="13"/>
      <c r="AA194" s="13"/>
      <c r="AB194" s="13"/>
      <c r="AC194" s="13"/>
      <c r="AD194" s="13"/>
      <c r="AE194" s="13"/>
      <c r="AT194" s="204" t="s">
        <v>141</v>
      </c>
      <c r="AU194" s="204" t="s">
        <v>87</v>
      </c>
      <c r="AV194" s="13" t="s">
        <v>85</v>
      </c>
      <c r="AW194" s="13" t="s">
        <v>34</v>
      </c>
      <c r="AX194" s="13" t="s">
        <v>77</v>
      </c>
      <c r="AY194" s="204" t="s">
        <v>131</v>
      </c>
    </row>
    <row r="195" s="14" customFormat="1">
      <c r="A195" s="14"/>
      <c r="B195" s="210"/>
      <c r="C195" s="14"/>
      <c r="D195" s="199" t="s">
        <v>141</v>
      </c>
      <c r="E195" s="211" t="s">
        <v>1</v>
      </c>
      <c r="F195" s="212" t="s">
        <v>233</v>
      </c>
      <c r="G195" s="14"/>
      <c r="H195" s="213">
        <v>54.539999999999999</v>
      </c>
      <c r="I195" s="214"/>
      <c r="J195" s="14"/>
      <c r="K195" s="14"/>
      <c r="L195" s="210"/>
      <c r="M195" s="215"/>
      <c r="N195" s="216"/>
      <c r="O195" s="216"/>
      <c r="P195" s="216"/>
      <c r="Q195" s="216"/>
      <c r="R195" s="216"/>
      <c r="S195" s="216"/>
      <c r="T195" s="217"/>
      <c r="U195" s="14"/>
      <c r="V195" s="14"/>
      <c r="W195" s="14"/>
      <c r="X195" s="14"/>
      <c r="Y195" s="14"/>
      <c r="Z195" s="14"/>
      <c r="AA195" s="14"/>
      <c r="AB195" s="14"/>
      <c r="AC195" s="14"/>
      <c r="AD195" s="14"/>
      <c r="AE195" s="14"/>
      <c r="AT195" s="211" t="s">
        <v>141</v>
      </c>
      <c r="AU195" s="211" t="s">
        <v>87</v>
      </c>
      <c r="AV195" s="14" t="s">
        <v>87</v>
      </c>
      <c r="AW195" s="14" t="s">
        <v>34</v>
      </c>
      <c r="AX195" s="14" t="s">
        <v>77</v>
      </c>
      <c r="AY195" s="211" t="s">
        <v>131</v>
      </c>
    </row>
    <row r="196" s="15" customFormat="1">
      <c r="A196" s="15"/>
      <c r="B196" s="218"/>
      <c r="C196" s="15"/>
      <c r="D196" s="199" t="s">
        <v>141</v>
      </c>
      <c r="E196" s="219" t="s">
        <v>1</v>
      </c>
      <c r="F196" s="220" t="s">
        <v>154</v>
      </c>
      <c r="G196" s="15"/>
      <c r="H196" s="221">
        <v>114.54000000000001</v>
      </c>
      <c r="I196" s="222"/>
      <c r="J196" s="15"/>
      <c r="K196" s="15"/>
      <c r="L196" s="218"/>
      <c r="M196" s="223"/>
      <c r="N196" s="224"/>
      <c r="O196" s="224"/>
      <c r="P196" s="224"/>
      <c r="Q196" s="224"/>
      <c r="R196" s="224"/>
      <c r="S196" s="224"/>
      <c r="T196" s="225"/>
      <c r="U196" s="15"/>
      <c r="V196" s="15"/>
      <c r="W196" s="15"/>
      <c r="X196" s="15"/>
      <c r="Y196" s="15"/>
      <c r="Z196" s="15"/>
      <c r="AA196" s="15"/>
      <c r="AB196" s="15"/>
      <c r="AC196" s="15"/>
      <c r="AD196" s="15"/>
      <c r="AE196" s="15"/>
      <c r="AT196" s="219" t="s">
        <v>141</v>
      </c>
      <c r="AU196" s="219" t="s">
        <v>87</v>
      </c>
      <c r="AV196" s="15" t="s">
        <v>137</v>
      </c>
      <c r="AW196" s="15" t="s">
        <v>34</v>
      </c>
      <c r="AX196" s="15" t="s">
        <v>85</v>
      </c>
      <c r="AY196" s="219" t="s">
        <v>131</v>
      </c>
    </row>
    <row r="197" s="2" customFormat="1" ht="24" customHeight="1">
      <c r="A197" s="37"/>
      <c r="B197" s="185"/>
      <c r="C197" s="186" t="s">
        <v>234</v>
      </c>
      <c r="D197" s="186" t="s">
        <v>132</v>
      </c>
      <c r="E197" s="187" t="s">
        <v>235</v>
      </c>
      <c r="F197" s="188" t="s">
        <v>236</v>
      </c>
      <c r="G197" s="189" t="s">
        <v>209</v>
      </c>
      <c r="H197" s="190">
        <v>114.54000000000001</v>
      </c>
      <c r="I197" s="191"/>
      <c r="J197" s="192">
        <f>ROUND(I197*H197,2)</f>
        <v>0</v>
      </c>
      <c r="K197" s="188" t="s">
        <v>136</v>
      </c>
      <c r="L197" s="38"/>
      <c r="M197" s="193" t="s">
        <v>1</v>
      </c>
      <c r="N197" s="194" t="s">
        <v>42</v>
      </c>
      <c r="O197" s="76"/>
      <c r="P197" s="195">
        <f>O197*H197</f>
        <v>0</v>
      </c>
      <c r="Q197" s="195">
        <v>0</v>
      </c>
      <c r="R197" s="195">
        <f>Q197*H197</f>
        <v>0</v>
      </c>
      <c r="S197" s="195">
        <v>0</v>
      </c>
      <c r="T197" s="196">
        <f>S197*H197</f>
        <v>0</v>
      </c>
      <c r="U197" s="37"/>
      <c r="V197" s="37"/>
      <c r="W197" s="37"/>
      <c r="X197" s="37"/>
      <c r="Y197" s="37"/>
      <c r="Z197" s="37"/>
      <c r="AA197" s="37"/>
      <c r="AB197" s="37"/>
      <c r="AC197" s="37"/>
      <c r="AD197" s="37"/>
      <c r="AE197" s="37"/>
      <c r="AR197" s="197" t="s">
        <v>137</v>
      </c>
      <c r="AT197" s="197" t="s">
        <v>132</v>
      </c>
      <c r="AU197" s="197" t="s">
        <v>87</v>
      </c>
      <c r="AY197" s="18" t="s">
        <v>131</v>
      </c>
      <c r="BE197" s="198">
        <f>IF(N197="základní",J197,0)</f>
        <v>0</v>
      </c>
      <c r="BF197" s="198">
        <f>IF(N197="snížená",J197,0)</f>
        <v>0</v>
      </c>
      <c r="BG197" s="198">
        <f>IF(N197="zákl. přenesená",J197,0)</f>
        <v>0</v>
      </c>
      <c r="BH197" s="198">
        <f>IF(N197="sníž. přenesená",J197,0)</f>
        <v>0</v>
      </c>
      <c r="BI197" s="198">
        <f>IF(N197="nulová",J197,0)</f>
        <v>0</v>
      </c>
      <c r="BJ197" s="18" t="s">
        <v>85</v>
      </c>
      <c r="BK197" s="198">
        <f>ROUND(I197*H197,2)</f>
        <v>0</v>
      </c>
      <c r="BL197" s="18" t="s">
        <v>137</v>
      </c>
      <c r="BM197" s="197" t="s">
        <v>237</v>
      </c>
    </row>
    <row r="198" s="2" customFormat="1">
      <c r="A198" s="37"/>
      <c r="B198" s="38"/>
      <c r="C198" s="37"/>
      <c r="D198" s="199" t="s">
        <v>139</v>
      </c>
      <c r="E198" s="37"/>
      <c r="F198" s="200" t="s">
        <v>229</v>
      </c>
      <c r="G198" s="37"/>
      <c r="H198" s="37"/>
      <c r="I198" s="123"/>
      <c r="J198" s="37"/>
      <c r="K198" s="37"/>
      <c r="L198" s="38"/>
      <c r="M198" s="201"/>
      <c r="N198" s="202"/>
      <c r="O198" s="76"/>
      <c r="P198" s="76"/>
      <c r="Q198" s="76"/>
      <c r="R198" s="76"/>
      <c r="S198" s="76"/>
      <c r="T198" s="77"/>
      <c r="U198" s="37"/>
      <c r="V198" s="37"/>
      <c r="W198" s="37"/>
      <c r="X198" s="37"/>
      <c r="Y198" s="37"/>
      <c r="Z198" s="37"/>
      <c r="AA198" s="37"/>
      <c r="AB198" s="37"/>
      <c r="AC198" s="37"/>
      <c r="AD198" s="37"/>
      <c r="AE198" s="37"/>
      <c r="AT198" s="18" t="s">
        <v>139</v>
      </c>
      <c r="AU198" s="18" t="s">
        <v>87</v>
      </c>
    </row>
    <row r="199" s="2" customFormat="1" ht="48" customHeight="1">
      <c r="A199" s="37"/>
      <c r="B199" s="185"/>
      <c r="C199" s="186" t="s">
        <v>238</v>
      </c>
      <c r="D199" s="186" t="s">
        <v>132</v>
      </c>
      <c r="E199" s="187" t="s">
        <v>239</v>
      </c>
      <c r="F199" s="188" t="s">
        <v>240</v>
      </c>
      <c r="G199" s="189" t="s">
        <v>209</v>
      </c>
      <c r="H199" s="190">
        <v>2038.9570000000001</v>
      </c>
      <c r="I199" s="191"/>
      <c r="J199" s="192">
        <f>ROUND(I199*H199,2)</f>
        <v>0</v>
      </c>
      <c r="K199" s="188" t="s">
        <v>136</v>
      </c>
      <c r="L199" s="38"/>
      <c r="M199" s="193" t="s">
        <v>1</v>
      </c>
      <c r="N199" s="194" t="s">
        <v>42</v>
      </c>
      <c r="O199" s="76"/>
      <c r="P199" s="195">
        <f>O199*H199</f>
        <v>0</v>
      </c>
      <c r="Q199" s="195">
        <v>0</v>
      </c>
      <c r="R199" s="195">
        <f>Q199*H199</f>
        <v>0</v>
      </c>
      <c r="S199" s="195">
        <v>0</v>
      </c>
      <c r="T199" s="196">
        <f>S199*H199</f>
        <v>0</v>
      </c>
      <c r="U199" s="37"/>
      <c r="V199" s="37"/>
      <c r="W199" s="37"/>
      <c r="X199" s="37"/>
      <c r="Y199" s="37"/>
      <c r="Z199" s="37"/>
      <c r="AA199" s="37"/>
      <c r="AB199" s="37"/>
      <c r="AC199" s="37"/>
      <c r="AD199" s="37"/>
      <c r="AE199" s="37"/>
      <c r="AR199" s="197" t="s">
        <v>137</v>
      </c>
      <c r="AT199" s="197" t="s">
        <v>132</v>
      </c>
      <c r="AU199" s="197" t="s">
        <v>87</v>
      </c>
      <c r="AY199" s="18" t="s">
        <v>131</v>
      </c>
      <c r="BE199" s="198">
        <f>IF(N199="základní",J199,0)</f>
        <v>0</v>
      </c>
      <c r="BF199" s="198">
        <f>IF(N199="snížená",J199,0)</f>
        <v>0</v>
      </c>
      <c r="BG199" s="198">
        <f>IF(N199="zákl. přenesená",J199,0)</f>
        <v>0</v>
      </c>
      <c r="BH199" s="198">
        <f>IF(N199="sníž. přenesená",J199,0)</f>
        <v>0</v>
      </c>
      <c r="BI199" s="198">
        <f>IF(N199="nulová",J199,0)</f>
        <v>0</v>
      </c>
      <c r="BJ199" s="18" t="s">
        <v>85</v>
      </c>
      <c r="BK199" s="198">
        <f>ROUND(I199*H199,2)</f>
        <v>0</v>
      </c>
      <c r="BL199" s="18" t="s">
        <v>137</v>
      </c>
      <c r="BM199" s="197" t="s">
        <v>241</v>
      </c>
    </row>
    <row r="200" s="14" customFormat="1">
      <c r="A200" s="14"/>
      <c r="B200" s="210"/>
      <c r="C200" s="14"/>
      <c r="D200" s="199" t="s">
        <v>141</v>
      </c>
      <c r="E200" s="211" t="s">
        <v>1</v>
      </c>
      <c r="F200" s="212" t="s">
        <v>242</v>
      </c>
      <c r="G200" s="14"/>
      <c r="H200" s="213">
        <v>1020.466</v>
      </c>
      <c r="I200" s="214"/>
      <c r="J200" s="14"/>
      <c r="K200" s="14"/>
      <c r="L200" s="210"/>
      <c r="M200" s="215"/>
      <c r="N200" s="216"/>
      <c r="O200" s="216"/>
      <c r="P200" s="216"/>
      <c r="Q200" s="216"/>
      <c r="R200" s="216"/>
      <c r="S200" s="216"/>
      <c r="T200" s="217"/>
      <c r="U200" s="14"/>
      <c r="V200" s="14"/>
      <c r="W200" s="14"/>
      <c r="X200" s="14"/>
      <c r="Y200" s="14"/>
      <c r="Z200" s="14"/>
      <c r="AA200" s="14"/>
      <c r="AB200" s="14"/>
      <c r="AC200" s="14"/>
      <c r="AD200" s="14"/>
      <c r="AE200" s="14"/>
      <c r="AT200" s="211" t="s">
        <v>141</v>
      </c>
      <c r="AU200" s="211" t="s">
        <v>87</v>
      </c>
      <c r="AV200" s="14" t="s">
        <v>87</v>
      </c>
      <c r="AW200" s="14" t="s">
        <v>34</v>
      </c>
      <c r="AX200" s="14" t="s">
        <v>77</v>
      </c>
      <c r="AY200" s="211" t="s">
        <v>131</v>
      </c>
    </row>
    <row r="201" s="14" customFormat="1">
      <c r="A201" s="14"/>
      <c r="B201" s="210"/>
      <c r="C201" s="14"/>
      <c r="D201" s="199" t="s">
        <v>141</v>
      </c>
      <c r="E201" s="211" t="s">
        <v>1</v>
      </c>
      <c r="F201" s="212" t="s">
        <v>243</v>
      </c>
      <c r="G201" s="14"/>
      <c r="H201" s="213">
        <v>1018.491</v>
      </c>
      <c r="I201" s="214"/>
      <c r="J201" s="14"/>
      <c r="K201" s="14"/>
      <c r="L201" s="210"/>
      <c r="M201" s="215"/>
      <c r="N201" s="216"/>
      <c r="O201" s="216"/>
      <c r="P201" s="216"/>
      <c r="Q201" s="216"/>
      <c r="R201" s="216"/>
      <c r="S201" s="216"/>
      <c r="T201" s="217"/>
      <c r="U201" s="14"/>
      <c r="V201" s="14"/>
      <c r="W201" s="14"/>
      <c r="X201" s="14"/>
      <c r="Y201" s="14"/>
      <c r="Z201" s="14"/>
      <c r="AA201" s="14"/>
      <c r="AB201" s="14"/>
      <c r="AC201" s="14"/>
      <c r="AD201" s="14"/>
      <c r="AE201" s="14"/>
      <c r="AT201" s="211" t="s">
        <v>141</v>
      </c>
      <c r="AU201" s="211" t="s">
        <v>87</v>
      </c>
      <c r="AV201" s="14" t="s">
        <v>87</v>
      </c>
      <c r="AW201" s="14" t="s">
        <v>34</v>
      </c>
      <c r="AX201" s="14" t="s">
        <v>77</v>
      </c>
      <c r="AY201" s="211" t="s">
        <v>131</v>
      </c>
    </row>
    <row r="202" s="15" customFormat="1">
      <c r="A202" s="15"/>
      <c r="B202" s="218"/>
      <c r="C202" s="15"/>
      <c r="D202" s="199" t="s">
        <v>141</v>
      </c>
      <c r="E202" s="219" t="s">
        <v>1</v>
      </c>
      <c r="F202" s="220" t="s">
        <v>154</v>
      </c>
      <c r="G202" s="15"/>
      <c r="H202" s="221">
        <v>2038.9569999999999</v>
      </c>
      <c r="I202" s="222"/>
      <c r="J202" s="15"/>
      <c r="K202" s="15"/>
      <c r="L202" s="218"/>
      <c r="M202" s="223"/>
      <c r="N202" s="224"/>
      <c r="O202" s="224"/>
      <c r="P202" s="224"/>
      <c r="Q202" s="224"/>
      <c r="R202" s="224"/>
      <c r="S202" s="224"/>
      <c r="T202" s="225"/>
      <c r="U202" s="15"/>
      <c r="V202" s="15"/>
      <c r="W202" s="15"/>
      <c r="X202" s="15"/>
      <c r="Y202" s="15"/>
      <c r="Z202" s="15"/>
      <c r="AA202" s="15"/>
      <c r="AB202" s="15"/>
      <c r="AC202" s="15"/>
      <c r="AD202" s="15"/>
      <c r="AE202" s="15"/>
      <c r="AT202" s="219" t="s">
        <v>141</v>
      </c>
      <c r="AU202" s="219" t="s">
        <v>87</v>
      </c>
      <c r="AV202" s="15" t="s">
        <v>137</v>
      </c>
      <c r="AW202" s="15" t="s">
        <v>34</v>
      </c>
      <c r="AX202" s="15" t="s">
        <v>85</v>
      </c>
      <c r="AY202" s="219" t="s">
        <v>131</v>
      </c>
    </row>
    <row r="203" s="2" customFormat="1" ht="36" customHeight="1">
      <c r="A203" s="37"/>
      <c r="B203" s="185"/>
      <c r="C203" s="186" t="s">
        <v>8</v>
      </c>
      <c r="D203" s="186" t="s">
        <v>132</v>
      </c>
      <c r="E203" s="187" t="s">
        <v>244</v>
      </c>
      <c r="F203" s="188" t="s">
        <v>245</v>
      </c>
      <c r="G203" s="189" t="s">
        <v>209</v>
      </c>
      <c r="H203" s="190">
        <v>2038.9570000000001</v>
      </c>
      <c r="I203" s="191"/>
      <c r="J203" s="192">
        <f>ROUND(I203*H203,2)</f>
        <v>0</v>
      </c>
      <c r="K203" s="188" t="s">
        <v>136</v>
      </c>
      <c r="L203" s="38"/>
      <c r="M203" s="193" t="s">
        <v>1</v>
      </c>
      <c r="N203" s="194" t="s">
        <v>42</v>
      </c>
      <c r="O203" s="76"/>
      <c r="P203" s="195">
        <f>O203*H203</f>
        <v>0</v>
      </c>
      <c r="Q203" s="195">
        <v>0</v>
      </c>
      <c r="R203" s="195">
        <f>Q203*H203</f>
        <v>0</v>
      </c>
      <c r="S203" s="195">
        <v>0</v>
      </c>
      <c r="T203" s="196">
        <f>S203*H203</f>
        <v>0</v>
      </c>
      <c r="U203" s="37"/>
      <c r="V203" s="37"/>
      <c r="W203" s="37"/>
      <c r="X203" s="37"/>
      <c r="Y203" s="37"/>
      <c r="Z203" s="37"/>
      <c r="AA203" s="37"/>
      <c r="AB203" s="37"/>
      <c r="AC203" s="37"/>
      <c r="AD203" s="37"/>
      <c r="AE203" s="37"/>
      <c r="AR203" s="197" t="s">
        <v>137</v>
      </c>
      <c r="AT203" s="197" t="s">
        <v>132</v>
      </c>
      <c r="AU203" s="197" t="s">
        <v>87</v>
      </c>
      <c r="AY203" s="18" t="s">
        <v>131</v>
      </c>
      <c r="BE203" s="198">
        <f>IF(N203="základní",J203,0)</f>
        <v>0</v>
      </c>
      <c r="BF203" s="198">
        <f>IF(N203="snížená",J203,0)</f>
        <v>0</v>
      </c>
      <c r="BG203" s="198">
        <f>IF(N203="zákl. přenesená",J203,0)</f>
        <v>0</v>
      </c>
      <c r="BH203" s="198">
        <f>IF(N203="sníž. přenesená",J203,0)</f>
        <v>0</v>
      </c>
      <c r="BI203" s="198">
        <f>IF(N203="nulová",J203,0)</f>
        <v>0</v>
      </c>
      <c r="BJ203" s="18" t="s">
        <v>85</v>
      </c>
      <c r="BK203" s="198">
        <f>ROUND(I203*H203,2)</f>
        <v>0</v>
      </c>
      <c r="BL203" s="18" t="s">
        <v>137</v>
      </c>
      <c r="BM203" s="197" t="s">
        <v>246</v>
      </c>
    </row>
    <row r="204" s="2" customFormat="1" ht="36" customHeight="1">
      <c r="A204" s="37"/>
      <c r="B204" s="185"/>
      <c r="C204" s="186" t="s">
        <v>247</v>
      </c>
      <c r="D204" s="186" t="s">
        <v>132</v>
      </c>
      <c r="E204" s="187" t="s">
        <v>248</v>
      </c>
      <c r="F204" s="188" t="s">
        <v>249</v>
      </c>
      <c r="G204" s="189" t="s">
        <v>209</v>
      </c>
      <c r="H204" s="190">
        <v>4077.9140000000002</v>
      </c>
      <c r="I204" s="191"/>
      <c r="J204" s="192">
        <f>ROUND(I204*H204,2)</f>
        <v>0</v>
      </c>
      <c r="K204" s="188" t="s">
        <v>136</v>
      </c>
      <c r="L204" s="38"/>
      <c r="M204" s="193" t="s">
        <v>1</v>
      </c>
      <c r="N204" s="194" t="s">
        <v>42</v>
      </c>
      <c r="O204" s="76"/>
      <c r="P204" s="195">
        <f>O204*H204</f>
        <v>0</v>
      </c>
      <c r="Q204" s="195">
        <v>0</v>
      </c>
      <c r="R204" s="195">
        <f>Q204*H204</f>
        <v>0</v>
      </c>
      <c r="S204" s="195">
        <v>0</v>
      </c>
      <c r="T204" s="196">
        <f>S204*H204</f>
        <v>0</v>
      </c>
      <c r="U204" s="37"/>
      <c r="V204" s="37"/>
      <c r="W204" s="37"/>
      <c r="X204" s="37"/>
      <c r="Y204" s="37"/>
      <c r="Z204" s="37"/>
      <c r="AA204" s="37"/>
      <c r="AB204" s="37"/>
      <c r="AC204" s="37"/>
      <c r="AD204" s="37"/>
      <c r="AE204" s="37"/>
      <c r="AR204" s="197" t="s">
        <v>137</v>
      </c>
      <c r="AT204" s="197" t="s">
        <v>132</v>
      </c>
      <c r="AU204" s="197" t="s">
        <v>87</v>
      </c>
      <c r="AY204" s="18" t="s">
        <v>131</v>
      </c>
      <c r="BE204" s="198">
        <f>IF(N204="základní",J204,0)</f>
        <v>0</v>
      </c>
      <c r="BF204" s="198">
        <f>IF(N204="snížená",J204,0)</f>
        <v>0</v>
      </c>
      <c r="BG204" s="198">
        <f>IF(N204="zákl. přenesená",J204,0)</f>
        <v>0</v>
      </c>
      <c r="BH204" s="198">
        <f>IF(N204="sníž. přenesená",J204,0)</f>
        <v>0</v>
      </c>
      <c r="BI204" s="198">
        <f>IF(N204="nulová",J204,0)</f>
        <v>0</v>
      </c>
      <c r="BJ204" s="18" t="s">
        <v>85</v>
      </c>
      <c r="BK204" s="198">
        <f>ROUND(I204*H204,2)</f>
        <v>0</v>
      </c>
      <c r="BL204" s="18" t="s">
        <v>137</v>
      </c>
      <c r="BM204" s="197" t="s">
        <v>250</v>
      </c>
    </row>
    <row r="205" s="13" customFormat="1">
      <c r="A205" s="13"/>
      <c r="B205" s="203"/>
      <c r="C205" s="13"/>
      <c r="D205" s="199" t="s">
        <v>141</v>
      </c>
      <c r="E205" s="204" t="s">
        <v>1</v>
      </c>
      <c r="F205" s="205" t="s">
        <v>251</v>
      </c>
      <c r="G205" s="13"/>
      <c r="H205" s="204" t="s">
        <v>1</v>
      </c>
      <c r="I205" s="206"/>
      <c r="J205" s="13"/>
      <c r="K205" s="13"/>
      <c r="L205" s="203"/>
      <c r="M205" s="207"/>
      <c r="N205" s="208"/>
      <c r="O205" s="208"/>
      <c r="P205" s="208"/>
      <c r="Q205" s="208"/>
      <c r="R205" s="208"/>
      <c r="S205" s="208"/>
      <c r="T205" s="209"/>
      <c r="U205" s="13"/>
      <c r="V205" s="13"/>
      <c r="W205" s="13"/>
      <c r="X205" s="13"/>
      <c r="Y205" s="13"/>
      <c r="Z205" s="13"/>
      <c r="AA205" s="13"/>
      <c r="AB205" s="13"/>
      <c r="AC205" s="13"/>
      <c r="AD205" s="13"/>
      <c r="AE205" s="13"/>
      <c r="AT205" s="204" t="s">
        <v>141</v>
      </c>
      <c r="AU205" s="204" t="s">
        <v>87</v>
      </c>
      <c r="AV205" s="13" t="s">
        <v>85</v>
      </c>
      <c r="AW205" s="13" t="s">
        <v>34</v>
      </c>
      <c r="AX205" s="13" t="s">
        <v>77</v>
      </c>
      <c r="AY205" s="204" t="s">
        <v>131</v>
      </c>
    </row>
    <row r="206" s="14" customFormat="1">
      <c r="A206" s="14"/>
      <c r="B206" s="210"/>
      <c r="C206" s="14"/>
      <c r="D206" s="199" t="s">
        <v>141</v>
      </c>
      <c r="E206" s="211" t="s">
        <v>1</v>
      </c>
      <c r="F206" s="212" t="s">
        <v>252</v>
      </c>
      <c r="G206" s="14"/>
      <c r="H206" s="213">
        <v>2040.932</v>
      </c>
      <c r="I206" s="214"/>
      <c r="J206" s="14"/>
      <c r="K206" s="14"/>
      <c r="L206" s="210"/>
      <c r="M206" s="215"/>
      <c r="N206" s="216"/>
      <c r="O206" s="216"/>
      <c r="P206" s="216"/>
      <c r="Q206" s="216"/>
      <c r="R206" s="216"/>
      <c r="S206" s="216"/>
      <c r="T206" s="217"/>
      <c r="U206" s="14"/>
      <c r="V206" s="14"/>
      <c r="W206" s="14"/>
      <c r="X206" s="14"/>
      <c r="Y206" s="14"/>
      <c r="Z206" s="14"/>
      <c r="AA206" s="14"/>
      <c r="AB206" s="14"/>
      <c r="AC206" s="14"/>
      <c r="AD206" s="14"/>
      <c r="AE206" s="14"/>
      <c r="AT206" s="211" t="s">
        <v>141</v>
      </c>
      <c r="AU206" s="211" t="s">
        <v>87</v>
      </c>
      <c r="AV206" s="14" t="s">
        <v>87</v>
      </c>
      <c r="AW206" s="14" t="s">
        <v>34</v>
      </c>
      <c r="AX206" s="14" t="s">
        <v>77</v>
      </c>
      <c r="AY206" s="211" t="s">
        <v>131</v>
      </c>
    </row>
    <row r="207" s="14" customFormat="1">
      <c r="A207" s="14"/>
      <c r="B207" s="210"/>
      <c r="C207" s="14"/>
      <c r="D207" s="199" t="s">
        <v>141</v>
      </c>
      <c r="E207" s="211" t="s">
        <v>1</v>
      </c>
      <c r="F207" s="212" t="s">
        <v>253</v>
      </c>
      <c r="G207" s="14"/>
      <c r="H207" s="213">
        <v>2036.982</v>
      </c>
      <c r="I207" s="214"/>
      <c r="J207" s="14"/>
      <c r="K207" s="14"/>
      <c r="L207" s="210"/>
      <c r="M207" s="215"/>
      <c r="N207" s="216"/>
      <c r="O207" s="216"/>
      <c r="P207" s="216"/>
      <c r="Q207" s="216"/>
      <c r="R207" s="216"/>
      <c r="S207" s="216"/>
      <c r="T207" s="217"/>
      <c r="U207" s="14"/>
      <c r="V207" s="14"/>
      <c r="W207" s="14"/>
      <c r="X207" s="14"/>
      <c r="Y207" s="14"/>
      <c r="Z207" s="14"/>
      <c r="AA207" s="14"/>
      <c r="AB207" s="14"/>
      <c r="AC207" s="14"/>
      <c r="AD207" s="14"/>
      <c r="AE207" s="14"/>
      <c r="AT207" s="211" t="s">
        <v>141</v>
      </c>
      <c r="AU207" s="211" t="s">
        <v>87</v>
      </c>
      <c r="AV207" s="14" t="s">
        <v>87</v>
      </c>
      <c r="AW207" s="14" t="s">
        <v>34</v>
      </c>
      <c r="AX207" s="14" t="s">
        <v>77</v>
      </c>
      <c r="AY207" s="211" t="s">
        <v>131</v>
      </c>
    </row>
    <row r="208" s="15" customFormat="1">
      <c r="A208" s="15"/>
      <c r="B208" s="218"/>
      <c r="C208" s="15"/>
      <c r="D208" s="199" t="s">
        <v>141</v>
      </c>
      <c r="E208" s="219" t="s">
        <v>1</v>
      </c>
      <c r="F208" s="220" t="s">
        <v>154</v>
      </c>
      <c r="G208" s="15"/>
      <c r="H208" s="221">
        <v>4077.9140000000002</v>
      </c>
      <c r="I208" s="222"/>
      <c r="J208" s="15"/>
      <c r="K208" s="15"/>
      <c r="L208" s="218"/>
      <c r="M208" s="223"/>
      <c r="N208" s="224"/>
      <c r="O208" s="224"/>
      <c r="P208" s="224"/>
      <c r="Q208" s="224"/>
      <c r="R208" s="224"/>
      <c r="S208" s="224"/>
      <c r="T208" s="225"/>
      <c r="U208" s="15"/>
      <c r="V208" s="15"/>
      <c r="W208" s="15"/>
      <c r="X208" s="15"/>
      <c r="Y208" s="15"/>
      <c r="Z208" s="15"/>
      <c r="AA208" s="15"/>
      <c r="AB208" s="15"/>
      <c r="AC208" s="15"/>
      <c r="AD208" s="15"/>
      <c r="AE208" s="15"/>
      <c r="AT208" s="219" t="s">
        <v>141</v>
      </c>
      <c r="AU208" s="219" t="s">
        <v>87</v>
      </c>
      <c r="AV208" s="15" t="s">
        <v>137</v>
      </c>
      <c r="AW208" s="15" t="s">
        <v>34</v>
      </c>
      <c r="AX208" s="15" t="s">
        <v>85</v>
      </c>
      <c r="AY208" s="219" t="s">
        <v>131</v>
      </c>
    </row>
    <row r="209" s="2" customFormat="1" ht="24" customHeight="1">
      <c r="A209" s="37"/>
      <c r="B209" s="185"/>
      <c r="C209" s="186" t="s">
        <v>254</v>
      </c>
      <c r="D209" s="186" t="s">
        <v>132</v>
      </c>
      <c r="E209" s="187" t="s">
        <v>255</v>
      </c>
      <c r="F209" s="188" t="s">
        <v>256</v>
      </c>
      <c r="G209" s="189" t="s">
        <v>209</v>
      </c>
      <c r="H209" s="190">
        <v>4077.9140000000002</v>
      </c>
      <c r="I209" s="191"/>
      <c r="J209" s="192">
        <f>ROUND(I209*H209,2)</f>
        <v>0</v>
      </c>
      <c r="K209" s="188" t="s">
        <v>136</v>
      </c>
      <c r="L209" s="38"/>
      <c r="M209" s="193" t="s">
        <v>1</v>
      </c>
      <c r="N209" s="194" t="s">
        <v>42</v>
      </c>
      <c r="O209" s="76"/>
      <c r="P209" s="195">
        <f>O209*H209</f>
        <v>0</v>
      </c>
      <c r="Q209" s="195">
        <v>0</v>
      </c>
      <c r="R209" s="195">
        <f>Q209*H209</f>
        <v>0</v>
      </c>
      <c r="S209" s="195">
        <v>0</v>
      </c>
      <c r="T209" s="196">
        <f>S209*H209</f>
        <v>0</v>
      </c>
      <c r="U209" s="37"/>
      <c r="V209" s="37"/>
      <c r="W209" s="37"/>
      <c r="X209" s="37"/>
      <c r="Y209" s="37"/>
      <c r="Z209" s="37"/>
      <c r="AA209" s="37"/>
      <c r="AB209" s="37"/>
      <c r="AC209" s="37"/>
      <c r="AD209" s="37"/>
      <c r="AE209" s="37"/>
      <c r="AR209" s="197" t="s">
        <v>137</v>
      </c>
      <c r="AT209" s="197" t="s">
        <v>132</v>
      </c>
      <c r="AU209" s="197" t="s">
        <v>87</v>
      </c>
      <c r="AY209" s="18" t="s">
        <v>131</v>
      </c>
      <c r="BE209" s="198">
        <f>IF(N209="základní",J209,0)</f>
        <v>0</v>
      </c>
      <c r="BF209" s="198">
        <f>IF(N209="snížená",J209,0)</f>
        <v>0</v>
      </c>
      <c r="BG209" s="198">
        <f>IF(N209="zákl. přenesená",J209,0)</f>
        <v>0</v>
      </c>
      <c r="BH209" s="198">
        <f>IF(N209="sníž. přenesená",J209,0)</f>
        <v>0</v>
      </c>
      <c r="BI209" s="198">
        <f>IF(N209="nulová",J209,0)</f>
        <v>0</v>
      </c>
      <c r="BJ209" s="18" t="s">
        <v>85</v>
      </c>
      <c r="BK209" s="198">
        <f>ROUND(I209*H209,2)</f>
        <v>0</v>
      </c>
      <c r="BL209" s="18" t="s">
        <v>137</v>
      </c>
      <c r="BM209" s="197" t="s">
        <v>257</v>
      </c>
    </row>
    <row r="210" s="2" customFormat="1" ht="72" customHeight="1">
      <c r="A210" s="37"/>
      <c r="B210" s="185"/>
      <c r="C210" s="186" t="s">
        <v>258</v>
      </c>
      <c r="D210" s="186" t="s">
        <v>132</v>
      </c>
      <c r="E210" s="187" t="s">
        <v>259</v>
      </c>
      <c r="F210" s="188" t="s">
        <v>260</v>
      </c>
      <c r="G210" s="189" t="s">
        <v>209</v>
      </c>
      <c r="H210" s="190">
        <v>1202.576</v>
      </c>
      <c r="I210" s="191"/>
      <c r="J210" s="192">
        <f>ROUND(I210*H210,2)</f>
        <v>0</v>
      </c>
      <c r="K210" s="188" t="s">
        <v>136</v>
      </c>
      <c r="L210" s="38"/>
      <c r="M210" s="193" t="s">
        <v>1</v>
      </c>
      <c r="N210" s="194" t="s">
        <v>42</v>
      </c>
      <c r="O210" s="76"/>
      <c r="P210" s="195">
        <f>O210*H210</f>
        <v>0</v>
      </c>
      <c r="Q210" s="195">
        <v>0.00064000000000000005</v>
      </c>
      <c r="R210" s="195">
        <f>Q210*H210</f>
        <v>0.76964864000000011</v>
      </c>
      <c r="S210" s="195">
        <v>0</v>
      </c>
      <c r="T210" s="196">
        <f>S210*H210</f>
        <v>0</v>
      </c>
      <c r="U210" s="37"/>
      <c r="V210" s="37"/>
      <c r="W210" s="37"/>
      <c r="X210" s="37"/>
      <c r="Y210" s="37"/>
      <c r="Z210" s="37"/>
      <c r="AA210" s="37"/>
      <c r="AB210" s="37"/>
      <c r="AC210" s="37"/>
      <c r="AD210" s="37"/>
      <c r="AE210" s="37"/>
      <c r="AR210" s="197" t="s">
        <v>137</v>
      </c>
      <c r="AT210" s="197" t="s">
        <v>132</v>
      </c>
      <c r="AU210" s="197" t="s">
        <v>87</v>
      </c>
      <c r="AY210" s="18" t="s">
        <v>131</v>
      </c>
      <c r="BE210" s="198">
        <f>IF(N210="základní",J210,0)</f>
        <v>0</v>
      </c>
      <c r="BF210" s="198">
        <f>IF(N210="snížená",J210,0)</f>
        <v>0</v>
      </c>
      <c r="BG210" s="198">
        <f>IF(N210="zákl. přenesená",J210,0)</f>
        <v>0</v>
      </c>
      <c r="BH210" s="198">
        <f>IF(N210="sníž. přenesená",J210,0)</f>
        <v>0</v>
      </c>
      <c r="BI210" s="198">
        <f>IF(N210="nulová",J210,0)</f>
        <v>0</v>
      </c>
      <c r="BJ210" s="18" t="s">
        <v>85</v>
      </c>
      <c r="BK210" s="198">
        <f>ROUND(I210*H210,2)</f>
        <v>0</v>
      </c>
      <c r="BL210" s="18" t="s">
        <v>137</v>
      </c>
      <c r="BM210" s="197" t="s">
        <v>261</v>
      </c>
    </row>
    <row r="211" s="2" customFormat="1">
      <c r="A211" s="37"/>
      <c r="B211" s="38"/>
      <c r="C211" s="37"/>
      <c r="D211" s="199" t="s">
        <v>139</v>
      </c>
      <c r="E211" s="37"/>
      <c r="F211" s="200" t="s">
        <v>262</v>
      </c>
      <c r="G211" s="37"/>
      <c r="H211" s="37"/>
      <c r="I211" s="123"/>
      <c r="J211" s="37"/>
      <c r="K211" s="37"/>
      <c r="L211" s="38"/>
      <c r="M211" s="201"/>
      <c r="N211" s="202"/>
      <c r="O211" s="76"/>
      <c r="P211" s="76"/>
      <c r="Q211" s="76"/>
      <c r="R211" s="76"/>
      <c r="S211" s="76"/>
      <c r="T211" s="77"/>
      <c r="U211" s="37"/>
      <c r="V211" s="37"/>
      <c r="W211" s="37"/>
      <c r="X211" s="37"/>
      <c r="Y211" s="37"/>
      <c r="Z211" s="37"/>
      <c r="AA211" s="37"/>
      <c r="AB211" s="37"/>
      <c r="AC211" s="37"/>
      <c r="AD211" s="37"/>
      <c r="AE211" s="37"/>
      <c r="AT211" s="18" t="s">
        <v>139</v>
      </c>
      <c r="AU211" s="18" t="s">
        <v>87</v>
      </c>
    </row>
    <row r="212" s="13" customFormat="1">
      <c r="A212" s="13"/>
      <c r="B212" s="203"/>
      <c r="C212" s="13"/>
      <c r="D212" s="199" t="s">
        <v>141</v>
      </c>
      <c r="E212" s="204" t="s">
        <v>1</v>
      </c>
      <c r="F212" s="205" t="s">
        <v>263</v>
      </c>
      <c r="G212" s="13"/>
      <c r="H212" s="204" t="s">
        <v>1</v>
      </c>
      <c r="I212" s="206"/>
      <c r="J212" s="13"/>
      <c r="K212" s="13"/>
      <c r="L212" s="203"/>
      <c r="M212" s="207"/>
      <c r="N212" s="208"/>
      <c r="O212" s="208"/>
      <c r="P212" s="208"/>
      <c r="Q212" s="208"/>
      <c r="R212" s="208"/>
      <c r="S212" s="208"/>
      <c r="T212" s="209"/>
      <c r="U212" s="13"/>
      <c r="V212" s="13"/>
      <c r="W212" s="13"/>
      <c r="X212" s="13"/>
      <c r="Y212" s="13"/>
      <c r="Z212" s="13"/>
      <c r="AA212" s="13"/>
      <c r="AB212" s="13"/>
      <c r="AC212" s="13"/>
      <c r="AD212" s="13"/>
      <c r="AE212" s="13"/>
      <c r="AT212" s="204" t="s">
        <v>141</v>
      </c>
      <c r="AU212" s="204" t="s">
        <v>87</v>
      </c>
      <c r="AV212" s="13" t="s">
        <v>85</v>
      </c>
      <c r="AW212" s="13" t="s">
        <v>34</v>
      </c>
      <c r="AX212" s="13" t="s">
        <v>77</v>
      </c>
      <c r="AY212" s="204" t="s">
        <v>131</v>
      </c>
    </row>
    <row r="213" s="14" customFormat="1">
      <c r="A213" s="14"/>
      <c r="B213" s="210"/>
      <c r="C213" s="14"/>
      <c r="D213" s="199" t="s">
        <v>141</v>
      </c>
      <c r="E213" s="211" t="s">
        <v>1</v>
      </c>
      <c r="F213" s="212" t="s">
        <v>264</v>
      </c>
      <c r="G213" s="14"/>
      <c r="H213" s="213">
        <v>602.81200000000001</v>
      </c>
      <c r="I213" s="214"/>
      <c r="J213" s="14"/>
      <c r="K213" s="14"/>
      <c r="L213" s="210"/>
      <c r="M213" s="215"/>
      <c r="N213" s="216"/>
      <c r="O213" s="216"/>
      <c r="P213" s="216"/>
      <c r="Q213" s="216"/>
      <c r="R213" s="216"/>
      <c r="S213" s="216"/>
      <c r="T213" s="217"/>
      <c r="U213" s="14"/>
      <c r="V213" s="14"/>
      <c r="W213" s="14"/>
      <c r="X213" s="14"/>
      <c r="Y213" s="14"/>
      <c r="Z213" s="14"/>
      <c r="AA213" s="14"/>
      <c r="AB213" s="14"/>
      <c r="AC213" s="14"/>
      <c r="AD213" s="14"/>
      <c r="AE213" s="14"/>
      <c r="AT213" s="211" t="s">
        <v>141</v>
      </c>
      <c r="AU213" s="211" t="s">
        <v>87</v>
      </c>
      <c r="AV213" s="14" t="s">
        <v>87</v>
      </c>
      <c r="AW213" s="14" t="s">
        <v>34</v>
      </c>
      <c r="AX213" s="14" t="s">
        <v>77</v>
      </c>
      <c r="AY213" s="211" t="s">
        <v>131</v>
      </c>
    </row>
    <row r="214" s="14" customFormat="1">
      <c r="A214" s="14"/>
      <c r="B214" s="210"/>
      <c r="C214" s="14"/>
      <c r="D214" s="199" t="s">
        <v>141</v>
      </c>
      <c r="E214" s="211" t="s">
        <v>1</v>
      </c>
      <c r="F214" s="212" t="s">
        <v>265</v>
      </c>
      <c r="G214" s="14"/>
      <c r="H214" s="213">
        <v>599.76400000000001</v>
      </c>
      <c r="I214" s="214"/>
      <c r="J214" s="14"/>
      <c r="K214" s="14"/>
      <c r="L214" s="210"/>
      <c r="M214" s="215"/>
      <c r="N214" s="216"/>
      <c r="O214" s="216"/>
      <c r="P214" s="216"/>
      <c r="Q214" s="216"/>
      <c r="R214" s="216"/>
      <c r="S214" s="216"/>
      <c r="T214" s="217"/>
      <c r="U214" s="14"/>
      <c r="V214" s="14"/>
      <c r="W214" s="14"/>
      <c r="X214" s="14"/>
      <c r="Y214" s="14"/>
      <c r="Z214" s="14"/>
      <c r="AA214" s="14"/>
      <c r="AB214" s="14"/>
      <c r="AC214" s="14"/>
      <c r="AD214" s="14"/>
      <c r="AE214" s="14"/>
      <c r="AT214" s="211" t="s">
        <v>141</v>
      </c>
      <c r="AU214" s="211" t="s">
        <v>87</v>
      </c>
      <c r="AV214" s="14" t="s">
        <v>87</v>
      </c>
      <c r="AW214" s="14" t="s">
        <v>34</v>
      </c>
      <c r="AX214" s="14" t="s">
        <v>77</v>
      </c>
      <c r="AY214" s="211" t="s">
        <v>131</v>
      </c>
    </row>
    <row r="215" s="15" customFormat="1">
      <c r="A215" s="15"/>
      <c r="B215" s="218"/>
      <c r="C215" s="15"/>
      <c r="D215" s="199" t="s">
        <v>141</v>
      </c>
      <c r="E215" s="219" t="s">
        <v>1</v>
      </c>
      <c r="F215" s="220" t="s">
        <v>154</v>
      </c>
      <c r="G215" s="15"/>
      <c r="H215" s="221">
        <v>1202.576</v>
      </c>
      <c r="I215" s="222"/>
      <c r="J215" s="15"/>
      <c r="K215" s="15"/>
      <c r="L215" s="218"/>
      <c r="M215" s="223"/>
      <c r="N215" s="224"/>
      <c r="O215" s="224"/>
      <c r="P215" s="224"/>
      <c r="Q215" s="224"/>
      <c r="R215" s="224"/>
      <c r="S215" s="224"/>
      <c r="T215" s="225"/>
      <c r="U215" s="15"/>
      <c r="V215" s="15"/>
      <c r="W215" s="15"/>
      <c r="X215" s="15"/>
      <c r="Y215" s="15"/>
      <c r="Z215" s="15"/>
      <c r="AA215" s="15"/>
      <c r="AB215" s="15"/>
      <c r="AC215" s="15"/>
      <c r="AD215" s="15"/>
      <c r="AE215" s="15"/>
      <c r="AT215" s="219" t="s">
        <v>141</v>
      </c>
      <c r="AU215" s="219" t="s">
        <v>87</v>
      </c>
      <c r="AV215" s="15" t="s">
        <v>137</v>
      </c>
      <c r="AW215" s="15" t="s">
        <v>34</v>
      </c>
      <c r="AX215" s="15" t="s">
        <v>85</v>
      </c>
      <c r="AY215" s="219" t="s">
        <v>131</v>
      </c>
    </row>
    <row r="216" s="2" customFormat="1" ht="24" customHeight="1">
      <c r="A216" s="37"/>
      <c r="B216" s="185"/>
      <c r="C216" s="186" t="s">
        <v>266</v>
      </c>
      <c r="D216" s="186" t="s">
        <v>132</v>
      </c>
      <c r="E216" s="187" t="s">
        <v>267</v>
      </c>
      <c r="F216" s="188" t="s">
        <v>268</v>
      </c>
      <c r="G216" s="189" t="s">
        <v>209</v>
      </c>
      <c r="H216" s="190">
        <v>1202.576</v>
      </c>
      <c r="I216" s="191"/>
      <c r="J216" s="192">
        <f>ROUND(I216*H216,2)</f>
        <v>0</v>
      </c>
      <c r="K216" s="188" t="s">
        <v>136</v>
      </c>
      <c r="L216" s="38"/>
      <c r="M216" s="193" t="s">
        <v>1</v>
      </c>
      <c r="N216" s="194" t="s">
        <v>42</v>
      </c>
      <c r="O216" s="76"/>
      <c r="P216" s="195">
        <f>O216*H216</f>
        <v>0</v>
      </c>
      <c r="Q216" s="195">
        <v>0</v>
      </c>
      <c r="R216" s="195">
        <f>Q216*H216</f>
        <v>0</v>
      </c>
      <c r="S216" s="195">
        <v>0</v>
      </c>
      <c r="T216" s="196">
        <f>S216*H216</f>
        <v>0</v>
      </c>
      <c r="U216" s="37"/>
      <c r="V216" s="37"/>
      <c r="W216" s="37"/>
      <c r="X216" s="37"/>
      <c r="Y216" s="37"/>
      <c r="Z216" s="37"/>
      <c r="AA216" s="37"/>
      <c r="AB216" s="37"/>
      <c r="AC216" s="37"/>
      <c r="AD216" s="37"/>
      <c r="AE216" s="37"/>
      <c r="AR216" s="197" t="s">
        <v>137</v>
      </c>
      <c r="AT216" s="197" t="s">
        <v>132</v>
      </c>
      <c r="AU216" s="197" t="s">
        <v>87</v>
      </c>
      <c r="AY216" s="18" t="s">
        <v>131</v>
      </c>
      <c r="BE216" s="198">
        <f>IF(N216="základní",J216,0)</f>
        <v>0</v>
      </c>
      <c r="BF216" s="198">
        <f>IF(N216="snížená",J216,0)</f>
        <v>0</v>
      </c>
      <c r="BG216" s="198">
        <f>IF(N216="zákl. přenesená",J216,0)</f>
        <v>0</v>
      </c>
      <c r="BH216" s="198">
        <f>IF(N216="sníž. přenesená",J216,0)</f>
        <v>0</v>
      </c>
      <c r="BI216" s="198">
        <f>IF(N216="nulová",J216,0)</f>
        <v>0</v>
      </c>
      <c r="BJ216" s="18" t="s">
        <v>85</v>
      </c>
      <c r="BK216" s="198">
        <f>ROUND(I216*H216,2)</f>
        <v>0</v>
      </c>
      <c r="BL216" s="18" t="s">
        <v>137</v>
      </c>
      <c r="BM216" s="197" t="s">
        <v>269</v>
      </c>
    </row>
    <row r="217" s="2" customFormat="1">
      <c r="A217" s="37"/>
      <c r="B217" s="38"/>
      <c r="C217" s="37"/>
      <c r="D217" s="199" t="s">
        <v>139</v>
      </c>
      <c r="E217" s="37"/>
      <c r="F217" s="200" t="s">
        <v>262</v>
      </c>
      <c r="G217" s="37"/>
      <c r="H217" s="37"/>
      <c r="I217" s="123"/>
      <c r="J217" s="37"/>
      <c r="K217" s="37"/>
      <c r="L217" s="38"/>
      <c r="M217" s="201"/>
      <c r="N217" s="202"/>
      <c r="O217" s="76"/>
      <c r="P217" s="76"/>
      <c r="Q217" s="76"/>
      <c r="R217" s="76"/>
      <c r="S217" s="76"/>
      <c r="T217" s="77"/>
      <c r="U217" s="37"/>
      <c r="V217" s="37"/>
      <c r="W217" s="37"/>
      <c r="X217" s="37"/>
      <c r="Y217" s="37"/>
      <c r="Z217" s="37"/>
      <c r="AA217" s="37"/>
      <c r="AB217" s="37"/>
      <c r="AC217" s="37"/>
      <c r="AD217" s="37"/>
      <c r="AE217" s="37"/>
      <c r="AT217" s="18" t="s">
        <v>139</v>
      </c>
      <c r="AU217" s="18" t="s">
        <v>87</v>
      </c>
    </row>
    <row r="218" s="2" customFormat="1" ht="24" customHeight="1">
      <c r="A218" s="37"/>
      <c r="B218" s="185"/>
      <c r="C218" s="228" t="s">
        <v>270</v>
      </c>
      <c r="D218" s="228" t="s">
        <v>271</v>
      </c>
      <c r="E218" s="229" t="s">
        <v>272</v>
      </c>
      <c r="F218" s="230" t="s">
        <v>273</v>
      </c>
      <c r="G218" s="231" t="s">
        <v>158</v>
      </c>
      <c r="H218" s="232">
        <v>59.692</v>
      </c>
      <c r="I218" s="233"/>
      <c r="J218" s="234">
        <f>ROUND(I218*H218,2)</f>
        <v>0</v>
      </c>
      <c r="K218" s="230" t="s">
        <v>136</v>
      </c>
      <c r="L218" s="235"/>
      <c r="M218" s="236" t="s">
        <v>1</v>
      </c>
      <c r="N218" s="237" t="s">
        <v>42</v>
      </c>
      <c r="O218" s="76"/>
      <c r="P218" s="195">
        <f>O218*H218</f>
        <v>0</v>
      </c>
      <c r="Q218" s="195">
        <v>1</v>
      </c>
      <c r="R218" s="195">
        <f>Q218*H218</f>
        <v>59.692</v>
      </c>
      <c r="S218" s="195">
        <v>0</v>
      </c>
      <c r="T218" s="196">
        <f>S218*H218</f>
        <v>0</v>
      </c>
      <c r="U218" s="37"/>
      <c r="V218" s="37"/>
      <c r="W218" s="37"/>
      <c r="X218" s="37"/>
      <c r="Y218" s="37"/>
      <c r="Z218" s="37"/>
      <c r="AA218" s="37"/>
      <c r="AB218" s="37"/>
      <c r="AC218" s="37"/>
      <c r="AD218" s="37"/>
      <c r="AE218" s="37"/>
      <c r="AR218" s="197" t="s">
        <v>193</v>
      </c>
      <c r="AT218" s="197" t="s">
        <v>271</v>
      </c>
      <c r="AU218" s="197" t="s">
        <v>87</v>
      </c>
      <c r="AY218" s="18" t="s">
        <v>131</v>
      </c>
      <c r="BE218" s="198">
        <f>IF(N218="základní",J218,0)</f>
        <v>0</v>
      </c>
      <c r="BF218" s="198">
        <f>IF(N218="snížená",J218,0)</f>
        <v>0</v>
      </c>
      <c r="BG218" s="198">
        <f>IF(N218="zákl. přenesená",J218,0)</f>
        <v>0</v>
      </c>
      <c r="BH218" s="198">
        <f>IF(N218="sníž. přenesená",J218,0)</f>
        <v>0</v>
      </c>
      <c r="BI218" s="198">
        <f>IF(N218="nulová",J218,0)</f>
        <v>0</v>
      </c>
      <c r="BJ218" s="18" t="s">
        <v>85</v>
      </c>
      <c r="BK218" s="198">
        <f>ROUND(I218*H218,2)</f>
        <v>0</v>
      </c>
      <c r="BL218" s="18" t="s">
        <v>137</v>
      </c>
      <c r="BM218" s="197" t="s">
        <v>274</v>
      </c>
    </row>
    <row r="219" s="14" customFormat="1">
      <c r="A219" s="14"/>
      <c r="B219" s="210"/>
      <c r="C219" s="14"/>
      <c r="D219" s="199" t="s">
        <v>141</v>
      </c>
      <c r="E219" s="14"/>
      <c r="F219" s="212" t="s">
        <v>275</v>
      </c>
      <c r="G219" s="14"/>
      <c r="H219" s="213">
        <v>59.692</v>
      </c>
      <c r="I219" s="214"/>
      <c r="J219" s="14"/>
      <c r="K219" s="14"/>
      <c r="L219" s="210"/>
      <c r="M219" s="215"/>
      <c r="N219" s="216"/>
      <c r="O219" s="216"/>
      <c r="P219" s="216"/>
      <c r="Q219" s="216"/>
      <c r="R219" s="216"/>
      <c r="S219" s="216"/>
      <c r="T219" s="217"/>
      <c r="U219" s="14"/>
      <c r="V219" s="14"/>
      <c r="W219" s="14"/>
      <c r="X219" s="14"/>
      <c r="Y219" s="14"/>
      <c r="Z219" s="14"/>
      <c r="AA219" s="14"/>
      <c r="AB219" s="14"/>
      <c r="AC219" s="14"/>
      <c r="AD219" s="14"/>
      <c r="AE219" s="14"/>
      <c r="AT219" s="211" t="s">
        <v>141</v>
      </c>
      <c r="AU219" s="211" t="s">
        <v>87</v>
      </c>
      <c r="AV219" s="14" t="s">
        <v>87</v>
      </c>
      <c r="AW219" s="14" t="s">
        <v>3</v>
      </c>
      <c r="AX219" s="14" t="s">
        <v>85</v>
      </c>
      <c r="AY219" s="211" t="s">
        <v>131</v>
      </c>
    </row>
    <row r="220" s="2" customFormat="1" ht="16.5" customHeight="1">
      <c r="A220" s="37"/>
      <c r="B220" s="185"/>
      <c r="C220" s="186" t="s">
        <v>7</v>
      </c>
      <c r="D220" s="186" t="s">
        <v>132</v>
      </c>
      <c r="E220" s="187" t="s">
        <v>276</v>
      </c>
      <c r="F220" s="188" t="s">
        <v>277</v>
      </c>
      <c r="G220" s="189" t="s">
        <v>209</v>
      </c>
      <c r="H220" s="190">
        <v>1055.8309999999999</v>
      </c>
      <c r="I220" s="191"/>
      <c r="J220" s="192">
        <f>ROUND(I220*H220,2)</f>
        <v>0</v>
      </c>
      <c r="K220" s="188" t="s">
        <v>1</v>
      </c>
      <c r="L220" s="38"/>
      <c r="M220" s="193" t="s">
        <v>1</v>
      </c>
      <c r="N220" s="194" t="s">
        <v>42</v>
      </c>
      <c r="O220" s="76"/>
      <c r="P220" s="195">
        <f>O220*H220</f>
        <v>0</v>
      </c>
      <c r="Q220" s="195">
        <v>0</v>
      </c>
      <c r="R220" s="195">
        <f>Q220*H220</f>
        <v>0</v>
      </c>
      <c r="S220" s="195">
        <v>0</v>
      </c>
      <c r="T220" s="196">
        <f>S220*H220</f>
        <v>0</v>
      </c>
      <c r="U220" s="37"/>
      <c r="V220" s="37"/>
      <c r="W220" s="37"/>
      <c r="X220" s="37"/>
      <c r="Y220" s="37"/>
      <c r="Z220" s="37"/>
      <c r="AA220" s="37"/>
      <c r="AB220" s="37"/>
      <c r="AC220" s="37"/>
      <c r="AD220" s="37"/>
      <c r="AE220" s="37"/>
      <c r="AR220" s="197" t="s">
        <v>137</v>
      </c>
      <c r="AT220" s="197" t="s">
        <v>132</v>
      </c>
      <c r="AU220" s="197" t="s">
        <v>87</v>
      </c>
      <c r="AY220" s="18" t="s">
        <v>131</v>
      </c>
      <c r="BE220" s="198">
        <f>IF(N220="základní",J220,0)</f>
        <v>0</v>
      </c>
      <c r="BF220" s="198">
        <f>IF(N220="snížená",J220,0)</f>
        <v>0</v>
      </c>
      <c r="BG220" s="198">
        <f>IF(N220="zákl. přenesená",J220,0)</f>
        <v>0</v>
      </c>
      <c r="BH220" s="198">
        <f>IF(N220="sníž. přenesená",J220,0)</f>
        <v>0</v>
      </c>
      <c r="BI220" s="198">
        <f>IF(N220="nulová",J220,0)</f>
        <v>0</v>
      </c>
      <c r="BJ220" s="18" t="s">
        <v>85</v>
      </c>
      <c r="BK220" s="198">
        <f>ROUND(I220*H220,2)</f>
        <v>0</v>
      </c>
      <c r="BL220" s="18" t="s">
        <v>137</v>
      </c>
      <c r="BM220" s="197" t="s">
        <v>278</v>
      </c>
    </row>
    <row r="221" s="13" customFormat="1">
      <c r="A221" s="13"/>
      <c r="B221" s="203"/>
      <c r="C221" s="13"/>
      <c r="D221" s="199" t="s">
        <v>141</v>
      </c>
      <c r="E221" s="204" t="s">
        <v>1</v>
      </c>
      <c r="F221" s="205" t="s">
        <v>279</v>
      </c>
      <c r="G221" s="13"/>
      <c r="H221" s="204" t="s">
        <v>1</v>
      </c>
      <c r="I221" s="206"/>
      <c r="J221" s="13"/>
      <c r="K221" s="13"/>
      <c r="L221" s="203"/>
      <c r="M221" s="207"/>
      <c r="N221" s="208"/>
      <c r="O221" s="208"/>
      <c r="P221" s="208"/>
      <c r="Q221" s="208"/>
      <c r="R221" s="208"/>
      <c r="S221" s="208"/>
      <c r="T221" s="209"/>
      <c r="U221" s="13"/>
      <c r="V221" s="13"/>
      <c r="W221" s="13"/>
      <c r="X221" s="13"/>
      <c r="Y221" s="13"/>
      <c r="Z221" s="13"/>
      <c r="AA221" s="13"/>
      <c r="AB221" s="13"/>
      <c r="AC221" s="13"/>
      <c r="AD221" s="13"/>
      <c r="AE221" s="13"/>
      <c r="AT221" s="204" t="s">
        <v>141</v>
      </c>
      <c r="AU221" s="204" t="s">
        <v>87</v>
      </c>
      <c r="AV221" s="13" t="s">
        <v>85</v>
      </c>
      <c r="AW221" s="13" t="s">
        <v>34</v>
      </c>
      <c r="AX221" s="13" t="s">
        <v>77</v>
      </c>
      <c r="AY221" s="204" t="s">
        <v>131</v>
      </c>
    </row>
    <row r="222" s="14" customFormat="1">
      <c r="A222" s="14"/>
      <c r="B222" s="210"/>
      <c r="C222" s="14"/>
      <c r="D222" s="199" t="s">
        <v>141</v>
      </c>
      <c r="E222" s="211" t="s">
        <v>1</v>
      </c>
      <c r="F222" s="212" t="s">
        <v>280</v>
      </c>
      <c r="G222" s="14"/>
      <c r="H222" s="213">
        <v>481.94299999999998</v>
      </c>
      <c r="I222" s="214"/>
      <c r="J222" s="14"/>
      <c r="K222" s="14"/>
      <c r="L222" s="210"/>
      <c r="M222" s="215"/>
      <c r="N222" s="216"/>
      <c r="O222" s="216"/>
      <c r="P222" s="216"/>
      <c r="Q222" s="216"/>
      <c r="R222" s="216"/>
      <c r="S222" s="216"/>
      <c r="T222" s="217"/>
      <c r="U222" s="14"/>
      <c r="V222" s="14"/>
      <c r="W222" s="14"/>
      <c r="X222" s="14"/>
      <c r="Y222" s="14"/>
      <c r="Z222" s="14"/>
      <c r="AA222" s="14"/>
      <c r="AB222" s="14"/>
      <c r="AC222" s="14"/>
      <c r="AD222" s="14"/>
      <c r="AE222" s="14"/>
      <c r="AT222" s="211" t="s">
        <v>141</v>
      </c>
      <c r="AU222" s="211" t="s">
        <v>87</v>
      </c>
      <c r="AV222" s="14" t="s">
        <v>87</v>
      </c>
      <c r="AW222" s="14" t="s">
        <v>34</v>
      </c>
      <c r="AX222" s="14" t="s">
        <v>77</v>
      </c>
      <c r="AY222" s="211" t="s">
        <v>131</v>
      </c>
    </row>
    <row r="223" s="14" customFormat="1">
      <c r="A223" s="14"/>
      <c r="B223" s="210"/>
      <c r="C223" s="14"/>
      <c r="D223" s="199" t="s">
        <v>141</v>
      </c>
      <c r="E223" s="211" t="s">
        <v>1</v>
      </c>
      <c r="F223" s="212" t="s">
        <v>281</v>
      </c>
      <c r="G223" s="14"/>
      <c r="H223" s="213">
        <v>573.88800000000003</v>
      </c>
      <c r="I223" s="214"/>
      <c r="J223" s="14"/>
      <c r="K223" s="14"/>
      <c r="L223" s="210"/>
      <c r="M223" s="215"/>
      <c r="N223" s="216"/>
      <c r="O223" s="216"/>
      <c r="P223" s="216"/>
      <c r="Q223" s="216"/>
      <c r="R223" s="216"/>
      <c r="S223" s="216"/>
      <c r="T223" s="217"/>
      <c r="U223" s="14"/>
      <c r="V223" s="14"/>
      <c r="W223" s="14"/>
      <c r="X223" s="14"/>
      <c r="Y223" s="14"/>
      <c r="Z223" s="14"/>
      <c r="AA223" s="14"/>
      <c r="AB223" s="14"/>
      <c r="AC223" s="14"/>
      <c r="AD223" s="14"/>
      <c r="AE223" s="14"/>
      <c r="AT223" s="211" t="s">
        <v>141</v>
      </c>
      <c r="AU223" s="211" t="s">
        <v>87</v>
      </c>
      <c r="AV223" s="14" t="s">
        <v>87</v>
      </c>
      <c r="AW223" s="14" t="s">
        <v>34</v>
      </c>
      <c r="AX223" s="14" t="s">
        <v>77</v>
      </c>
      <c r="AY223" s="211" t="s">
        <v>131</v>
      </c>
    </row>
    <row r="224" s="15" customFormat="1">
      <c r="A224" s="15"/>
      <c r="B224" s="218"/>
      <c r="C224" s="15"/>
      <c r="D224" s="199" t="s">
        <v>141</v>
      </c>
      <c r="E224" s="219" t="s">
        <v>1</v>
      </c>
      <c r="F224" s="220" t="s">
        <v>154</v>
      </c>
      <c r="G224" s="15"/>
      <c r="H224" s="221">
        <v>1055.8309999999999</v>
      </c>
      <c r="I224" s="222"/>
      <c r="J224" s="15"/>
      <c r="K224" s="15"/>
      <c r="L224" s="218"/>
      <c r="M224" s="223"/>
      <c r="N224" s="224"/>
      <c r="O224" s="224"/>
      <c r="P224" s="224"/>
      <c r="Q224" s="224"/>
      <c r="R224" s="224"/>
      <c r="S224" s="224"/>
      <c r="T224" s="225"/>
      <c r="U224" s="15"/>
      <c r="V224" s="15"/>
      <c r="W224" s="15"/>
      <c r="X224" s="15"/>
      <c r="Y224" s="15"/>
      <c r="Z224" s="15"/>
      <c r="AA224" s="15"/>
      <c r="AB224" s="15"/>
      <c r="AC224" s="15"/>
      <c r="AD224" s="15"/>
      <c r="AE224" s="15"/>
      <c r="AT224" s="219" t="s">
        <v>141</v>
      </c>
      <c r="AU224" s="219" t="s">
        <v>87</v>
      </c>
      <c r="AV224" s="15" t="s">
        <v>137</v>
      </c>
      <c r="AW224" s="15" t="s">
        <v>34</v>
      </c>
      <c r="AX224" s="15" t="s">
        <v>85</v>
      </c>
      <c r="AY224" s="219" t="s">
        <v>131</v>
      </c>
    </row>
    <row r="225" s="2" customFormat="1" ht="24" customHeight="1">
      <c r="A225" s="37"/>
      <c r="B225" s="185"/>
      <c r="C225" s="186" t="s">
        <v>282</v>
      </c>
      <c r="D225" s="186" t="s">
        <v>132</v>
      </c>
      <c r="E225" s="187" t="s">
        <v>283</v>
      </c>
      <c r="F225" s="188" t="s">
        <v>268</v>
      </c>
      <c r="G225" s="189" t="s">
        <v>209</v>
      </c>
      <c r="H225" s="190">
        <v>1055.8309999999999</v>
      </c>
      <c r="I225" s="191"/>
      <c r="J225" s="192">
        <f>ROUND(I225*H225,2)</f>
        <v>0</v>
      </c>
      <c r="K225" s="188" t="s">
        <v>1</v>
      </c>
      <c r="L225" s="38"/>
      <c r="M225" s="193" t="s">
        <v>1</v>
      </c>
      <c r="N225" s="194" t="s">
        <v>42</v>
      </c>
      <c r="O225" s="76"/>
      <c r="P225" s="195">
        <f>O225*H225</f>
        <v>0</v>
      </c>
      <c r="Q225" s="195">
        <v>0</v>
      </c>
      <c r="R225" s="195">
        <f>Q225*H225</f>
        <v>0</v>
      </c>
      <c r="S225" s="195">
        <v>0</v>
      </c>
      <c r="T225" s="196">
        <f>S225*H225</f>
        <v>0</v>
      </c>
      <c r="U225" s="37"/>
      <c r="V225" s="37"/>
      <c r="W225" s="37"/>
      <c r="X225" s="37"/>
      <c r="Y225" s="37"/>
      <c r="Z225" s="37"/>
      <c r="AA225" s="37"/>
      <c r="AB225" s="37"/>
      <c r="AC225" s="37"/>
      <c r="AD225" s="37"/>
      <c r="AE225" s="37"/>
      <c r="AR225" s="197" t="s">
        <v>137</v>
      </c>
      <c r="AT225" s="197" t="s">
        <v>132</v>
      </c>
      <c r="AU225" s="197" t="s">
        <v>87</v>
      </c>
      <c r="AY225" s="18" t="s">
        <v>131</v>
      </c>
      <c r="BE225" s="198">
        <f>IF(N225="základní",J225,0)</f>
        <v>0</v>
      </c>
      <c r="BF225" s="198">
        <f>IF(N225="snížená",J225,0)</f>
        <v>0</v>
      </c>
      <c r="BG225" s="198">
        <f>IF(N225="zákl. přenesená",J225,0)</f>
        <v>0</v>
      </c>
      <c r="BH225" s="198">
        <f>IF(N225="sníž. přenesená",J225,0)</f>
        <v>0</v>
      </c>
      <c r="BI225" s="198">
        <f>IF(N225="nulová",J225,0)</f>
        <v>0</v>
      </c>
      <c r="BJ225" s="18" t="s">
        <v>85</v>
      </c>
      <c r="BK225" s="198">
        <f>ROUND(I225*H225,2)</f>
        <v>0</v>
      </c>
      <c r="BL225" s="18" t="s">
        <v>137</v>
      </c>
      <c r="BM225" s="197" t="s">
        <v>284</v>
      </c>
    </row>
    <row r="226" s="2" customFormat="1">
      <c r="A226" s="37"/>
      <c r="B226" s="38"/>
      <c r="C226" s="37"/>
      <c r="D226" s="199" t="s">
        <v>139</v>
      </c>
      <c r="E226" s="37"/>
      <c r="F226" s="200" t="s">
        <v>262</v>
      </c>
      <c r="G226" s="37"/>
      <c r="H226" s="37"/>
      <c r="I226" s="123"/>
      <c r="J226" s="37"/>
      <c r="K226" s="37"/>
      <c r="L226" s="38"/>
      <c r="M226" s="201"/>
      <c r="N226" s="202"/>
      <c r="O226" s="76"/>
      <c r="P226" s="76"/>
      <c r="Q226" s="76"/>
      <c r="R226" s="76"/>
      <c r="S226" s="76"/>
      <c r="T226" s="77"/>
      <c r="U226" s="37"/>
      <c r="V226" s="37"/>
      <c r="W226" s="37"/>
      <c r="X226" s="37"/>
      <c r="Y226" s="37"/>
      <c r="Z226" s="37"/>
      <c r="AA226" s="37"/>
      <c r="AB226" s="37"/>
      <c r="AC226" s="37"/>
      <c r="AD226" s="37"/>
      <c r="AE226" s="37"/>
      <c r="AT226" s="18" t="s">
        <v>139</v>
      </c>
      <c r="AU226" s="18" t="s">
        <v>87</v>
      </c>
    </row>
    <row r="227" s="2" customFormat="1" ht="24" customHeight="1">
      <c r="A227" s="37"/>
      <c r="B227" s="185"/>
      <c r="C227" s="186" t="s">
        <v>285</v>
      </c>
      <c r="D227" s="186" t="s">
        <v>132</v>
      </c>
      <c r="E227" s="187" t="s">
        <v>286</v>
      </c>
      <c r="F227" s="188" t="s">
        <v>287</v>
      </c>
      <c r="G227" s="189" t="s">
        <v>288</v>
      </c>
      <c r="H227" s="190">
        <v>687</v>
      </c>
      <c r="I227" s="191"/>
      <c r="J227" s="192">
        <f>ROUND(I227*H227,2)</f>
        <v>0</v>
      </c>
      <c r="K227" s="188" t="s">
        <v>136</v>
      </c>
      <c r="L227" s="38"/>
      <c r="M227" s="193" t="s">
        <v>1</v>
      </c>
      <c r="N227" s="194" t="s">
        <v>42</v>
      </c>
      <c r="O227" s="76"/>
      <c r="P227" s="195">
        <f>O227*H227</f>
        <v>0</v>
      </c>
      <c r="Q227" s="195">
        <v>0.00108</v>
      </c>
      <c r="R227" s="195">
        <f>Q227*H227</f>
        <v>0.74196000000000006</v>
      </c>
      <c r="S227" s="195">
        <v>0.001</v>
      </c>
      <c r="T227" s="196">
        <f>S227*H227</f>
        <v>0.68700000000000006</v>
      </c>
      <c r="U227" s="37"/>
      <c r="V227" s="37"/>
      <c r="W227" s="37"/>
      <c r="X227" s="37"/>
      <c r="Y227" s="37"/>
      <c r="Z227" s="37"/>
      <c r="AA227" s="37"/>
      <c r="AB227" s="37"/>
      <c r="AC227" s="37"/>
      <c r="AD227" s="37"/>
      <c r="AE227" s="37"/>
      <c r="AR227" s="197" t="s">
        <v>137</v>
      </c>
      <c r="AT227" s="197" t="s">
        <v>132</v>
      </c>
      <c r="AU227" s="197" t="s">
        <v>87</v>
      </c>
      <c r="AY227" s="18" t="s">
        <v>131</v>
      </c>
      <c r="BE227" s="198">
        <f>IF(N227="základní",J227,0)</f>
        <v>0</v>
      </c>
      <c r="BF227" s="198">
        <f>IF(N227="snížená",J227,0)</f>
        <v>0</v>
      </c>
      <c r="BG227" s="198">
        <f>IF(N227="zákl. přenesená",J227,0)</f>
        <v>0</v>
      </c>
      <c r="BH227" s="198">
        <f>IF(N227="sníž. přenesená",J227,0)</f>
        <v>0</v>
      </c>
      <c r="BI227" s="198">
        <f>IF(N227="nulová",J227,0)</f>
        <v>0</v>
      </c>
      <c r="BJ227" s="18" t="s">
        <v>85</v>
      </c>
      <c r="BK227" s="198">
        <f>ROUND(I227*H227,2)</f>
        <v>0</v>
      </c>
      <c r="BL227" s="18" t="s">
        <v>137</v>
      </c>
      <c r="BM227" s="197" t="s">
        <v>289</v>
      </c>
    </row>
    <row r="228" s="2" customFormat="1">
      <c r="A228" s="37"/>
      <c r="B228" s="38"/>
      <c r="C228" s="37"/>
      <c r="D228" s="199" t="s">
        <v>139</v>
      </c>
      <c r="E228" s="37"/>
      <c r="F228" s="200" t="s">
        <v>290</v>
      </c>
      <c r="G228" s="37"/>
      <c r="H228" s="37"/>
      <c r="I228" s="123"/>
      <c r="J228" s="37"/>
      <c r="K228" s="37"/>
      <c r="L228" s="38"/>
      <c r="M228" s="201"/>
      <c r="N228" s="202"/>
      <c r="O228" s="76"/>
      <c r="P228" s="76"/>
      <c r="Q228" s="76"/>
      <c r="R228" s="76"/>
      <c r="S228" s="76"/>
      <c r="T228" s="77"/>
      <c r="U228" s="37"/>
      <c r="V228" s="37"/>
      <c r="W228" s="37"/>
      <c r="X228" s="37"/>
      <c r="Y228" s="37"/>
      <c r="Z228" s="37"/>
      <c r="AA228" s="37"/>
      <c r="AB228" s="37"/>
      <c r="AC228" s="37"/>
      <c r="AD228" s="37"/>
      <c r="AE228" s="37"/>
      <c r="AT228" s="18" t="s">
        <v>139</v>
      </c>
      <c r="AU228" s="18" t="s">
        <v>87</v>
      </c>
    </row>
    <row r="229" s="2" customFormat="1" ht="24" customHeight="1">
      <c r="A229" s="37"/>
      <c r="B229" s="185"/>
      <c r="C229" s="186" t="s">
        <v>291</v>
      </c>
      <c r="D229" s="186" t="s">
        <v>132</v>
      </c>
      <c r="E229" s="187" t="s">
        <v>292</v>
      </c>
      <c r="F229" s="188" t="s">
        <v>293</v>
      </c>
      <c r="G229" s="189" t="s">
        <v>288</v>
      </c>
      <c r="H229" s="190">
        <v>687</v>
      </c>
      <c r="I229" s="191"/>
      <c r="J229" s="192">
        <f>ROUND(I229*H229,2)</f>
        <v>0</v>
      </c>
      <c r="K229" s="188" t="s">
        <v>136</v>
      </c>
      <c r="L229" s="38"/>
      <c r="M229" s="193" t="s">
        <v>1</v>
      </c>
      <c r="N229" s="194" t="s">
        <v>42</v>
      </c>
      <c r="O229" s="76"/>
      <c r="P229" s="195">
        <f>O229*H229</f>
        <v>0</v>
      </c>
      <c r="Q229" s="195">
        <v>3.0000000000000001E-05</v>
      </c>
      <c r="R229" s="195">
        <f>Q229*H229</f>
        <v>0.02061</v>
      </c>
      <c r="S229" s="195">
        <v>0</v>
      </c>
      <c r="T229" s="196">
        <f>S229*H229</f>
        <v>0</v>
      </c>
      <c r="U229" s="37"/>
      <c r="V229" s="37"/>
      <c r="W229" s="37"/>
      <c r="X229" s="37"/>
      <c r="Y229" s="37"/>
      <c r="Z229" s="37"/>
      <c r="AA229" s="37"/>
      <c r="AB229" s="37"/>
      <c r="AC229" s="37"/>
      <c r="AD229" s="37"/>
      <c r="AE229" s="37"/>
      <c r="AR229" s="197" t="s">
        <v>137</v>
      </c>
      <c r="AT229" s="197" t="s">
        <v>132</v>
      </c>
      <c r="AU229" s="197" t="s">
        <v>87</v>
      </c>
      <c r="AY229" s="18" t="s">
        <v>131</v>
      </c>
      <c r="BE229" s="198">
        <f>IF(N229="základní",J229,0)</f>
        <v>0</v>
      </c>
      <c r="BF229" s="198">
        <f>IF(N229="snížená",J229,0)</f>
        <v>0</v>
      </c>
      <c r="BG229" s="198">
        <f>IF(N229="zákl. přenesená",J229,0)</f>
        <v>0</v>
      </c>
      <c r="BH229" s="198">
        <f>IF(N229="sníž. přenesená",J229,0)</f>
        <v>0</v>
      </c>
      <c r="BI229" s="198">
        <f>IF(N229="nulová",J229,0)</f>
        <v>0</v>
      </c>
      <c r="BJ229" s="18" t="s">
        <v>85</v>
      </c>
      <c r="BK229" s="198">
        <f>ROUND(I229*H229,2)</f>
        <v>0</v>
      </c>
      <c r="BL229" s="18" t="s">
        <v>137</v>
      </c>
      <c r="BM229" s="197" t="s">
        <v>294</v>
      </c>
    </row>
    <row r="230" s="2" customFormat="1">
      <c r="A230" s="37"/>
      <c r="B230" s="38"/>
      <c r="C230" s="37"/>
      <c r="D230" s="199" t="s">
        <v>139</v>
      </c>
      <c r="E230" s="37"/>
      <c r="F230" s="200" t="s">
        <v>295</v>
      </c>
      <c r="G230" s="37"/>
      <c r="H230" s="37"/>
      <c r="I230" s="123"/>
      <c r="J230" s="37"/>
      <c r="K230" s="37"/>
      <c r="L230" s="38"/>
      <c r="M230" s="201"/>
      <c r="N230" s="202"/>
      <c r="O230" s="76"/>
      <c r="P230" s="76"/>
      <c r="Q230" s="76"/>
      <c r="R230" s="76"/>
      <c r="S230" s="76"/>
      <c r="T230" s="77"/>
      <c r="U230" s="37"/>
      <c r="V230" s="37"/>
      <c r="W230" s="37"/>
      <c r="X230" s="37"/>
      <c r="Y230" s="37"/>
      <c r="Z230" s="37"/>
      <c r="AA230" s="37"/>
      <c r="AB230" s="37"/>
      <c r="AC230" s="37"/>
      <c r="AD230" s="37"/>
      <c r="AE230" s="37"/>
      <c r="AT230" s="18" t="s">
        <v>139</v>
      </c>
      <c r="AU230" s="18" t="s">
        <v>87</v>
      </c>
    </row>
    <row r="231" s="2" customFormat="1" ht="16.5" customHeight="1">
      <c r="A231" s="37"/>
      <c r="B231" s="185"/>
      <c r="C231" s="228" t="s">
        <v>296</v>
      </c>
      <c r="D231" s="228" t="s">
        <v>271</v>
      </c>
      <c r="E231" s="229" t="s">
        <v>297</v>
      </c>
      <c r="F231" s="230" t="s">
        <v>298</v>
      </c>
      <c r="G231" s="231" t="s">
        <v>288</v>
      </c>
      <c r="H231" s="232">
        <v>687</v>
      </c>
      <c r="I231" s="233"/>
      <c r="J231" s="234">
        <f>ROUND(I231*H231,2)</f>
        <v>0</v>
      </c>
      <c r="K231" s="230" t="s">
        <v>136</v>
      </c>
      <c r="L231" s="235"/>
      <c r="M231" s="236" t="s">
        <v>1</v>
      </c>
      <c r="N231" s="237" t="s">
        <v>42</v>
      </c>
      <c r="O231" s="76"/>
      <c r="P231" s="195">
        <f>O231*H231</f>
        <v>0</v>
      </c>
      <c r="Q231" s="195">
        <v>0.00021000000000000001</v>
      </c>
      <c r="R231" s="195">
        <f>Q231*H231</f>
        <v>0.14427000000000001</v>
      </c>
      <c r="S231" s="195">
        <v>0</v>
      </c>
      <c r="T231" s="196">
        <f>S231*H231</f>
        <v>0</v>
      </c>
      <c r="U231" s="37"/>
      <c r="V231" s="37"/>
      <c r="W231" s="37"/>
      <c r="X231" s="37"/>
      <c r="Y231" s="37"/>
      <c r="Z231" s="37"/>
      <c r="AA231" s="37"/>
      <c r="AB231" s="37"/>
      <c r="AC231" s="37"/>
      <c r="AD231" s="37"/>
      <c r="AE231" s="37"/>
      <c r="AR231" s="197" t="s">
        <v>193</v>
      </c>
      <c r="AT231" s="197" t="s">
        <v>271</v>
      </c>
      <c r="AU231" s="197" t="s">
        <v>87</v>
      </c>
      <c r="AY231" s="18" t="s">
        <v>131</v>
      </c>
      <c r="BE231" s="198">
        <f>IF(N231="základní",J231,0)</f>
        <v>0</v>
      </c>
      <c r="BF231" s="198">
        <f>IF(N231="snížená",J231,0)</f>
        <v>0</v>
      </c>
      <c r="BG231" s="198">
        <f>IF(N231="zákl. přenesená",J231,0)</f>
        <v>0</v>
      </c>
      <c r="BH231" s="198">
        <f>IF(N231="sníž. přenesená",J231,0)</f>
        <v>0</v>
      </c>
      <c r="BI231" s="198">
        <f>IF(N231="nulová",J231,0)</f>
        <v>0</v>
      </c>
      <c r="BJ231" s="18" t="s">
        <v>85</v>
      </c>
      <c r="BK231" s="198">
        <f>ROUND(I231*H231,2)</f>
        <v>0</v>
      </c>
      <c r="BL231" s="18" t="s">
        <v>137</v>
      </c>
      <c r="BM231" s="197" t="s">
        <v>299</v>
      </c>
    </row>
    <row r="232" s="2" customFormat="1" ht="16.5" customHeight="1">
      <c r="A232" s="37"/>
      <c r="B232" s="185"/>
      <c r="C232" s="186" t="s">
        <v>300</v>
      </c>
      <c r="D232" s="186" t="s">
        <v>132</v>
      </c>
      <c r="E232" s="187" t="s">
        <v>301</v>
      </c>
      <c r="F232" s="188" t="s">
        <v>302</v>
      </c>
      <c r="G232" s="189" t="s">
        <v>288</v>
      </c>
      <c r="H232" s="190">
        <v>95</v>
      </c>
      <c r="I232" s="191"/>
      <c r="J232" s="192">
        <f>ROUND(I232*H232,2)</f>
        <v>0</v>
      </c>
      <c r="K232" s="188" t="s">
        <v>136</v>
      </c>
      <c r="L232" s="38"/>
      <c r="M232" s="193" t="s">
        <v>1</v>
      </c>
      <c r="N232" s="194" t="s">
        <v>42</v>
      </c>
      <c r="O232" s="76"/>
      <c r="P232" s="195">
        <f>O232*H232</f>
        <v>0</v>
      </c>
      <c r="Q232" s="195">
        <v>0.00051999999999999995</v>
      </c>
      <c r="R232" s="195">
        <f>Q232*H232</f>
        <v>0.049399999999999993</v>
      </c>
      <c r="S232" s="195">
        <v>0</v>
      </c>
      <c r="T232" s="196">
        <f>S232*H232</f>
        <v>0</v>
      </c>
      <c r="U232" s="37"/>
      <c r="V232" s="37"/>
      <c r="W232" s="37"/>
      <c r="X232" s="37"/>
      <c r="Y232" s="37"/>
      <c r="Z232" s="37"/>
      <c r="AA232" s="37"/>
      <c r="AB232" s="37"/>
      <c r="AC232" s="37"/>
      <c r="AD232" s="37"/>
      <c r="AE232" s="37"/>
      <c r="AR232" s="197" t="s">
        <v>137</v>
      </c>
      <c r="AT232" s="197" t="s">
        <v>132</v>
      </c>
      <c r="AU232" s="197" t="s">
        <v>87</v>
      </c>
      <c r="AY232" s="18" t="s">
        <v>131</v>
      </c>
      <c r="BE232" s="198">
        <f>IF(N232="základní",J232,0)</f>
        <v>0</v>
      </c>
      <c r="BF232" s="198">
        <f>IF(N232="snížená",J232,0)</f>
        <v>0</v>
      </c>
      <c r="BG232" s="198">
        <f>IF(N232="zákl. přenesená",J232,0)</f>
        <v>0</v>
      </c>
      <c r="BH232" s="198">
        <f>IF(N232="sníž. přenesená",J232,0)</f>
        <v>0</v>
      </c>
      <c r="BI232" s="198">
        <f>IF(N232="nulová",J232,0)</f>
        <v>0</v>
      </c>
      <c r="BJ232" s="18" t="s">
        <v>85</v>
      </c>
      <c r="BK232" s="198">
        <f>ROUND(I232*H232,2)</f>
        <v>0</v>
      </c>
      <c r="BL232" s="18" t="s">
        <v>137</v>
      </c>
      <c r="BM232" s="197" t="s">
        <v>303</v>
      </c>
    </row>
    <row r="233" s="2" customFormat="1">
      <c r="A233" s="37"/>
      <c r="B233" s="38"/>
      <c r="C233" s="37"/>
      <c r="D233" s="199" t="s">
        <v>139</v>
      </c>
      <c r="E233" s="37"/>
      <c r="F233" s="200" t="s">
        <v>304</v>
      </c>
      <c r="G233" s="37"/>
      <c r="H233" s="37"/>
      <c r="I233" s="123"/>
      <c r="J233" s="37"/>
      <c r="K233" s="37"/>
      <c r="L233" s="38"/>
      <c r="M233" s="201"/>
      <c r="N233" s="202"/>
      <c r="O233" s="76"/>
      <c r="P233" s="76"/>
      <c r="Q233" s="76"/>
      <c r="R233" s="76"/>
      <c r="S233" s="76"/>
      <c r="T233" s="77"/>
      <c r="U233" s="37"/>
      <c r="V233" s="37"/>
      <c r="W233" s="37"/>
      <c r="X233" s="37"/>
      <c r="Y233" s="37"/>
      <c r="Z233" s="37"/>
      <c r="AA233" s="37"/>
      <c r="AB233" s="37"/>
      <c r="AC233" s="37"/>
      <c r="AD233" s="37"/>
      <c r="AE233" s="37"/>
      <c r="AT233" s="18" t="s">
        <v>139</v>
      </c>
      <c r="AU233" s="18" t="s">
        <v>87</v>
      </c>
    </row>
    <row r="234" s="2" customFormat="1" ht="24" customHeight="1">
      <c r="A234" s="37"/>
      <c r="B234" s="185"/>
      <c r="C234" s="186" t="s">
        <v>305</v>
      </c>
      <c r="D234" s="186" t="s">
        <v>132</v>
      </c>
      <c r="E234" s="187" t="s">
        <v>306</v>
      </c>
      <c r="F234" s="188" t="s">
        <v>307</v>
      </c>
      <c r="G234" s="189" t="s">
        <v>288</v>
      </c>
      <c r="H234" s="190">
        <v>95</v>
      </c>
      <c r="I234" s="191"/>
      <c r="J234" s="192">
        <f>ROUND(I234*H234,2)</f>
        <v>0</v>
      </c>
      <c r="K234" s="188" t="s">
        <v>136</v>
      </c>
      <c r="L234" s="38"/>
      <c r="M234" s="193" t="s">
        <v>1</v>
      </c>
      <c r="N234" s="194" t="s">
        <v>42</v>
      </c>
      <c r="O234" s="76"/>
      <c r="P234" s="195">
        <f>O234*H234</f>
        <v>0</v>
      </c>
      <c r="Q234" s="195">
        <v>0.00013999999999999999</v>
      </c>
      <c r="R234" s="195">
        <f>Q234*H234</f>
        <v>0.013299999999999999</v>
      </c>
      <c r="S234" s="195">
        <v>0</v>
      </c>
      <c r="T234" s="196">
        <f>S234*H234</f>
        <v>0</v>
      </c>
      <c r="U234" s="37"/>
      <c r="V234" s="37"/>
      <c r="W234" s="37"/>
      <c r="X234" s="37"/>
      <c r="Y234" s="37"/>
      <c r="Z234" s="37"/>
      <c r="AA234" s="37"/>
      <c r="AB234" s="37"/>
      <c r="AC234" s="37"/>
      <c r="AD234" s="37"/>
      <c r="AE234" s="37"/>
      <c r="AR234" s="197" t="s">
        <v>137</v>
      </c>
      <c r="AT234" s="197" t="s">
        <v>132</v>
      </c>
      <c r="AU234" s="197" t="s">
        <v>87</v>
      </c>
      <c r="AY234" s="18" t="s">
        <v>131</v>
      </c>
      <c r="BE234" s="198">
        <f>IF(N234="základní",J234,0)</f>
        <v>0</v>
      </c>
      <c r="BF234" s="198">
        <f>IF(N234="snížená",J234,0)</f>
        <v>0</v>
      </c>
      <c r="BG234" s="198">
        <f>IF(N234="zákl. přenesená",J234,0)</f>
        <v>0</v>
      </c>
      <c r="BH234" s="198">
        <f>IF(N234="sníž. přenesená",J234,0)</f>
        <v>0</v>
      </c>
      <c r="BI234" s="198">
        <f>IF(N234="nulová",J234,0)</f>
        <v>0</v>
      </c>
      <c r="BJ234" s="18" t="s">
        <v>85</v>
      </c>
      <c r="BK234" s="198">
        <f>ROUND(I234*H234,2)</f>
        <v>0</v>
      </c>
      <c r="BL234" s="18" t="s">
        <v>137</v>
      </c>
      <c r="BM234" s="197" t="s">
        <v>308</v>
      </c>
    </row>
    <row r="235" s="2" customFormat="1" ht="16.5" customHeight="1">
      <c r="A235" s="37"/>
      <c r="B235" s="185"/>
      <c r="C235" s="186" t="s">
        <v>309</v>
      </c>
      <c r="D235" s="186" t="s">
        <v>132</v>
      </c>
      <c r="E235" s="187" t="s">
        <v>310</v>
      </c>
      <c r="F235" s="188" t="s">
        <v>311</v>
      </c>
      <c r="G235" s="189" t="s">
        <v>288</v>
      </c>
      <c r="H235" s="190">
        <v>194</v>
      </c>
      <c r="I235" s="191"/>
      <c r="J235" s="192">
        <f>ROUND(I235*H235,2)</f>
        <v>0</v>
      </c>
      <c r="K235" s="188" t="s">
        <v>312</v>
      </c>
      <c r="L235" s="38"/>
      <c r="M235" s="193" t="s">
        <v>1</v>
      </c>
      <c r="N235" s="194" t="s">
        <v>42</v>
      </c>
      <c r="O235" s="76"/>
      <c r="P235" s="195">
        <f>O235*H235</f>
        <v>0</v>
      </c>
      <c r="Q235" s="195">
        <v>0</v>
      </c>
      <c r="R235" s="195">
        <f>Q235*H235</f>
        <v>0</v>
      </c>
      <c r="S235" s="195">
        <v>0</v>
      </c>
      <c r="T235" s="196">
        <f>S235*H235</f>
        <v>0</v>
      </c>
      <c r="U235" s="37"/>
      <c r="V235" s="37"/>
      <c r="W235" s="37"/>
      <c r="X235" s="37"/>
      <c r="Y235" s="37"/>
      <c r="Z235" s="37"/>
      <c r="AA235" s="37"/>
      <c r="AB235" s="37"/>
      <c r="AC235" s="37"/>
      <c r="AD235" s="37"/>
      <c r="AE235" s="37"/>
      <c r="AR235" s="197" t="s">
        <v>137</v>
      </c>
      <c r="AT235" s="197" t="s">
        <v>132</v>
      </c>
      <c r="AU235" s="197" t="s">
        <v>87</v>
      </c>
      <c r="AY235" s="18" t="s">
        <v>131</v>
      </c>
      <c r="BE235" s="198">
        <f>IF(N235="základní",J235,0)</f>
        <v>0</v>
      </c>
      <c r="BF235" s="198">
        <f>IF(N235="snížená",J235,0)</f>
        <v>0</v>
      </c>
      <c r="BG235" s="198">
        <f>IF(N235="zákl. přenesená",J235,0)</f>
        <v>0</v>
      </c>
      <c r="BH235" s="198">
        <f>IF(N235="sníž. přenesená",J235,0)</f>
        <v>0</v>
      </c>
      <c r="BI235" s="198">
        <f>IF(N235="nulová",J235,0)</f>
        <v>0</v>
      </c>
      <c r="BJ235" s="18" t="s">
        <v>85</v>
      </c>
      <c r="BK235" s="198">
        <f>ROUND(I235*H235,2)</f>
        <v>0</v>
      </c>
      <c r="BL235" s="18" t="s">
        <v>137</v>
      </c>
      <c r="BM235" s="197" t="s">
        <v>313</v>
      </c>
    </row>
    <row r="236" s="2" customFormat="1">
      <c r="A236" s="37"/>
      <c r="B236" s="38"/>
      <c r="C236" s="37"/>
      <c r="D236" s="199" t="s">
        <v>139</v>
      </c>
      <c r="E236" s="37"/>
      <c r="F236" s="200" t="s">
        <v>314</v>
      </c>
      <c r="G236" s="37"/>
      <c r="H236" s="37"/>
      <c r="I236" s="123"/>
      <c r="J236" s="37"/>
      <c r="K236" s="37"/>
      <c r="L236" s="38"/>
      <c r="M236" s="201"/>
      <c r="N236" s="202"/>
      <c r="O236" s="76"/>
      <c r="P236" s="76"/>
      <c r="Q236" s="76"/>
      <c r="R236" s="76"/>
      <c r="S236" s="76"/>
      <c r="T236" s="77"/>
      <c r="U236" s="37"/>
      <c r="V236" s="37"/>
      <c r="W236" s="37"/>
      <c r="X236" s="37"/>
      <c r="Y236" s="37"/>
      <c r="Z236" s="37"/>
      <c r="AA236" s="37"/>
      <c r="AB236" s="37"/>
      <c r="AC236" s="37"/>
      <c r="AD236" s="37"/>
      <c r="AE236" s="37"/>
      <c r="AT236" s="18" t="s">
        <v>139</v>
      </c>
      <c r="AU236" s="18" t="s">
        <v>87</v>
      </c>
    </row>
    <row r="237" s="2" customFormat="1" ht="36" customHeight="1">
      <c r="A237" s="37"/>
      <c r="B237" s="185"/>
      <c r="C237" s="186" t="s">
        <v>315</v>
      </c>
      <c r="D237" s="186" t="s">
        <v>132</v>
      </c>
      <c r="E237" s="187" t="s">
        <v>316</v>
      </c>
      <c r="F237" s="188" t="s">
        <v>317</v>
      </c>
      <c r="G237" s="189" t="s">
        <v>166</v>
      </c>
      <c r="H237" s="190">
        <v>187.91999999999999</v>
      </c>
      <c r="I237" s="191"/>
      <c r="J237" s="192">
        <f>ROUND(I237*H237,2)</f>
        <v>0</v>
      </c>
      <c r="K237" s="188" t="s">
        <v>136</v>
      </c>
      <c r="L237" s="38"/>
      <c r="M237" s="193" t="s">
        <v>1</v>
      </c>
      <c r="N237" s="194" t="s">
        <v>42</v>
      </c>
      <c r="O237" s="76"/>
      <c r="P237" s="195">
        <f>O237*H237</f>
        <v>0</v>
      </c>
      <c r="Q237" s="195">
        <v>0</v>
      </c>
      <c r="R237" s="195">
        <f>Q237*H237</f>
        <v>0</v>
      </c>
      <c r="S237" s="195">
        <v>0</v>
      </c>
      <c r="T237" s="196">
        <f>S237*H237</f>
        <v>0</v>
      </c>
      <c r="U237" s="37"/>
      <c r="V237" s="37"/>
      <c r="W237" s="37"/>
      <c r="X237" s="37"/>
      <c r="Y237" s="37"/>
      <c r="Z237" s="37"/>
      <c r="AA237" s="37"/>
      <c r="AB237" s="37"/>
      <c r="AC237" s="37"/>
      <c r="AD237" s="37"/>
      <c r="AE237" s="37"/>
      <c r="AR237" s="197" t="s">
        <v>137</v>
      </c>
      <c r="AT237" s="197" t="s">
        <v>132</v>
      </c>
      <c r="AU237" s="197" t="s">
        <v>87</v>
      </c>
      <c r="AY237" s="18" t="s">
        <v>131</v>
      </c>
      <c r="BE237" s="198">
        <f>IF(N237="základní",J237,0)</f>
        <v>0</v>
      </c>
      <c r="BF237" s="198">
        <f>IF(N237="snížená",J237,0)</f>
        <v>0</v>
      </c>
      <c r="BG237" s="198">
        <f>IF(N237="zákl. přenesená",J237,0)</f>
        <v>0</v>
      </c>
      <c r="BH237" s="198">
        <f>IF(N237="sníž. přenesená",J237,0)</f>
        <v>0</v>
      </c>
      <c r="BI237" s="198">
        <f>IF(N237="nulová",J237,0)</f>
        <v>0</v>
      </c>
      <c r="BJ237" s="18" t="s">
        <v>85</v>
      </c>
      <c r="BK237" s="198">
        <f>ROUND(I237*H237,2)</f>
        <v>0</v>
      </c>
      <c r="BL237" s="18" t="s">
        <v>137</v>
      </c>
      <c r="BM237" s="197" t="s">
        <v>318</v>
      </c>
    </row>
    <row r="238" s="13" customFormat="1">
      <c r="A238" s="13"/>
      <c r="B238" s="203"/>
      <c r="C238" s="13"/>
      <c r="D238" s="199" t="s">
        <v>141</v>
      </c>
      <c r="E238" s="204" t="s">
        <v>1</v>
      </c>
      <c r="F238" s="205" t="s">
        <v>319</v>
      </c>
      <c r="G238" s="13"/>
      <c r="H238" s="204" t="s">
        <v>1</v>
      </c>
      <c r="I238" s="206"/>
      <c r="J238" s="13"/>
      <c r="K238" s="13"/>
      <c r="L238" s="203"/>
      <c r="M238" s="207"/>
      <c r="N238" s="208"/>
      <c r="O238" s="208"/>
      <c r="P238" s="208"/>
      <c r="Q238" s="208"/>
      <c r="R238" s="208"/>
      <c r="S238" s="208"/>
      <c r="T238" s="209"/>
      <c r="U238" s="13"/>
      <c r="V238" s="13"/>
      <c r="W238" s="13"/>
      <c r="X238" s="13"/>
      <c r="Y238" s="13"/>
      <c r="Z238" s="13"/>
      <c r="AA238" s="13"/>
      <c r="AB238" s="13"/>
      <c r="AC238" s="13"/>
      <c r="AD238" s="13"/>
      <c r="AE238" s="13"/>
      <c r="AT238" s="204" t="s">
        <v>141</v>
      </c>
      <c r="AU238" s="204" t="s">
        <v>87</v>
      </c>
      <c r="AV238" s="13" t="s">
        <v>85</v>
      </c>
      <c r="AW238" s="13" t="s">
        <v>34</v>
      </c>
      <c r="AX238" s="13" t="s">
        <v>77</v>
      </c>
      <c r="AY238" s="204" t="s">
        <v>131</v>
      </c>
    </row>
    <row r="239" s="13" customFormat="1">
      <c r="A239" s="13"/>
      <c r="B239" s="203"/>
      <c r="C239" s="13"/>
      <c r="D239" s="199" t="s">
        <v>141</v>
      </c>
      <c r="E239" s="204" t="s">
        <v>1</v>
      </c>
      <c r="F239" s="205" t="s">
        <v>320</v>
      </c>
      <c r="G239" s="13"/>
      <c r="H239" s="204" t="s">
        <v>1</v>
      </c>
      <c r="I239" s="206"/>
      <c r="J239" s="13"/>
      <c r="K239" s="13"/>
      <c r="L239" s="203"/>
      <c r="M239" s="207"/>
      <c r="N239" s="208"/>
      <c r="O239" s="208"/>
      <c r="P239" s="208"/>
      <c r="Q239" s="208"/>
      <c r="R239" s="208"/>
      <c r="S239" s="208"/>
      <c r="T239" s="209"/>
      <c r="U239" s="13"/>
      <c r="V239" s="13"/>
      <c r="W239" s="13"/>
      <c r="X239" s="13"/>
      <c r="Y239" s="13"/>
      <c r="Z239" s="13"/>
      <c r="AA239" s="13"/>
      <c r="AB239" s="13"/>
      <c r="AC239" s="13"/>
      <c r="AD239" s="13"/>
      <c r="AE239" s="13"/>
      <c r="AT239" s="204" t="s">
        <v>141</v>
      </c>
      <c r="AU239" s="204" t="s">
        <v>87</v>
      </c>
      <c r="AV239" s="13" t="s">
        <v>85</v>
      </c>
      <c r="AW239" s="13" t="s">
        <v>34</v>
      </c>
      <c r="AX239" s="13" t="s">
        <v>77</v>
      </c>
      <c r="AY239" s="204" t="s">
        <v>131</v>
      </c>
    </row>
    <row r="240" s="14" customFormat="1">
      <c r="A240" s="14"/>
      <c r="B240" s="210"/>
      <c r="C240" s="14"/>
      <c r="D240" s="199" t="s">
        <v>141</v>
      </c>
      <c r="E240" s="211" t="s">
        <v>1</v>
      </c>
      <c r="F240" s="212" t="s">
        <v>321</v>
      </c>
      <c r="G240" s="14"/>
      <c r="H240" s="213">
        <v>187.91999999999999</v>
      </c>
      <c r="I240" s="214"/>
      <c r="J240" s="14"/>
      <c r="K240" s="14"/>
      <c r="L240" s="210"/>
      <c r="M240" s="215"/>
      <c r="N240" s="216"/>
      <c r="O240" s="216"/>
      <c r="P240" s="216"/>
      <c r="Q240" s="216"/>
      <c r="R240" s="216"/>
      <c r="S240" s="216"/>
      <c r="T240" s="217"/>
      <c r="U240" s="14"/>
      <c r="V240" s="14"/>
      <c r="W240" s="14"/>
      <c r="X240" s="14"/>
      <c r="Y240" s="14"/>
      <c r="Z240" s="14"/>
      <c r="AA240" s="14"/>
      <c r="AB240" s="14"/>
      <c r="AC240" s="14"/>
      <c r="AD240" s="14"/>
      <c r="AE240" s="14"/>
      <c r="AT240" s="211" t="s">
        <v>141</v>
      </c>
      <c r="AU240" s="211" t="s">
        <v>87</v>
      </c>
      <c r="AV240" s="14" t="s">
        <v>87</v>
      </c>
      <c r="AW240" s="14" t="s">
        <v>34</v>
      </c>
      <c r="AX240" s="14" t="s">
        <v>85</v>
      </c>
      <c r="AY240" s="211" t="s">
        <v>131</v>
      </c>
    </row>
    <row r="241" s="2" customFormat="1" ht="24" customHeight="1">
      <c r="A241" s="37"/>
      <c r="B241" s="185"/>
      <c r="C241" s="186" t="s">
        <v>322</v>
      </c>
      <c r="D241" s="186" t="s">
        <v>132</v>
      </c>
      <c r="E241" s="187" t="s">
        <v>323</v>
      </c>
      <c r="F241" s="188" t="s">
        <v>324</v>
      </c>
      <c r="G241" s="189" t="s">
        <v>166</v>
      </c>
      <c r="H241" s="190">
        <v>370.07999999999998</v>
      </c>
      <c r="I241" s="191"/>
      <c r="J241" s="192">
        <f>ROUND(I241*H241,2)</f>
        <v>0</v>
      </c>
      <c r="K241" s="188" t="s">
        <v>136</v>
      </c>
      <c r="L241" s="38"/>
      <c r="M241" s="193" t="s">
        <v>1</v>
      </c>
      <c r="N241" s="194" t="s">
        <v>42</v>
      </c>
      <c r="O241" s="76"/>
      <c r="P241" s="195">
        <f>O241*H241</f>
        <v>0</v>
      </c>
      <c r="Q241" s="195">
        <v>0</v>
      </c>
      <c r="R241" s="195">
        <f>Q241*H241</f>
        <v>0</v>
      </c>
      <c r="S241" s="195">
        <v>0</v>
      </c>
      <c r="T241" s="196">
        <f>S241*H241</f>
        <v>0</v>
      </c>
      <c r="U241" s="37"/>
      <c r="V241" s="37"/>
      <c r="W241" s="37"/>
      <c r="X241" s="37"/>
      <c r="Y241" s="37"/>
      <c r="Z241" s="37"/>
      <c r="AA241" s="37"/>
      <c r="AB241" s="37"/>
      <c r="AC241" s="37"/>
      <c r="AD241" s="37"/>
      <c r="AE241" s="37"/>
      <c r="AR241" s="197" t="s">
        <v>137</v>
      </c>
      <c r="AT241" s="197" t="s">
        <v>132</v>
      </c>
      <c r="AU241" s="197" t="s">
        <v>87</v>
      </c>
      <c r="AY241" s="18" t="s">
        <v>131</v>
      </c>
      <c r="BE241" s="198">
        <f>IF(N241="základní",J241,0)</f>
        <v>0</v>
      </c>
      <c r="BF241" s="198">
        <f>IF(N241="snížená",J241,0)</f>
        <v>0</v>
      </c>
      <c r="BG241" s="198">
        <f>IF(N241="zákl. přenesená",J241,0)</f>
        <v>0</v>
      </c>
      <c r="BH241" s="198">
        <f>IF(N241="sníž. přenesená",J241,0)</f>
        <v>0</v>
      </c>
      <c r="BI241" s="198">
        <f>IF(N241="nulová",J241,0)</f>
        <v>0</v>
      </c>
      <c r="BJ241" s="18" t="s">
        <v>85</v>
      </c>
      <c r="BK241" s="198">
        <f>ROUND(I241*H241,2)</f>
        <v>0</v>
      </c>
      <c r="BL241" s="18" t="s">
        <v>137</v>
      </c>
      <c r="BM241" s="197" t="s">
        <v>325</v>
      </c>
    </row>
    <row r="242" s="13" customFormat="1">
      <c r="A242" s="13"/>
      <c r="B242" s="203"/>
      <c r="C242" s="13"/>
      <c r="D242" s="199" t="s">
        <v>141</v>
      </c>
      <c r="E242" s="204" t="s">
        <v>1</v>
      </c>
      <c r="F242" s="205" t="s">
        <v>326</v>
      </c>
      <c r="G242" s="13"/>
      <c r="H242" s="204" t="s">
        <v>1</v>
      </c>
      <c r="I242" s="206"/>
      <c r="J242" s="13"/>
      <c r="K242" s="13"/>
      <c r="L242" s="203"/>
      <c r="M242" s="207"/>
      <c r="N242" s="208"/>
      <c r="O242" s="208"/>
      <c r="P242" s="208"/>
      <c r="Q242" s="208"/>
      <c r="R242" s="208"/>
      <c r="S242" s="208"/>
      <c r="T242" s="209"/>
      <c r="U242" s="13"/>
      <c r="V242" s="13"/>
      <c r="W242" s="13"/>
      <c r="X242" s="13"/>
      <c r="Y242" s="13"/>
      <c r="Z242" s="13"/>
      <c r="AA242" s="13"/>
      <c r="AB242" s="13"/>
      <c r="AC242" s="13"/>
      <c r="AD242" s="13"/>
      <c r="AE242" s="13"/>
      <c r="AT242" s="204" t="s">
        <v>141</v>
      </c>
      <c r="AU242" s="204" t="s">
        <v>87</v>
      </c>
      <c r="AV242" s="13" t="s">
        <v>85</v>
      </c>
      <c r="AW242" s="13" t="s">
        <v>34</v>
      </c>
      <c r="AX242" s="13" t="s">
        <v>77</v>
      </c>
      <c r="AY242" s="204" t="s">
        <v>131</v>
      </c>
    </row>
    <row r="243" s="13" customFormat="1">
      <c r="A243" s="13"/>
      <c r="B243" s="203"/>
      <c r="C243" s="13"/>
      <c r="D243" s="199" t="s">
        <v>141</v>
      </c>
      <c r="E243" s="204" t="s">
        <v>1</v>
      </c>
      <c r="F243" s="205" t="s">
        <v>327</v>
      </c>
      <c r="G243" s="13"/>
      <c r="H243" s="204" t="s">
        <v>1</v>
      </c>
      <c r="I243" s="206"/>
      <c r="J243" s="13"/>
      <c r="K243" s="13"/>
      <c r="L243" s="203"/>
      <c r="M243" s="207"/>
      <c r="N243" s="208"/>
      <c r="O243" s="208"/>
      <c r="P243" s="208"/>
      <c r="Q243" s="208"/>
      <c r="R243" s="208"/>
      <c r="S243" s="208"/>
      <c r="T243" s="209"/>
      <c r="U243" s="13"/>
      <c r="V243" s="13"/>
      <c r="W243" s="13"/>
      <c r="X243" s="13"/>
      <c r="Y243" s="13"/>
      <c r="Z243" s="13"/>
      <c r="AA243" s="13"/>
      <c r="AB243" s="13"/>
      <c r="AC243" s="13"/>
      <c r="AD243" s="13"/>
      <c r="AE243" s="13"/>
      <c r="AT243" s="204" t="s">
        <v>141</v>
      </c>
      <c r="AU243" s="204" t="s">
        <v>87</v>
      </c>
      <c r="AV243" s="13" t="s">
        <v>85</v>
      </c>
      <c r="AW243" s="13" t="s">
        <v>34</v>
      </c>
      <c r="AX243" s="13" t="s">
        <v>77</v>
      </c>
      <c r="AY243" s="204" t="s">
        <v>131</v>
      </c>
    </row>
    <row r="244" s="14" customFormat="1">
      <c r="A244" s="14"/>
      <c r="B244" s="210"/>
      <c r="C244" s="14"/>
      <c r="D244" s="199" t="s">
        <v>141</v>
      </c>
      <c r="E244" s="211" t="s">
        <v>1</v>
      </c>
      <c r="F244" s="212" t="s">
        <v>328</v>
      </c>
      <c r="G244" s="14"/>
      <c r="H244" s="213">
        <v>370.07999999999998</v>
      </c>
      <c r="I244" s="214"/>
      <c r="J244" s="14"/>
      <c r="K244" s="14"/>
      <c r="L244" s="210"/>
      <c r="M244" s="215"/>
      <c r="N244" s="216"/>
      <c r="O244" s="216"/>
      <c r="P244" s="216"/>
      <c r="Q244" s="216"/>
      <c r="R244" s="216"/>
      <c r="S244" s="216"/>
      <c r="T244" s="217"/>
      <c r="U244" s="14"/>
      <c r="V244" s="14"/>
      <c r="W244" s="14"/>
      <c r="X244" s="14"/>
      <c r="Y244" s="14"/>
      <c r="Z244" s="14"/>
      <c r="AA244" s="14"/>
      <c r="AB244" s="14"/>
      <c r="AC244" s="14"/>
      <c r="AD244" s="14"/>
      <c r="AE244" s="14"/>
      <c r="AT244" s="211" t="s">
        <v>141</v>
      </c>
      <c r="AU244" s="211" t="s">
        <v>87</v>
      </c>
      <c r="AV244" s="14" t="s">
        <v>87</v>
      </c>
      <c r="AW244" s="14" t="s">
        <v>34</v>
      </c>
      <c r="AX244" s="14" t="s">
        <v>85</v>
      </c>
      <c r="AY244" s="211" t="s">
        <v>131</v>
      </c>
    </row>
    <row r="245" s="2" customFormat="1" ht="24" customHeight="1">
      <c r="A245" s="37"/>
      <c r="B245" s="185"/>
      <c r="C245" s="186" t="s">
        <v>329</v>
      </c>
      <c r="D245" s="186" t="s">
        <v>132</v>
      </c>
      <c r="E245" s="187" t="s">
        <v>330</v>
      </c>
      <c r="F245" s="188" t="s">
        <v>331</v>
      </c>
      <c r="G245" s="189" t="s">
        <v>332</v>
      </c>
      <c r="H245" s="190">
        <v>1</v>
      </c>
      <c r="I245" s="191"/>
      <c r="J245" s="192">
        <f>ROUND(I245*H245,2)</f>
        <v>0</v>
      </c>
      <c r="K245" s="188" t="s">
        <v>1</v>
      </c>
      <c r="L245" s="38"/>
      <c r="M245" s="193" t="s">
        <v>1</v>
      </c>
      <c r="N245" s="194" t="s">
        <v>42</v>
      </c>
      <c r="O245" s="76"/>
      <c r="P245" s="195">
        <f>O245*H245</f>
        <v>0</v>
      </c>
      <c r="Q245" s="195">
        <v>0</v>
      </c>
      <c r="R245" s="195">
        <f>Q245*H245</f>
        <v>0</v>
      </c>
      <c r="S245" s="195">
        <v>0</v>
      </c>
      <c r="T245" s="196">
        <f>S245*H245</f>
        <v>0</v>
      </c>
      <c r="U245" s="37"/>
      <c r="V245" s="37"/>
      <c r="W245" s="37"/>
      <c r="X245" s="37"/>
      <c r="Y245" s="37"/>
      <c r="Z245" s="37"/>
      <c r="AA245" s="37"/>
      <c r="AB245" s="37"/>
      <c r="AC245" s="37"/>
      <c r="AD245" s="37"/>
      <c r="AE245" s="37"/>
      <c r="AR245" s="197" t="s">
        <v>137</v>
      </c>
      <c r="AT245" s="197" t="s">
        <v>132</v>
      </c>
      <c r="AU245" s="197" t="s">
        <v>87</v>
      </c>
      <c r="AY245" s="18" t="s">
        <v>131</v>
      </c>
      <c r="BE245" s="198">
        <f>IF(N245="základní",J245,0)</f>
        <v>0</v>
      </c>
      <c r="BF245" s="198">
        <f>IF(N245="snížená",J245,0)</f>
        <v>0</v>
      </c>
      <c r="BG245" s="198">
        <f>IF(N245="zákl. přenesená",J245,0)</f>
        <v>0</v>
      </c>
      <c r="BH245" s="198">
        <f>IF(N245="sníž. přenesená",J245,0)</f>
        <v>0</v>
      </c>
      <c r="BI245" s="198">
        <f>IF(N245="nulová",J245,0)</f>
        <v>0</v>
      </c>
      <c r="BJ245" s="18" t="s">
        <v>85</v>
      </c>
      <c r="BK245" s="198">
        <f>ROUND(I245*H245,2)</f>
        <v>0</v>
      </c>
      <c r="BL245" s="18" t="s">
        <v>137</v>
      </c>
      <c r="BM245" s="197" t="s">
        <v>333</v>
      </c>
    </row>
    <row r="246" s="12" customFormat="1" ht="25.92" customHeight="1">
      <c r="A246" s="12"/>
      <c r="B246" s="174"/>
      <c r="C246" s="12"/>
      <c r="D246" s="175" t="s">
        <v>76</v>
      </c>
      <c r="E246" s="176" t="s">
        <v>198</v>
      </c>
      <c r="F246" s="176" t="s">
        <v>334</v>
      </c>
      <c r="G246" s="12"/>
      <c r="H246" s="12"/>
      <c r="I246" s="177"/>
      <c r="J246" s="178">
        <f>BK246</f>
        <v>0</v>
      </c>
      <c r="K246" s="12"/>
      <c r="L246" s="174"/>
      <c r="M246" s="179"/>
      <c r="N246" s="180"/>
      <c r="O246" s="180"/>
      <c r="P246" s="181">
        <f>SUM(P247:P325)</f>
        <v>0</v>
      </c>
      <c r="Q246" s="180"/>
      <c r="R246" s="181">
        <f>SUM(R247:R325)</f>
        <v>740.27890997999987</v>
      </c>
      <c r="S246" s="180"/>
      <c r="T246" s="182">
        <f>SUM(T247:T325)</f>
        <v>12.014999999999999</v>
      </c>
      <c r="U246" s="12"/>
      <c r="V246" s="12"/>
      <c r="W246" s="12"/>
      <c r="X246" s="12"/>
      <c r="Y246" s="12"/>
      <c r="Z246" s="12"/>
      <c r="AA246" s="12"/>
      <c r="AB246" s="12"/>
      <c r="AC246" s="12"/>
      <c r="AD246" s="12"/>
      <c r="AE246" s="12"/>
      <c r="AR246" s="175" t="s">
        <v>85</v>
      </c>
      <c r="AT246" s="183" t="s">
        <v>76</v>
      </c>
      <c r="AU246" s="183" t="s">
        <v>77</v>
      </c>
      <c r="AY246" s="175" t="s">
        <v>131</v>
      </c>
      <c r="BK246" s="184">
        <f>SUM(BK247:BK325)</f>
        <v>0</v>
      </c>
    </row>
    <row r="247" s="2" customFormat="1" ht="24" customHeight="1">
      <c r="A247" s="37"/>
      <c r="B247" s="185"/>
      <c r="C247" s="186" t="s">
        <v>335</v>
      </c>
      <c r="D247" s="186" t="s">
        <v>132</v>
      </c>
      <c r="E247" s="187" t="s">
        <v>336</v>
      </c>
      <c r="F247" s="188" t="s">
        <v>337</v>
      </c>
      <c r="G247" s="189" t="s">
        <v>209</v>
      </c>
      <c r="H247" s="190">
        <v>20</v>
      </c>
      <c r="I247" s="191"/>
      <c r="J247" s="192">
        <f>ROUND(I247*H247,2)</f>
        <v>0</v>
      </c>
      <c r="K247" s="188" t="s">
        <v>136</v>
      </c>
      <c r="L247" s="38"/>
      <c r="M247" s="193" t="s">
        <v>1</v>
      </c>
      <c r="N247" s="194" t="s">
        <v>42</v>
      </c>
      <c r="O247" s="76"/>
      <c r="P247" s="195">
        <f>O247*H247</f>
        <v>0</v>
      </c>
      <c r="Q247" s="195">
        <v>0.26252999999999999</v>
      </c>
      <c r="R247" s="195">
        <f>Q247*H247</f>
        <v>5.2505999999999995</v>
      </c>
      <c r="S247" s="195">
        <v>0</v>
      </c>
      <c r="T247" s="196">
        <f>S247*H247</f>
        <v>0</v>
      </c>
      <c r="U247" s="37"/>
      <c r="V247" s="37"/>
      <c r="W247" s="37"/>
      <c r="X247" s="37"/>
      <c r="Y247" s="37"/>
      <c r="Z247" s="37"/>
      <c r="AA247" s="37"/>
      <c r="AB247" s="37"/>
      <c r="AC247" s="37"/>
      <c r="AD247" s="37"/>
      <c r="AE247" s="37"/>
      <c r="AR247" s="197" t="s">
        <v>137</v>
      </c>
      <c r="AT247" s="197" t="s">
        <v>132</v>
      </c>
      <c r="AU247" s="197" t="s">
        <v>85</v>
      </c>
      <c r="AY247" s="18" t="s">
        <v>131</v>
      </c>
      <c r="BE247" s="198">
        <f>IF(N247="základní",J247,0)</f>
        <v>0</v>
      </c>
      <c r="BF247" s="198">
        <f>IF(N247="snížená",J247,0)</f>
        <v>0</v>
      </c>
      <c r="BG247" s="198">
        <f>IF(N247="zákl. přenesená",J247,0)</f>
        <v>0</v>
      </c>
      <c r="BH247" s="198">
        <f>IF(N247="sníž. přenesená",J247,0)</f>
        <v>0</v>
      </c>
      <c r="BI247" s="198">
        <f>IF(N247="nulová",J247,0)</f>
        <v>0</v>
      </c>
      <c r="BJ247" s="18" t="s">
        <v>85</v>
      </c>
      <c r="BK247" s="198">
        <f>ROUND(I247*H247,2)</f>
        <v>0</v>
      </c>
      <c r="BL247" s="18" t="s">
        <v>137</v>
      </c>
      <c r="BM247" s="197" t="s">
        <v>338</v>
      </c>
    </row>
    <row r="248" s="2" customFormat="1">
      <c r="A248" s="37"/>
      <c r="B248" s="38"/>
      <c r="C248" s="37"/>
      <c r="D248" s="199" t="s">
        <v>139</v>
      </c>
      <c r="E248" s="37"/>
      <c r="F248" s="200" t="s">
        <v>339</v>
      </c>
      <c r="G248" s="37"/>
      <c r="H248" s="37"/>
      <c r="I248" s="123"/>
      <c r="J248" s="37"/>
      <c r="K248" s="37"/>
      <c r="L248" s="38"/>
      <c r="M248" s="201"/>
      <c r="N248" s="202"/>
      <c r="O248" s="76"/>
      <c r="P248" s="76"/>
      <c r="Q248" s="76"/>
      <c r="R248" s="76"/>
      <c r="S248" s="76"/>
      <c r="T248" s="77"/>
      <c r="U248" s="37"/>
      <c r="V248" s="37"/>
      <c r="W248" s="37"/>
      <c r="X248" s="37"/>
      <c r="Y248" s="37"/>
      <c r="Z248" s="37"/>
      <c r="AA248" s="37"/>
      <c r="AB248" s="37"/>
      <c r="AC248" s="37"/>
      <c r="AD248" s="37"/>
      <c r="AE248" s="37"/>
      <c r="AT248" s="18" t="s">
        <v>139</v>
      </c>
      <c r="AU248" s="18" t="s">
        <v>85</v>
      </c>
    </row>
    <row r="249" s="13" customFormat="1">
      <c r="A249" s="13"/>
      <c r="B249" s="203"/>
      <c r="C249" s="13"/>
      <c r="D249" s="199" t="s">
        <v>141</v>
      </c>
      <c r="E249" s="204" t="s">
        <v>1</v>
      </c>
      <c r="F249" s="205" t="s">
        <v>340</v>
      </c>
      <c r="G249" s="13"/>
      <c r="H249" s="204" t="s">
        <v>1</v>
      </c>
      <c r="I249" s="206"/>
      <c r="J249" s="13"/>
      <c r="K249" s="13"/>
      <c r="L249" s="203"/>
      <c r="M249" s="207"/>
      <c r="N249" s="208"/>
      <c r="O249" s="208"/>
      <c r="P249" s="208"/>
      <c r="Q249" s="208"/>
      <c r="R249" s="208"/>
      <c r="S249" s="208"/>
      <c r="T249" s="209"/>
      <c r="U249" s="13"/>
      <c r="V249" s="13"/>
      <c r="W249" s="13"/>
      <c r="X249" s="13"/>
      <c r="Y249" s="13"/>
      <c r="Z249" s="13"/>
      <c r="AA249" s="13"/>
      <c r="AB249" s="13"/>
      <c r="AC249" s="13"/>
      <c r="AD249" s="13"/>
      <c r="AE249" s="13"/>
      <c r="AT249" s="204" t="s">
        <v>141</v>
      </c>
      <c r="AU249" s="204" t="s">
        <v>85</v>
      </c>
      <c r="AV249" s="13" t="s">
        <v>85</v>
      </c>
      <c r="AW249" s="13" t="s">
        <v>34</v>
      </c>
      <c r="AX249" s="13" t="s">
        <v>77</v>
      </c>
      <c r="AY249" s="204" t="s">
        <v>131</v>
      </c>
    </row>
    <row r="250" s="13" customFormat="1">
      <c r="A250" s="13"/>
      <c r="B250" s="203"/>
      <c r="C250" s="13"/>
      <c r="D250" s="199" t="s">
        <v>141</v>
      </c>
      <c r="E250" s="204" t="s">
        <v>1</v>
      </c>
      <c r="F250" s="205" t="s">
        <v>341</v>
      </c>
      <c r="G250" s="13"/>
      <c r="H250" s="204" t="s">
        <v>1</v>
      </c>
      <c r="I250" s="206"/>
      <c r="J250" s="13"/>
      <c r="K250" s="13"/>
      <c r="L250" s="203"/>
      <c r="M250" s="207"/>
      <c r="N250" s="208"/>
      <c r="O250" s="208"/>
      <c r="P250" s="208"/>
      <c r="Q250" s="208"/>
      <c r="R250" s="208"/>
      <c r="S250" s="208"/>
      <c r="T250" s="209"/>
      <c r="U250" s="13"/>
      <c r="V250" s="13"/>
      <c r="W250" s="13"/>
      <c r="X250" s="13"/>
      <c r="Y250" s="13"/>
      <c r="Z250" s="13"/>
      <c r="AA250" s="13"/>
      <c r="AB250" s="13"/>
      <c r="AC250" s="13"/>
      <c r="AD250" s="13"/>
      <c r="AE250" s="13"/>
      <c r="AT250" s="204" t="s">
        <v>141</v>
      </c>
      <c r="AU250" s="204" t="s">
        <v>85</v>
      </c>
      <c r="AV250" s="13" t="s">
        <v>85</v>
      </c>
      <c r="AW250" s="13" t="s">
        <v>34</v>
      </c>
      <c r="AX250" s="13" t="s">
        <v>77</v>
      </c>
      <c r="AY250" s="204" t="s">
        <v>131</v>
      </c>
    </row>
    <row r="251" s="13" customFormat="1">
      <c r="A251" s="13"/>
      <c r="B251" s="203"/>
      <c r="C251" s="13"/>
      <c r="D251" s="199" t="s">
        <v>141</v>
      </c>
      <c r="E251" s="204" t="s">
        <v>1</v>
      </c>
      <c r="F251" s="205" t="s">
        <v>342</v>
      </c>
      <c r="G251" s="13"/>
      <c r="H251" s="204" t="s">
        <v>1</v>
      </c>
      <c r="I251" s="206"/>
      <c r="J251" s="13"/>
      <c r="K251" s="13"/>
      <c r="L251" s="203"/>
      <c r="M251" s="207"/>
      <c r="N251" s="208"/>
      <c r="O251" s="208"/>
      <c r="P251" s="208"/>
      <c r="Q251" s="208"/>
      <c r="R251" s="208"/>
      <c r="S251" s="208"/>
      <c r="T251" s="209"/>
      <c r="U251" s="13"/>
      <c r="V251" s="13"/>
      <c r="W251" s="13"/>
      <c r="X251" s="13"/>
      <c r="Y251" s="13"/>
      <c r="Z251" s="13"/>
      <c r="AA251" s="13"/>
      <c r="AB251" s="13"/>
      <c r="AC251" s="13"/>
      <c r="AD251" s="13"/>
      <c r="AE251" s="13"/>
      <c r="AT251" s="204" t="s">
        <v>141</v>
      </c>
      <c r="AU251" s="204" t="s">
        <v>85</v>
      </c>
      <c r="AV251" s="13" t="s">
        <v>85</v>
      </c>
      <c r="AW251" s="13" t="s">
        <v>34</v>
      </c>
      <c r="AX251" s="13" t="s">
        <v>77</v>
      </c>
      <c r="AY251" s="204" t="s">
        <v>131</v>
      </c>
    </row>
    <row r="252" s="13" customFormat="1">
      <c r="A252" s="13"/>
      <c r="B252" s="203"/>
      <c r="C252" s="13"/>
      <c r="D252" s="199" t="s">
        <v>141</v>
      </c>
      <c r="E252" s="204" t="s">
        <v>1</v>
      </c>
      <c r="F252" s="205" t="s">
        <v>343</v>
      </c>
      <c r="G252" s="13"/>
      <c r="H252" s="204" t="s">
        <v>1</v>
      </c>
      <c r="I252" s="206"/>
      <c r="J252" s="13"/>
      <c r="K252" s="13"/>
      <c r="L252" s="203"/>
      <c r="M252" s="207"/>
      <c r="N252" s="208"/>
      <c r="O252" s="208"/>
      <c r="P252" s="208"/>
      <c r="Q252" s="208"/>
      <c r="R252" s="208"/>
      <c r="S252" s="208"/>
      <c r="T252" s="209"/>
      <c r="U252" s="13"/>
      <c r="V252" s="13"/>
      <c r="W252" s="13"/>
      <c r="X252" s="13"/>
      <c r="Y252" s="13"/>
      <c r="Z252" s="13"/>
      <c r="AA252" s="13"/>
      <c r="AB252" s="13"/>
      <c r="AC252" s="13"/>
      <c r="AD252" s="13"/>
      <c r="AE252" s="13"/>
      <c r="AT252" s="204" t="s">
        <v>141</v>
      </c>
      <c r="AU252" s="204" t="s">
        <v>85</v>
      </c>
      <c r="AV252" s="13" t="s">
        <v>85</v>
      </c>
      <c r="AW252" s="13" t="s">
        <v>34</v>
      </c>
      <c r="AX252" s="13" t="s">
        <v>77</v>
      </c>
      <c r="AY252" s="204" t="s">
        <v>131</v>
      </c>
    </row>
    <row r="253" s="13" customFormat="1">
      <c r="A253" s="13"/>
      <c r="B253" s="203"/>
      <c r="C253" s="13"/>
      <c r="D253" s="199" t="s">
        <v>141</v>
      </c>
      <c r="E253" s="204" t="s">
        <v>1</v>
      </c>
      <c r="F253" s="205" t="s">
        <v>344</v>
      </c>
      <c r="G253" s="13"/>
      <c r="H253" s="204" t="s">
        <v>1</v>
      </c>
      <c r="I253" s="206"/>
      <c r="J253" s="13"/>
      <c r="K253" s="13"/>
      <c r="L253" s="203"/>
      <c r="M253" s="207"/>
      <c r="N253" s="208"/>
      <c r="O253" s="208"/>
      <c r="P253" s="208"/>
      <c r="Q253" s="208"/>
      <c r="R253" s="208"/>
      <c r="S253" s="208"/>
      <c r="T253" s="209"/>
      <c r="U253" s="13"/>
      <c r="V253" s="13"/>
      <c r="W253" s="13"/>
      <c r="X253" s="13"/>
      <c r="Y253" s="13"/>
      <c r="Z253" s="13"/>
      <c r="AA253" s="13"/>
      <c r="AB253" s="13"/>
      <c r="AC253" s="13"/>
      <c r="AD253" s="13"/>
      <c r="AE253" s="13"/>
      <c r="AT253" s="204" t="s">
        <v>141</v>
      </c>
      <c r="AU253" s="204" t="s">
        <v>85</v>
      </c>
      <c r="AV253" s="13" t="s">
        <v>85</v>
      </c>
      <c r="AW253" s="13" t="s">
        <v>34</v>
      </c>
      <c r="AX253" s="13" t="s">
        <v>77</v>
      </c>
      <c r="AY253" s="204" t="s">
        <v>131</v>
      </c>
    </row>
    <row r="254" s="13" customFormat="1">
      <c r="A254" s="13"/>
      <c r="B254" s="203"/>
      <c r="C254" s="13"/>
      <c r="D254" s="199" t="s">
        <v>141</v>
      </c>
      <c r="E254" s="204" t="s">
        <v>1</v>
      </c>
      <c r="F254" s="205" t="s">
        <v>345</v>
      </c>
      <c r="G254" s="13"/>
      <c r="H254" s="204" t="s">
        <v>1</v>
      </c>
      <c r="I254" s="206"/>
      <c r="J254" s="13"/>
      <c r="K254" s="13"/>
      <c r="L254" s="203"/>
      <c r="M254" s="207"/>
      <c r="N254" s="208"/>
      <c r="O254" s="208"/>
      <c r="P254" s="208"/>
      <c r="Q254" s="208"/>
      <c r="R254" s="208"/>
      <c r="S254" s="208"/>
      <c r="T254" s="209"/>
      <c r="U254" s="13"/>
      <c r="V254" s="13"/>
      <c r="W254" s="13"/>
      <c r="X254" s="13"/>
      <c r="Y254" s="13"/>
      <c r="Z254" s="13"/>
      <c r="AA254" s="13"/>
      <c r="AB254" s="13"/>
      <c r="AC254" s="13"/>
      <c r="AD254" s="13"/>
      <c r="AE254" s="13"/>
      <c r="AT254" s="204" t="s">
        <v>141</v>
      </c>
      <c r="AU254" s="204" t="s">
        <v>85</v>
      </c>
      <c r="AV254" s="13" t="s">
        <v>85</v>
      </c>
      <c r="AW254" s="13" t="s">
        <v>34</v>
      </c>
      <c r="AX254" s="13" t="s">
        <v>77</v>
      </c>
      <c r="AY254" s="204" t="s">
        <v>131</v>
      </c>
    </row>
    <row r="255" s="13" customFormat="1">
      <c r="A255" s="13"/>
      <c r="B255" s="203"/>
      <c r="C255" s="13"/>
      <c r="D255" s="199" t="s">
        <v>141</v>
      </c>
      <c r="E255" s="204" t="s">
        <v>1</v>
      </c>
      <c r="F255" s="205" t="s">
        <v>346</v>
      </c>
      <c r="G255" s="13"/>
      <c r="H255" s="204" t="s">
        <v>1</v>
      </c>
      <c r="I255" s="206"/>
      <c r="J255" s="13"/>
      <c r="K255" s="13"/>
      <c r="L255" s="203"/>
      <c r="M255" s="207"/>
      <c r="N255" s="208"/>
      <c r="O255" s="208"/>
      <c r="P255" s="208"/>
      <c r="Q255" s="208"/>
      <c r="R255" s="208"/>
      <c r="S255" s="208"/>
      <c r="T255" s="209"/>
      <c r="U255" s="13"/>
      <c r="V255" s="13"/>
      <c r="W255" s="13"/>
      <c r="X255" s="13"/>
      <c r="Y255" s="13"/>
      <c r="Z255" s="13"/>
      <c r="AA255" s="13"/>
      <c r="AB255" s="13"/>
      <c r="AC255" s="13"/>
      <c r="AD255" s="13"/>
      <c r="AE255" s="13"/>
      <c r="AT255" s="204" t="s">
        <v>141</v>
      </c>
      <c r="AU255" s="204" t="s">
        <v>85</v>
      </c>
      <c r="AV255" s="13" t="s">
        <v>85</v>
      </c>
      <c r="AW255" s="13" t="s">
        <v>34</v>
      </c>
      <c r="AX255" s="13" t="s">
        <v>77</v>
      </c>
      <c r="AY255" s="204" t="s">
        <v>131</v>
      </c>
    </row>
    <row r="256" s="13" customFormat="1">
      <c r="A256" s="13"/>
      <c r="B256" s="203"/>
      <c r="C256" s="13"/>
      <c r="D256" s="199" t="s">
        <v>141</v>
      </c>
      <c r="E256" s="204" t="s">
        <v>1</v>
      </c>
      <c r="F256" s="205" t="s">
        <v>347</v>
      </c>
      <c r="G256" s="13"/>
      <c r="H256" s="204" t="s">
        <v>1</v>
      </c>
      <c r="I256" s="206"/>
      <c r="J256" s="13"/>
      <c r="K256" s="13"/>
      <c r="L256" s="203"/>
      <c r="M256" s="207"/>
      <c r="N256" s="208"/>
      <c r="O256" s="208"/>
      <c r="P256" s="208"/>
      <c r="Q256" s="208"/>
      <c r="R256" s="208"/>
      <c r="S256" s="208"/>
      <c r="T256" s="209"/>
      <c r="U256" s="13"/>
      <c r="V256" s="13"/>
      <c r="W256" s="13"/>
      <c r="X256" s="13"/>
      <c r="Y256" s="13"/>
      <c r="Z256" s="13"/>
      <c r="AA256" s="13"/>
      <c r="AB256" s="13"/>
      <c r="AC256" s="13"/>
      <c r="AD256" s="13"/>
      <c r="AE256" s="13"/>
      <c r="AT256" s="204" t="s">
        <v>141</v>
      </c>
      <c r="AU256" s="204" t="s">
        <v>85</v>
      </c>
      <c r="AV256" s="13" t="s">
        <v>85</v>
      </c>
      <c r="AW256" s="13" t="s">
        <v>34</v>
      </c>
      <c r="AX256" s="13" t="s">
        <v>77</v>
      </c>
      <c r="AY256" s="204" t="s">
        <v>131</v>
      </c>
    </row>
    <row r="257" s="13" customFormat="1">
      <c r="A257" s="13"/>
      <c r="B257" s="203"/>
      <c r="C257" s="13"/>
      <c r="D257" s="199" t="s">
        <v>141</v>
      </c>
      <c r="E257" s="204" t="s">
        <v>1</v>
      </c>
      <c r="F257" s="205" t="s">
        <v>348</v>
      </c>
      <c r="G257" s="13"/>
      <c r="H257" s="204" t="s">
        <v>1</v>
      </c>
      <c r="I257" s="206"/>
      <c r="J257" s="13"/>
      <c r="K257" s="13"/>
      <c r="L257" s="203"/>
      <c r="M257" s="207"/>
      <c r="N257" s="208"/>
      <c r="O257" s="208"/>
      <c r="P257" s="208"/>
      <c r="Q257" s="208"/>
      <c r="R257" s="208"/>
      <c r="S257" s="208"/>
      <c r="T257" s="209"/>
      <c r="U257" s="13"/>
      <c r="V257" s="13"/>
      <c r="W257" s="13"/>
      <c r="X257" s="13"/>
      <c r="Y257" s="13"/>
      <c r="Z257" s="13"/>
      <c r="AA257" s="13"/>
      <c r="AB257" s="13"/>
      <c r="AC257" s="13"/>
      <c r="AD257" s="13"/>
      <c r="AE257" s="13"/>
      <c r="AT257" s="204" t="s">
        <v>141</v>
      </c>
      <c r="AU257" s="204" t="s">
        <v>85</v>
      </c>
      <c r="AV257" s="13" t="s">
        <v>85</v>
      </c>
      <c r="AW257" s="13" t="s">
        <v>34</v>
      </c>
      <c r="AX257" s="13" t="s">
        <v>77</v>
      </c>
      <c r="AY257" s="204" t="s">
        <v>131</v>
      </c>
    </row>
    <row r="258" s="14" customFormat="1">
      <c r="A258" s="14"/>
      <c r="B258" s="210"/>
      <c r="C258" s="14"/>
      <c r="D258" s="199" t="s">
        <v>141</v>
      </c>
      <c r="E258" s="211" t="s">
        <v>1</v>
      </c>
      <c r="F258" s="212" t="s">
        <v>349</v>
      </c>
      <c r="G258" s="14"/>
      <c r="H258" s="213">
        <v>20</v>
      </c>
      <c r="I258" s="214"/>
      <c r="J258" s="14"/>
      <c r="K258" s="14"/>
      <c r="L258" s="210"/>
      <c r="M258" s="215"/>
      <c r="N258" s="216"/>
      <c r="O258" s="216"/>
      <c r="P258" s="216"/>
      <c r="Q258" s="216"/>
      <c r="R258" s="216"/>
      <c r="S258" s="216"/>
      <c r="T258" s="217"/>
      <c r="U258" s="14"/>
      <c r="V258" s="14"/>
      <c r="W258" s="14"/>
      <c r="X258" s="14"/>
      <c r="Y258" s="14"/>
      <c r="Z258" s="14"/>
      <c r="AA258" s="14"/>
      <c r="AB258" s="14"/>
      <c r="AC258" s="14"/>
      <c r="AD258" s="14"/>
      <c r="AE258" s="14"/>
      <c r="AT258" s="211" t="s">
        <v>141</v>
      </c>
      <c r="AU258" s="211" t="s">
        <v>85</v>
      </c>
      <c r="AV258" s="14" t="s">
        <v>87</v>
      </c>
      <c r="AW258" s="14" t="s">
        <v>34</v>
      </c>
      <c r="AX258" s="14" t="s">
        <v>85</v>
      </c>
      <c r="AY258" s="211" t="s">
        <v>131</v>
      </c>
    </row>
    <row r="259" s="2" customFormat="1" ht="24" customHeight="1">
      <c r="A259" s="37"/>
      <c r="B259" s="185"/>
      <c r="C259" s="186" t="s">
        <v>350</v>
      </c>
      <c r="D259" s="186" t="s">
        <v>132</v>
      </c>
      <c r="E259" s="187" t="s">
        <v>351</v>
      </c>
      <c r="F259" s="188" t="s">
        <v>352</v>
      </c>
      <c r="G259" s="189" t="s">
        <v>209</v>
      </c>
      <c r="H259" s="190">
        <v>20</v>
      </c>
      <c r="I259" s="191"/>
      <c r="J259" s="192">
        <f>ROUND(I259*H259,2)</f>
        <v>0</v>
      </c>
      <c r="K259" s="188" t="s">
        <v>1</v>
      </c>
      <c r="L259" s="38"/>
      <c r="M259" s="193" t="s">
        <v>1</v>
      </c>
      <c r="N259" s="194" t="s">
        <v>42</v>
      </c>
      <c r="O259" s="76"/>
      <c r="P259" s="195">
        <f>O259*H259</f>
        <v>0</v>
      </c>
      <c r="Q259" s="195">
        <v>0.00084000000000000003</v>
      </c>
      <c r="R259" s="195">
        <f>Q259*H259</f>
        <v>0.016800000000000002</v>
      </c>
      <c r="S259" s="195">
        <v>0</v>
      </c>
      <c r="T259" s="196">
        <f>S259*H259</f>
        <v>0</v>
      </c>
      <c r="U259" s="37"/>
      <c r="V259" s="37"/>
      <c r="W259" s="37"/>
      <c r="X259" s="37"/>
      <c r="Y259" s="37"/>
      <c r="Z259" s="37"/>
      <c r="AA259" s="37"/>
      <c r="AB259" s="37"/>
      <c r="AC259" s="37"/>
      <c r="AD259" s="37"/>
      <c r="AE259" s="37"/>
      <c r="AR259" s="197" t="s">
        <v>137</v>
      </c>
      <c r="AT259" s="197" t="s">
        <v>132</v>
      </c>
      <c r="AU259" s="197" t="s">
        <v>85</v>
      </c>
      <c r="AY259" s="18" t="s">
        <v>131</v>
      </c>
      <c r="BE259" s="198">
        <f>IF(N259="základní",J259,0)</f>
        <v>0</v>
      </c>
      <c r="BF259" s="198">
        <f>IF(N259="snížená",J259,0)</f>
        <v>0</v>
      </c>
      <c r="BG259" s="198">
        <f>IF(N259="zákl. přenesená",J259,0)</f>
        <v>0</v>
      </c>
      <c r="BH259" s="198">
        <f>IF(N259="sníž. přenesená",J259,0)</f>
        <v>0</v>
      </c>
      <c r="BI259" s="198">
        <f>IF(N259="nulová",J259,0)</f>
        <v>0</v>
      </c>
      <c r="BJ259" s="18" t="s">
        <v>85</v>
      </c>
      <c r="BK259" s="198">
        <f>ROUND(I259*H259,2)</f>
        <v>0</v>
      </c>
      <c r="BL259" s="18" t="s">
        <v>137</v>
      </c>
      <c r="BM259" s="197" t="s">
        <v>353</v>
      </c>
    </row>
    <row r="260" s="2" customFormat="1">
      <c r="A260" s="37"/>
      <c r="B260" s="38"/>
      <c r="C260" s="37"/>
      <c r="D260" s="199" t="s">
        <v>139</v>
      </c>
      <c r="E260" s="37"/>
      <c r="F260" s="200" t="s">
        <v>354</v>
      </c>
      <c r="G260" s="37"/>
      <c r="H260" s="37"/>
      <c r="I260" s="123"/>
      <c r="J260" s="37"/>
      <c r="K260" s="37"/>
      <c r="L260" s="38"/>
      <c r="M260" s="201"/>
      <c r="N260" s="202"/>
      <c r="O260" s="76"/>
      <c r="P260" s="76"/>
      <c r="Q260" s="76"/>
      <c r="R260" s="76"/>
      <c r="S260" s="76"/>
      <c r="T260" s="77"/>
      <c r="U260" s="37"/>
      <c r="V260" s="37"/>
      <c r="W260" s="37"/>
      <c r="X260" s="37"/>
      <c r="Y260" s="37"/>
      <c r="Z260" s="37"/>
      <c r="AA260" s="37"/>
      <c r="AB260" s="37"/>
      <c r="AC260" s="37"/>
      <c r="AD260" s="37"/>
      <c r="AE260" s="37"/>
      <c r="AT260" s="18" t="s">
        <v>139</v>
      </c>
      <c r="AU260" s="18" t="s">
        <v>85</v>
      </c>
    </row>
    <row r="261" s="13" customFormat="1">
      <c r="A261" s="13"/>
      <c r="B261" s="203"/>
      <c r="C261" s="13"/>
      <c r="D261" s="199" t="s">
        <v>141</v>
      </c>
      <c r="E261" s="204" t="s">
        <v>1</v>
      </c>
      <c r="F261" s="205" t="s">
        <v>355</v>
      </c>
      <c r="G261" s="13"/>
      <c r="H261" s="204" t="s">
        <v>1</v>
      </c>
      <c r="I261" s="206"/>
      <c r="J261" s="13"/>
      <c r="K261" s="13"/>
      <c r="L261" s="203"/>
      <c r="M261" s="207"/>
      <c r="N261" s="208"/>
      <c r="O261" s="208"/>
      <c r="P261" s="208"/>
      <c r="Q261" s="208"/>
      <c r="R261" s="208"/>
      <c r="S261" s="208"/>
      <c r="T261" s="209"/>
      <c r="U261" s="13"/>
      <c r="V261" s="13"/>
      <c r="W261" s="13"/>
      <c r="X261" s="13"/>
      <c r="Y261" s="13"/>
      <c r="Z261" s="13"/>
      <c r="AA261" s="13"/>
      <c r="AB261" s="13"/>
      <c r="AC261" s="13"/>
      <c r="AD261" s="13"/>
      <c r="AE261" s="13"/>
      <c r="AT261" s="204" t="s">
        <v>141</v>
      </c>
      <c r="AU261" s="204" t="s">
        <v>85</v>
      </c>
      <c r="AV261" s="13" t="s">
        <v>85</v>
      </c>
      <c r="AW261" s="13" t="s">
        <v>34</v>
      </c>
      <c r="AX261" s="13" t="s">
        <v>77</v>
      </c>
      <c r="AY261" s="204" t="s">
        <v>131</v>
      </c>
    </row>
    <row r="262" s="13" customFormat="1">
      <c r="A262" s="13"/>
      <c r="B262" s="203"/>
      <c r="C262" s="13"/>
      <c r="D262" s="199" t="s">
        <v>141</v>
      </c>
      <c r="E262" s="204" t="s">
        <v>1</v>
      </c>
      <c r="F262" s="205" t="s">
        <v>356</v>
      </c>
      <c r="G262" s="13"/>
      <c r="H262" s="204" t="s">
        <v>1</v>
      </c>
      <c r="I262" s="206"/>
      <c r="J262" s="13"/>
      <c r="K262" s="13"/>
      <c r="L262" s="203"/>
      <c r="M262" s="207"/>
      <c r="N262" s="208"/>
      <c r="O262" s="208"/>
      <c r="P262" s="208"/>
      <c r="Q262" s="208"/>
      <c r="R262" s="208"/>
      <c r="S262" s="208"/>
      <c r="T262" s="209"/>
      <c r="U262" s="13"/>
      <c r="V262" s="13"/>
      <c r="W262" s="13"/>
      <c r="X262" s="13"/>
      <c r="Y262" s="13"/>
      <c r="Z262" s="13"/>
      <c r="AA262" s="13"/>
      <c r="AB262" s="13"/>
      <c r="AC262" s="13"/>
      <c r="AD262" s="13"/>
      <c r="AE262" s="13"/>
      <c r="AT262" s="204" t="s">
        <v>141</v>
      </c>
      <c r="AU262" s="204" t="s">
        <v>85</v>
      </c>
      <c r="AV262" s="13" t="s">
        <v>85</v>
      </c>
      <c r="AW262" s="13" t="s">
        <v>34</v>
      </c>
      <c r="AX262" s="13" t="s">
        <v>77</v>
      </c>
      <c r="AY262" s="204" t="s">
        <v>131</v>
      </c>
    </row>
    <row r="263" s="13" customFormat="1">
      <c r="A263" s="13"/>
      <c r="B263" s="203"/>
      <c r="C263" s="13"/>
      <c r="D263" s="199" t="s">
        <v>141</v>
      </c>
      <c r="E263" s="204" t="s">
        <v>1</v>
      </c>
      <c r="F263" s="205" t="s">
        <v>357</v>
      </c>
      <c r="G263" s="13"/>
      <c r="H263" s="204" t="s">
        <v>1</v>
      </c>
      <c r="I263" s="206"/>
      <c r="J263" s="13"/>
      <c r="K263" s="13"/>
      <c r="L263" s="203"/>
      <c r="M263" s="207"/>
      <c r="N263" s="208"/>
      <c r="O263" s="208"/>
      <c r="P263" s="208"/>
      <c r="Q263" s="208"/>
      <c r="R263" s="208"/>
      <c r="S263" s="208"/>
      <c r="T263" s="209"/>
      <c r="U263" s="13"/>
      <c r="V263" s="13"/>
      <c r="W263" s="13"/>
      <c r="X263" s="13"/>
      <c r="Y263" s="13"/>
      <c r="Z263" s="13"/>
      <c r="AA263" s="13"/>
      <c r="AB263" s="13"/>
      <c r="AC263" s="13"/>
      <c r="AD263" s="13"/>
      <c r="AE263" s="13"/>
      <c r="AT263" s="204" t="s">
        <v>141</v>
      </c>
      <c r="AU263" s="204" t="s">
        <v>85</v>
      </c>
      <c r="AV263" s="13" t="s">
        <v>85</v>
      </c>
      <c r="AW263" s="13" t="s">
        <v>34</v>
      </c>
      <c r="AX263" s="13" t="s">
        <v>77</v>
      </c>
      <c r="AY263" s="204" t="s">
        <v>131</v>
      </c>
    </row>
    <row r="264" s="14" customFormat="1">
      <c r="A264" s="14"/>
      <c r="B264" s="210"/>
      <c r="C264" s="14"/>
      <c r="D264" s="199" t="s">
        <v>141</v>
      </c>
      <c r="E264" s="211" t="s">
        <v>1</v>
      </c>
      <c r="F264" s="212" t="s">
        <v>349</v>
      </c>
      <c r="G264" s="14"/>
      <c r="H264" s="213">
        <v>20</v>
      </c>
      <c r="I264" s="214"/>
      <c r="J264" s="14"/>
      <c r="K264" s="14"/>
      <c r="L264" s="210"/>
      <c r="M264" s="215"/>
      <c r="N264" s="216"/>
      <c r="O264" s="216"/>
      <c r="P264" s="216"/>
      <c r="Q264" s="216"/>
      <c r="R264" s="216"/>
      <c r="S264" s="216"/>
      <c r="T264" s="217"/>
      <c r="U264" s="14"/>
      <c r="V264" s="14"/>
      <c r="W264" s="14"/>
      <c r="X264" s="14"/>
      <c r="Y264" s="14"/>
      <c r="Z264" s="14"/>
      <c r="AA264" s="14"/>
      <c r="AB264" s="14"/>
      <c r="AC264" s="14"/>
      <c r="AD264" s="14"/>
      <c r="AE264" s="14"/>
      <c r="AT264" s="211" t="s">
        <v>141</v>
      </c>
      <c r="AU264" s="211" t="s">
        <v>85</v>
      </c>
      <c r="AV264" s="14" t="s">
        <v>87</v>
      </c>
      <c r="AW264" s="14" t="s">
        <v>34</v>
      </c>
      <c r="AX264" s="14" t="s">
        <v>85</v>
      </c>
      <c r="AY264" s="211" t="s">
        <v>131</v>
      </c>
    </row>
    <row r="265" s="2" customFormat="1" ht="48" customHeight="1">
      <c r="A265" s="37"/>
      <c r="B265" s="185"/>
      <c r="C265" s="186" t="s">
        <v>358</v>
      </c>
      <c r="D265" s="186" t="s">
        <v>132</v>
      </c>
      <c r="E265" s="187" t="s">
        <v>359</v>
      </c>
      <c r="F265" s="188" t="s">
        <v>360</v>
      </c>
      <c r="G265" s="189" t="s">
        <v>166</v>
      </c>
      <c r="H265" s="190">
        <v>7565.6369999999997</v>
      </c>
      <c r="I265" s="191"/>
      <c r="J265" s="192">
        <f>ROUND(I265*H265,2)</f>
        <v>0</v>
      </c>
      <c r="K265" s="188" t="s">
        <v>1</v>
      </c>
      <c r="L265" s="38"/>
      <c r="M265" s="193" t="s">
        <v>1</v>
      </c>
      <c r="N265" s="194" t="s">
        <v>42</v>
      </c>
      <c r="O265" s="76"/>
      <c r="P265" s="195">
        <f>O265*H265</f>
        <v>0</v>
      </c>
      <c r="Q265" s="195">
        <v>0.094539999999999999</v>
      </c>
      <c r="R265" s="195">
        <f>Q265*H265</f>
        <v>715.25532197999996</v>
      </c>
      <c r="S265" s="195">
        <v>0</v>
      </c>
      <c r="T265" s="196">
        <f>S265*H265</f>
        <v>0</v>
      </c>
      <c r="U265" s="37"/>
      <c r="V265" s="37"/>
      <c r="W265" s="37"/>
      <c r="X265" s="37"/>
      <c r="Y265" s="37"/>
      <c r="Z265" s="37"/>
      <c r="AA265" s="37"/>
      <c r="AB265" s="37"/>
      <c r="AC265" s="37"/>
      <c r="AD265" s="37"/>
      <c r="AE265" s="37"/>
      <c r="AR265" s="197" t="s">
        <v>137</v>
      </c>
      <c r="AT265" s="197" t="s">
        <v>132</v>
      </c>
      <c r="AU265" s="197" t="s">
        <v>85</v>
      </c>
      <c r="AY265" s="18" t="s">
        <v>131</v>
      </c>
      <c r="BE265" s="198">
        <f>IF(N265="základní",J265,0)</f>
        <v>0</v>
      </c>
      <c r="BF265" s="198">
        <f>IF(N265="snížená",J265,0)</f>
        <v>0</v>
      </c>
      <c r="BG265" s="198">
        <f>IF(N265="zákl. přenesená",J265,0)</f>
        <v>0</v>
      </c>
      <c r="BH265" s="198">
        <f>IF(N265="sníž. přenesená",J265,0)</f>
        <v>0</v>
      </c>
      <c r="BI265" s="198">
        <f>IF(N265="nulová",J265,0)</f>
        <v>0</v>
      </c>
      <c r="BJ265" s="18" t="s">
        <v>85</v>
      </c>
      <c r="BK265" s="198">
        <f>ROUND(I265*H265,2)</f>
        <v>0</v>
      </c>
      <c r="BL265" s="18" t="s">
        <v>137</v>
      </c>
      <c r="BM265" s="197" t="s">
        <v>361</v>
      </c>
    </row>
    <row r="266" s="2" customFormat="1">
      <c r="A266" s="37"/>
      <c r="B266" s="38"/>
      <c r="C266" s="37"/>
      <c r="D266" s="199" t="s">
        <v>139</v>
      </c>
      <c r="E266" s="37"/>
      <c r="F266" s="200" t="s">
        <v>362</v>
      </c>
      <c r="G266" s="37"/>
      <c r="H266" s="37"/>
      <c r="I266" s="123"/>
      <c r="J266" s="37"/>
      <c r="K266" s="37"/>
      <c r="L266" s="38"/>
      <c r="M266" s="201"/>
      <c r="N266" s="202"/>
      <c r="O266" s="76"/>
      <c r="P266" s="76"/>
      <c r="Q266" s="76"/>
      <c r="R266" s="76"/>
      <c r="S266" s="76"/>
      <c r="T266" s="77"/>
      <c r="U266" s="37"/>
      <c r="V266" s="37"/>
      <c r="W266" s="37"/>
      <c r="X266" s="37"/>
      <c r="Y266" s="37"/>
      <c r="Z266" s="37"/>
      <c r="AA266" s="37"/>
      <c r="AB266" s="37"/>
      <c r="AC266" s="37"/>
      <c r="AD266" s="37"/>
      <c r="AE266" s="37"/>
      <c r="AT266" s="18" t="s">
        <v>139</v>
      </c>
      <c r="AU266" s="18" t="s">
        <v>85</v>
      </c>
    </row>
    <row r="267" s="13" customFormat="1">
      <c r="A267" s="13"/>
      <c r="B267" s="203"/>
      <c r="C267" s="13"/>
      <c r="D267" s="199" t="s">
        <v>141</v>
      </c>
      <c r="E267" s="204" t="s">
        <v>1</v>
      </c>
      <c r="F267" s="205" t="s">
        <v>363</v>
      </c>
      <c r="G267" s="13"/>
      <c r="H267" s="204" t="s">
        <v>1</v>
      </c>
      <c r="I267" s="206"/>
      <c r="J267" s="13"/>
      <c r="K267" s="13"/>
      <c r="L267" s="203"/>
      <c r="M267" s="207"/>
      <c r="N267" s="208"/>
      <c r="O267" s="208"/>
      <c r="P267" s="208"/>
      <c r="Q267" s="208"/>
      <c r="R267" s="208"/>
      <c r="S267" s="208"/>
      <c r="T267" s="209"/>
      <c r="U267" s="13"/>
      <c r="V267" s="13"/>
      <c r="W267" s="13"/>
      <c r="X267" s="13"/>
      <c r="Y267" s="13"/>
      <c r="Z267" s="13"/>
      <c r="AA267" s="13"/>
      <c r="AB267" s="13"/>
      <c r="AC267" s="13"/>
      <c r="AD267" s="13"/>
      <c r="AE267" s="13"/>
      <c r="AT267" s="204" t="s">
        <v>141</v>
      </c>
      <c r="AU267" s="204" t="s">
        <v>85</v>
      </c>
      <c r="AV267" s="13" t="s">
        <v>85</v>
      </c>
      <c r="AW267" s="13" t="s">
        <v>34</v>
      </c>
      <c r="AX267" s="13" t="s">
        <v>77</v>
      </c>
      <c r="AY267" s="204" t="s">
        <v>131</v>
      </c>
    </row>
    <row r="268" s="14" customFormat="1">
      <c r="A268" s="14"/>
      <c r="B268" s="210"/>
      <c r="C268" s="14"/>
      <c r="D268" s="199" t="s">
        <v>141</v>
      </c>
      <c r="E268" s="211" t="s">
        <v>1</v>
      </c>
      <c r="F268" s="212" t="s">
        <v>364</v>
      </c>
      <c r="G268" s="14"/>
      <c r="H268" s="213">
        <v>3786.5709999999999</v>
      </c>
      <c r="I268" s="214"/>
      <c r="J268" s="14"/>
      <c r="K268" s="14"/>
      <c r="L268" s="210"/>
      <c r="M268" s="215"/>
      <c r="N268" s="216"/>
      <c r="O268" s="216"/>
      <c r="P268" s="216"/>
      <c r="Q268" s="216"/>
      <c r="R268" s="216"/>
      <c r="S268" s="216"/>
      <c r="T268" s="217"/>
      <c r="U268" s="14"/>
      <c r="V268" s="14"/>
      <c r="W268" s="14"/>
      <c r="X268" s="14"/>
      <c r="Y268" s="14"/>
      <c r="Z268" s="14"/>
      <c r="AA268" s="14"/>
      <c r="AB268" s="14"/>
      <c r="AC268" s="14"/>
      <c r="AD268" s="14"/>
      <c r="AE268" s="14"/>
      <c r="AT268" s="211" t="s">
        <v>141</v>
      </c>
      <c r="AU268" s="211" t="s">
        <v>85</v>
      </c>
      <c r="AV268" s="14" t="s">
        <v>87</v>
      </c>
      <c r="AW268" s="14" t="s">
        <v>34</v>
      </c>
      <c r="AX268" s="14" t="s">
        <v>77</v>
      </c>
      <c r="AY268" s="211" t="s">
        <v>131</v>
      </c>
    </row>
    <row r="269" s="14" customFormat="1">
      <c r="A269" s="14"/>
      <c r="B269" s="210"/>
      <c r="C269" s="14"/>
      <c r="D269" s="199" t="s">
        <v>141</v>
      </c>
      <c r="E269" s="211" t="s">
        <v>1</v>
      </c>
      <c r="F269" s="212" t="s">
        <v>365</v>
      </c>
      <c r="G269" s="14"/>
      <c r="H269" s="213">
        <v>3779.0659999999998</v>
      </c>
      <c r="I269" s="214"/>
      <c r="J269" s="14"/>
      <c r="K269" s="14"/>
      <c r="L269" s="210"/>
      <c r="M269" s="215"/>
      <c r="N269" s="216"/>
      <c r="O269" s="216"/>
      <c r="P269" s="216"/>
      <c r="Q269" s="216"/>
      <c r="R269" s="216"/>
      <c r="S269" s="216"/>
      <c r="T269" s="217"/>
      <c r="U269" s="14"/>
      <c r="V269" s="14"/>
      <c r="W269" s="14"/>
      <c r="X269" s="14"/>
      <c r="Y269" s="14"/>
      <c r="Z269" s="14"/>
      <c r="AA269" s="14"/>
      <c r="AB269" s="14"/>
      <c r="AC269" s="14"/>
      <c r="AD269" s="14"/>
      <c r="AE269" s="14"/>
      <c r="AT269" s="211" t="s">
        <v>141</v>
      </c>
      <c r="AU269" s="211" t="s">
        <v>85</v>
      </c>
      <c r="AV269" s="14" t="s">
        <v>87</v>
      </c>
      <c r="AW269" s="14" t="s">
        <v>34</v>
      </c>
      <c r="AX269" s="14" t="s">
        <v>77</v>
      </c>
      <c r="AY269" s="211" t="s">
        <v>131</v>
      </c>
    </row>
    <row r="270" s="15" customFormat="1">
      <c r="A270" s="15"/>
      <c r="B270" s="218"/>
      <c r="C270" s="15"/>
      <c r="D270" s="199" t="s">
        <v>141</v>
      </c>
      <c r="E270" s="219" t="s">
        <v>1</v>
      </c>
      <c r="F270" s="220" t="s">
        <v>154</v>
      </c>
      <c r="G270" s="15"/>
      <c r="H270" s="221">
        <v>7565.6369999999997</v>
      </c>
      <c r="I270" s="222"/>
      <c r="J270" s="15"/>
      <c r="K270" s="15"/>
      <c r="L270" s="218"/>
      <c r="M270" s="223"/>
      <c r="N270" s="224"/>
      <c r="O270" s="224"/>
      <c r="P270" s="224"/>
      <c r="Q270" s="224"/>
      <c r="R270" s="224"/>
      <c r="S270" s="224"/>
      <c r="T270" s="225"/>
      <c r="U270" s="15"/>
      <c r="V270" s="15"/>
      <c r="W270" s="15"/>
      <c r="X270" s="15"/>
      <c r="Y270" s="15"/>
      <c r="Z270" s="15"/>
      <c r="AA270" s="15"/>
      <c r="AB270" s="15"/>
      <c r="AC270" s="15"/>
      <c r="AD270" s="15"/>
      <c r="AE270" s="15"/>
      <c r="AT270" s="219" t="s">
        <v>141</v>
      </c>
      <c r="AU270" s="219" t="s">
        <v>85</v>
      </c>
      <c r="AV270" s="15" t="s">
        <v>137</v>
      </c>
      <c r="AW270" s="15" t="s">
        <v>34</v>
      </c>
      <c r="AX270" s="15" t="s">
        <v>85</v>
      </c>
      <c r="AY270" s="219" t="s">
        <v>131</v>
      </c>
    </row>
    <row r="271" s="2" customFormat="1" ht="48" customHeight="1">
      <c r="A271" s="37"/>
      <c r="B271" s="185"/>
      <c r="C271" s="186" t="s">
        <v>366</v>
      </c>
      <c r="D271" s="186" t="s">
        <v>132</v>
      </c>
      <c r="E271" s="187" t="s">
        <v>367</v>
      </c>
      <c r="F271" s="188" t="s">
        <v>368</v>
      </c>
      <c r="G271" s="189" t="s">
        <v>369</v>
      </c>
      <c r="H271" s="190">
        <v>2</v>
      </c>
      <c r="I271" s="191"/>
      <c r="J271" s="192">
        <f>ROUND(I271*H271,2)</f>
        <v>0</v>
      </c>
      <c r="K271" s="188" t="s">
        <v>136</v>
      </c>
      <c r="L271" s="38"/>
      <c r="M271" s="193" t="s">
        <v>1</v>
      </c>
      <c r="N271" s="194" t="s">
        <v>42</v>
      </c>
      <c r="O271" s="76"/>
      <c r="P271" s="195">
        <f>O271*H271</f>
        <v>0</v>
      </c>
      <c r="Q271" s="195">
        <v>4.2382200000000001</v>
      </c>
      <c r="R271" s="195">
        <f>Q271*H271</f>
        <v>8.4764400000000002</v>
      </c>
      <c r="S271" s="195">
        <v>0</v>
      </c>
      <c r="T271" s="196">
        <f>S271*H271</f>
        <v>0</v>
      </c>
      <c r="U271" s="37"/>
      <c r="V271" s="37"/>
      <c r="W271" s="37"/>
      <c r="X271" s="37"/>
      <c r="Y271" s="37"/>
      <c r="Z271" s="37"/>
      <c r="AA271" s="37"/>
      <c r="AB271" s="37"/>
      <c r="AC271" s="37"/>
      <c r="AD271" s="37"/>
      <c r="AE271" s="37"/>
      <c r="AR271" s="197" t="s">
        <v>137</v>
      </c>
      <c r="AT271" s="197" t="s">
        <v>132</v>
      </c>
      <c r="AU271" s="197" t="s">
        <v>85</v>
      </c>
      <c r="AY271" s="18" t="s">
        <v>131</v>
      </c>
      <c r="BE271" s="198">
        <f>IF(N271="základní",J271,0)</f>
        <v>0</v>
      </c>
      <c r="BF271" s="198">
        <f>IF(N271="snížená",J271,0)</f>
        <v>0</v>
      </c>
      <c r="BG271" s="198">
        <f>IF(N271="zákl. přenesená",J271,0)</f>
        <v>0</v>
      </c>
      <c r="BH271" s="198">
        <f>IF(N271="sníž. přenesená",J271,0)</f>
        <v>0</v>
      </c>
      <c r="BI271" s="198">
        <f>IF(N271="nulová",J271,0)</f>
        <v>0</v>
      </c>
      <c r="BJ271" s="18" t="s">
        <v>85</v>
      </c>
      <c r="BK271" s="198">
        <f>ROUND(I271*H271,2)</f>
        <v>0</v>
      </c>
      <c r="BL271" s="18" t="s">
        <v>137</v>
      </c>
      <c r="BM271" s="197" t="s">
        <v>370</v>
      </c>
    </row>
    <row r="272" s="2" customFormat="1">
      <c r="A272" s="37"/>
      <c r="B272" s="38"/>
      <c r="C272" s="37"/>
      <c r="D272" s="199" t="s">
        <v>139</v>
      </c>
      <c r="E272" s="37"/>
      <c r="F272" s="200" t="s">
        <v>371</v>
      </c>
      <c r="G272" s="37"/>
      <c r="H272" s="37"/>
      <c r="I272" s="123"/>
      <c r="J272" s="37"/>
      <c r="K272" s="37"/>
      <c r="L272" s="38"/>
      <c r="M272" s="201"/>
      <c r="N272" s="202"/>
      <c r="O272" s="76"/>
      <c r="P272" s="76"/>
      <c r="Q272" s="76"/>
      <c r="R272" s="76"/>
      <c r="S272" s="76"/>
      <c r="T272" s="77"/>
      <c r="U272" s="37"/>
      <c r="V272" s="37"/>
      <c r="W272" s="37"/>
      <c r="X272" s="37"/>
      <c r="Y272" s="37"/>
      <c r="Z272" s="37"/>
      <c r="AA272" s="37"/>
      <c r="AB272" s="37"/>
      <c r="AC272" s="37"/>
      <c r="AD272" s="37"/>
      <c r="AE272" s="37"/>
      <c r="AT272" s="18" t="s">
        <v>139</v>
      </c>
      <c r="AU272" s="18" t="s">
        <v>85</v>
      </c>
    </row>
    <row r="273" s="13" customFormat="1">
      <c r="A273" s="13"/>
      <c r="B273" s="203"/>
      <c r="C273" s="13"/>
      <c r="D273" s="199" t="s">
        <v>141</v>
      </c>
      <c r="E273" s="204" t="s">
        <v>1</v>
      </c>
      <c r="F273" s="205" t="s">
        <v>372</v>
      </c>
      <c r="G273" s="13"/>
      <c r="H273" s="204" t="s">
        <v>1</v>
      </c>
      <c r="I273" s="206"/>
      <c r="J273" s="13"/>
      <c r="K273" s="13"/>
      <c r="L273" s="203"/>
      <c r="M273" s="207"/>
      <c r="N273" s="208"/>
      <c r="O273" s="208"/>
      <c r="P273" s="208"/>
      <c r="Q273" s="208"/>
      <c r="R273" s="208"/>
      <c r="S273" s="208"/>
      <c r="T273" s="209"/>
      <c r="U273" s="13"/>
      <c r="V273" s="13"/>
      <c r="W273" s="13"/>
      <c r="X273" s="13"/>
      <c r="Y273" s="13"/>
      <c r="Z273" s="13"/>
      <c r="AA273" s="13"/>
      <c r="AB273" s="13"/>
      <c r="AC273" s="13"/>
      <c r="AD273" s="13"/>
      <c r="AE273" s="13"/>
      <c r="AT273" s="204" t="s">
        <v>141</v>
      </c>
      <c r="AU273" s="204" t="s">
        <v>85</v>
      </c>
      <c r="AV273" s="13" t="s">
        <v>85</v>
      </c>
      <c r="AW273" s="13" t="s">
        <v>34</v>
      </c>
      <c r="AX273" s="13" t="s">
        <v>77</v>
      </c>
      <c r="AY273" s="204" t="s">
        <v>131</v>
      </c>
    </row>
    <row r="274" s="13" customFormat="1">
      <c r="A274" s="13"/>
      <c r="B274" s="203"/>
      <c r="C274" s="13"/>
      <c r="D274" s="199" t="s">
        <v>141</v>
      </c>
      <c r="E274" s="204" t="s">
        <v>1</v>
      </c>
      <c r="F274" s="205" t="s">
        <v>373</v>
      </c>
      <c r="G274" s="13"/>
      <c r="H274" s="204" t="s">
        <v>1</v>
      </c>
      <c r="I274" s="206"/>
      <c r="J274" s="13"/>
      <c r="K274" s="13"/>
      <c r="L274" s="203"/>
      <c r="M274" s="207"/>
      <c r="N274" s="208"/>
      <c r="O274" s="208"/>
      <c r="P274" s="208"/>
      <c r="Q274" s="208"/>
      <c r="R274" s="208"/>
      <c r="S274" s="208"/>
      <c r="T274" s="209"/>
      <c r="U274" s="13"/>
      <c r="V274" s="13"/>
      <c r="W274" s="13"/>
      <c r="X274" s="13"/>
      <c r="Y274" s="13"/>
      <c r="Z274" s="13"/>
      <c r="AA274" s="13"/>
      <c r="AB274" s="13"/>
      <c r="AC274" s="13"/>
      <c r="AD274" s="13"/>
      <c r="AE274" s="13"/>
      <c r="AT274" s="204" t="s">
        <v>141</v>
      </c>
      <c r="AU274" s="204" t="s">
        <v>85</v>
      </c>
      <c r="AV274" s="13" t="s">
        <v>85</v>
      </c>
      <c r="AW274" s="13" t="s">
        <v>34</v>
      </c>
      <c r="AX274" s="13" t="s">
        <v>77</v>
      </c>
      <c r="AY274" s="204" t="s">
        <v>131</v>
      </c>
    </row>
    <row r="275" s="13" customFormat="1">
      <c r="A275" s="13"/>
      <c r="B275" s="203"/>
      <c r="C275" s="13"/>
      <c r="D275" s="199" t="s">
        <v>141</v>
      </c>
      <c r="E275" s="204" t="s">
        <v>1</v>
      </c>
      <c r="F275" s="205" t="s">
        <v>374</v>
      </c>
      <c r="G275" s="13"/>
      <c r="H275" s="204" t="s">
        <v>1</v>
      </c>
      <c r="I275" s="206"/>
      <c r="J275" s="13"/>
      <c r="K275" s="13"/>
      <c r="L275" s="203"/>
      <c r="M275" s="207"/>
      <c r="N275" s="208"/>
      <c r="O275" s="208"/>
      <c r="P275" s="208"/>
      <c r="Q275" s="208"/>
      <c r="R275" s="208"/>
      <c r="S275" s="208"/>
      <c r="T275" s="209"/>
      <c r="U275" s="13"/>
      <c r="V275" s="13"/>
      <c r="W275" s="13"/>
      <c r="X275" s="13"/>
      <c r="Y275" s="13"/>
      <c r="Z275" s="13"/>
      <c r="AA275" s="13"/>
      <c r="AB275" s="13"/>
      <c r="AC275" s="13"/>
      <c r="AD275" s="13"/>
      <c r="AE275" s="13"/>
      <c r="AT275" s="204" t="s">
        <v>141</v>
      </c>
      <c r="AU275" s="204" t="s">
        <v>85</v>
      </c>
      <c r="AV275" s="13" t="s">
        <v>85</v>
      </c>
      <c r="AW275" s="13" t="s">
        <v>34</v>
      </c>
      <c r="AX275" s="13" t="s">
        <v>77</v>
      </c>
      <c r="AY275" s="204" t="s">
        <v>131</v>
      </c>
    </row>
    <row r="276" s="13" customFormat="1">
      <c r="A276" s="13"/>
      <c r="B276" s="203"/>
      <c r="C276" s="13"/>
      <c r="D276" s="199" t="s">
        <v>141</v>
      </c>
      <c r="E276" s="204" t="s">
        <v>1</v>
      </c>
      <c r="F276" s="205" t="s">
        <v>375</v>
      </c>
      <c r="G276" s="13"/>
      <c r="H276" s="204" t="s">
        <v>1</v>
      </c>
      <c r="I276" s="206"/>
      <c r="J276" s="13"/>
      <c r="K276" s="13"/>
      <c r="L276" s="203"/>
      <c r="M276" s="207"/>
      <c r="N276" s="208"/>
      <c r="O276" s="208"/>
      <c r="P276" s="208"/>
      <c r="Q276" s="208"/>
      <c r="R276" s="208"/>
      <c r="S276" s="208"/>
      <c r="T276" s="209"/>
      <c r="U276" s="13"/>
      <c r="V276" s="13"/>
      <c r="W276" s="13"/>
      <c r="X276" s="13"/>
      <c r="Y276" s="13"/>
      <c r="Z276" s="13"/>
      <c r="AA276" s="13"/>
      <c r="AB276" s="13"/>
      <c r="AC276" s="13"/>
      <c r="AD276" s="13"/>
      <c r="AE276" s="13"/>
      <c r="AT276" s="204" t="s">
        <v>141</v>
      </c>
      <c r="AU276" s="204" t="s">
        <v>85</v>
      </c>
      <c r="AV276" s="13" t="s">
        <v>85</v>
      </c>
      <c r="AW276" s="13" t="s">
        <v>34</v>
      </c>
      <c r="AX276" s="13" t="s">
        <v>77</v>
      </c>
      <c r="AY276" s="204" t="s">
        <v>131</v>
      </c>
    </row>
    <row r="277" s="13" customFormat="1">
      <c r="A277" s="13"/>
      <c r="B277" s="203"/>
      <c r="C277" s="13"/>
      <c r="D277" s="199" t="s">
        <v>141</v>
      </c>
      <c r="E277" s="204" t="s">
        <v>1</v>
      </c>
      <c r="F277" s="205" t="s">
        <v>376</v>
      </c>
      <c r="G277" s="13"/>
      <c r="H277" s="204" t="s">
        <v>1</v>
      </c>
      <c r="I277" s="206"/>
      <c r="J277" s="13"/>
      <c r="K277" s="13"/>
      <c r="L277" s="203"/>
      <c r="M277" s="207"/>
      <c r="N277" s="208"/>
      <c r="O277" s="208"/>
      <c r="P277" s="208"/>
      <c r="Q277" s="208"/>
      <c r="R277" s="208"/>
      <c r="S277" s="208"/>
      <c r="T277" s="209"/>
      <c r="U277" s="13"/>
      <c r="V277" s="13"/>
      <c r="W277" s="13"/>
      <c r="X277" s="13"/>
      <c r="Y277" s="13"/>
      <c r="Z277" s="13"/>
      <c r="AA277" s="13"/>
      <c r="AB277" s="13"/>
      <c r="AC277" s="13"/>
      <c r="AD277" s="13"/>
      <c r="AE277" s="13"/>
      <c r="AT277" s="204" t="s">
        <v>141</v>
      </c>
      <c r="AU277" s="204" t="s">
        <v>85</v>
      </c>
      <c r="AV277" s="13" t="s">
        <v>85</v>
      </c>
      <c r="AW277" s="13" t="s">
        <v>34</v>
      </c>
      <c r="AX277" s="13" t="s">
        <v>77</v>
      </c>
      <c r="AY277" s="204" t="s">
        <v>131</v>
      </c>
    </row>
    <row r="278" s="13" customFormat="1">
      <c r="A278" s="13"/>
      <c r="B278" s="203"/>
      <c r="C278" s="13"/>
      <c r="D278" s="199" t="s">
        <v>141</v>
      </c>
      <c r="E278" s="204" t="s">
        <v>1</v>
      </c>
      <c r="F278" s="205" t="s">
        <v>377</v>
      </c>
      <c r="G278" s="13"/>
      <c r="H278" s="204" t="s">
        <v>1</v>
      </c>
      <c r="I278" s="206"/>
      <c r="J278" s="13"/>
      <c r="K278" s="13"/>
      <c r="L278" s="203"/>
      <c r="M278" s="207"/>
      <c r="N278" s="208"/>
      <c r="O278" s="208"/>
      <c r="P278" s="208"/>
      <c r="Q278" s="208"/>
      <c r="R278" s="208"/>
      <c r="S278" s="208"/>
      <c r="T278" s="209"/>
      <c r="U278" s="13"/>
      <c r="V278" s="13"/>
      <c r="W278" s="13"/>
      <c r="X278" s="13"/>
      <c r="Y278" s="13"/>
      <c r="Z278" s="13"/>
      <c r="AA278" s="13"/>
      <c r="AB278" s="13"/>
      <c r="AC278" s="13"/>
      <c r="AD278" s="13"/>
      <c r="AE278" s="13"/>
      <c r="AT278" s="204" t="s">
        <v>141</v>
      </c>
      <c r="AU278" s="204" t="s">
        <v>85</v>
      </c>
      <c r="AV278" s="13" t="s">
        <v>85</v>
      </c>
      <c r="AW278" s="13" t="s">
        <v>34</v>
      </c>
      <c r="AX278" s="13" t="s">
        <v>77</v>
      </c>
      <c r="AY278" s="204" t="s">
        <v>131</v>
      </c>
    </row>
    <row r="279" s="13" customFormat="1">
      <c r="A279" s="13"/>
      <c r="B279" s="203"/>
      <c r="C279" s="13"/>
      <c r="D279" s="199" t="s">
        <v>141</v>
      </c>
      <c r="E279" s="204" t="s">
        <v>1</v>
      </c>
      <c r="F279" s="205" t="s">
        <v>378</v>
      </c>
      <c r="G279" s="13"/>
      <c r="H279" s="204" t="s">
        <v>1</v>
      </c>
      <c r="I279" s="206"/>
      <c r="J279" s="13"/>
      <c r="K279" s="13"/>
      <c r="L279" s="203"/>
      <c r="M279" s="207"/>
      <c r="N279" s="208"/>
      <c r="O279" s="208"/>
      <c r="P279" s="208"/>
      <c r="Q279" s="208"/>
      <c r="R279" s="208"/>
      <c r="S279" s="208"/>
      <c r="T279" s="209"/>
      <c r="U279" s="13"/>
      <c r="V279" s="13"/>
      <c r="W279" s="13"/>
      <c r="X279" s="13"/>
      <c r="Y279" s="13"/>
      <c r="Z279" s="13"/>
      <c r="AA279" s="13"/>
      <c r="AB279" s="13"/>
      <c r="AC279" s="13"/>
      <c r="AD279" s="13"/>
      <c r="AE279" s="13"/>
      <c r="AT279" s="204" t="s">
        <v>141</v>
      </c>
      <c r="AU279" s="204" t="s">
        <v>85</v>
      </c>
      <c r="AV279" s="13" t="s">
        <v>85</v>
      </c>
      <c r="AW279" s="13" t="s">
        <v>34</v>
      </c>
      <c r="AX279" s="13" t="s">
        <v>77</v>
      </c>
      <c r="AY279" s="204" t="s">
        <v>131</v>
      </c>
    </row>
    <row r="280" s="13" customFormat="1">
      <c r="A280" s="13"/>
      <c r="B280" s="203"/>
      <c r="C280" s="13"/>
      <c r="D280" s="199" t="s">
        <v>141</v>
      </c>
      <c r="E280" s="204" t="s">
        <v>1</v>
      </c>
      <c r="F280" s="205" t="s">
        <v>379</v>
      </c>
      <c r="G280" s="13"/>
      <c r="H280" s="204" t="s">
        <v>1</v>
      </c>
      <c r="I280" s="206"/>
      <c r="J280" s="13"/>
      <c r="K280" s="13"/>
      <c r="L280" s="203"/>
      <c r="M280" s="207"/>
      <c r="N280" s="208"/>
      <c r="O280" s="208"/>
      <c r="P280" s="208"/>
      <c r="Q280" s="208"/>
      <c r="R280" s="208"/>
      <c r="S280" s="208"/>
      <c r="T280" s="209"/>
      <c r="U280" s="13"/>
      <c r="V280" s="13"/>
      <c r="W280" s="13"/>
      <c r="X280" s="13"/>
      <c r="Y280" s="13"/>
      <c r="Z280" s="13"/>
      <c r="AA280" s="13"/>
      <c r="AB280" s="13"/>
      <c r="AC280" s="13"/>
      <c r="AD280" s="13"/>
      <c r="AE280" s="13"/>
      <c r="AT280" s="204" t="s">
        <v>141</v>
      </c>
      <c r="AU280" s="204" t="s">
        <v>85</v>
      </c>
      <c r="AV280" s="13" t="s">
        <v>85</v>
      </c>
      <c r="AW280" s="13" t="s">
        <v>34</v>
      </c>
      <c r="AX280" s="13" t="s">
        <v>77</v>
      </c>
      <c r="AY280" s="204" t="s">
        <v>131</v>
      </c>
    </row>
    <row r="281" s="13" customFormat="1">
      <c r="A281" s="13"/>
      <c r="B281" s="203"/>
      <c r="C281" s="13"/>
      <c r="D281" s="199" t="s">
        <v>141</v>
      </c>
      <c r="E281" s="204" t="s">
        <v>1</v>
      </c>
      <c r="F281" s="205" t="s">
        <v>380</v>
      </c>
      <c r="G281" s="13"/>
      <c r="H281" s="204" t="s">
        <v>1</v>
      </c>
      <c r="I281" s="206"/>
      <c r="J281" s="13"/>
      <c r="K281" s="13"/>
      <c r="L281" s="203"/>
      <c r="M281" s="207"/>
      <c r="N281" s="208"/>
      <c r="O281" s="208"/>
      <c r="P281" s="208"/>
      <c r="Q281" s="208"/>
      <c r="R281" s="208"/>
      <c r="S281" s="208"/>
      <c r="T281" s="209"/>
      <c r="U281" s="13"/>
      <c r="V281" s="13"/>
      <c r="W281" s="13"/>
      <c r="X281" s="13"/>
      <c r="Y281" s="13"/>
      <c r="Z281" s="13"/>
      <c r="AA281" s="13"/>
      <c r="AB281" s="13"/>
      <c r="AC281" s="13"/>
      <c r="AD281" s="13"/>
      <c r="AE281" s="13"/>
      <c r="AT281" s="204" t="s">
        <v>141</v>
      </c>
      <c r="AU281" s="204" t="s">
        <v>85</v>
      </c>
      <c r="AV281" s="13" t="s">
        <v>85</v>
      </c>
      <c r="AW281" s="13" t="s">
        <v>34</v>
      </c>
      <c r="AX281" s="13" t="s">
        <v>77</v>
      </c>
      <c r="AY281" s="204" t="s">
        <v>131</v>
      </c>
    </row>
    <row r="282" s="13" customFormat="1">
      <c r="A282" s="13"/>
      <c r="B282" s="203"/>
      <c r="C282" s="13"/>
      <c r="D282" s="199" t="s">
        <v>141</v>
      </c>
      <c r="E282" s="204" t="s">
        <v>1</v>
      </c>
      <c r="F282" s="205" t="s">
        <v>381</v>
      </c>
      <c r="G282" s="13"/>
      <c r="H282" s="204" t="s">
        <v>1</v>
      </c>
      <c r="I282" s="206"/>
      <c r="J282" s="13"/>
      <c r="K282" s="13"/>
      <c r="L282" s="203"/>
      <c r="M282" s="207"/>
      <c r="N282" s="208"/>
      <c r="O282" s="208"/>
      <c r="P282" s="208"/>
      <c r="Q282" s="208"/>
      <c r="R282" s="208"/>
      <c r="S282" s="208"/>
      <c r="T282" s="209"/>
      <c r="U282" s="13"/>
      <c r="V282" s="13"/>
      <c r="W282" s="13"/>
      <c r="X282" s="13"/>
      <c r="Y282" s="13"/>
      <c r="Z282" s="13"/>
      <c r="AA282" s="13"/>
      <c r="AB282" s="13"/>
      <c r="AC282" s="13"/>
      <c r="AD282" s="13"/>
      <c r="AE282" s="13"/>
      <c r="AT282" s="204" t="s">
        <v>141</v>
      </c>
      <c r="AU282" s="204" t="s">
        <v>85</v>
      </c>
      <c r="AV282" s="13" t="s">
        <v>85</v>
      </c>
      <c r="AW282" s="13" t="s">
        <v>34</v>
      </c>
      <c r="AX282" s="13" t="s">
        <v>77</v>
      </c>
      <c r="AY282" s="204" t="s">
        <v>131</v>
      </c>
    </row>
    <row r="283" s="13" customFormat="1">
      <c r="A283" s="13"/>
      <c r="B283" s="203"/>
      <c r="C283" s="13"/>
      <c r="D283" s="199" t="s">
        <v>141</v>
      </c>
      <c r="E283" s="204" t="s">
        <v>1</v>
      </c>
      <c r="F283" s="205" t="s">
        <v>382</v>
      </c>
      <c r="G283" s="13"/>
      <c r="H283" s="204" t="s">
        <v>1</v>
      </c>
      <c r="I283" s="206"/>
      <c r="J283" s="13"/>
      <c r="K283" s="13"/>
      <c r="L283" s="203"/>
      <c r="M283" s="207"/>
      <c r="N283" s="208"/>
      <c r="O283" s="208"/>
      <c r="P283" s="208"/>
      <c r="Q283" s="208"/>
      <c r="R283" s="208"/>
      <c r="S283" s="208"/>
      <c r="T283" s="209"/>
      <c r="U283" s="13"/>
      <c r="V283" s="13"/>
      <c r="W283" s="13"/>
      <c r="X283" s="13"/>
      <c r="Y283" s="13"/>
      <c r="Z283" s="13"/>
      <c r="AA283" s="13"/>
      <c r="AB283" s="13"/>
      <c r="AC283" s="13"/>
      <c r="AD283" s="13"/>
      <c r="AE283" s="13"/>
      <c r="AT283" s="204" t="s">
        <v>141</v>
      </c>
      <c r="AU283" s="204" t="s">
        <v>85</v>
      </c>
      <c r="AV283" s="13" t="s">
        <v>85</v>
      </c>
      <c r="AW283" s="13" t="s">
        <v>34</v>
      </c>
      <c r="AX283" s="13" t="s">
        <v>77</v>
      </c>
      <c r="AY283" s="204" t="s">
        <v>131</v>
      </c>
    </row>
    <row r="284" s="13" customFormat="1">
      <c r="A284" s="13"/>
      <c r="B284" s="203"/>
      <c r="C284" s="13"/>
      <c r="D284" s="199" t="s">
        <v>141</v>
      </c>
      <c r="E284" s="204" t="s">
        <v>1</v>
      </c>
      <c r="F284" s="205" t="s">
        <v>383</v>
      </c>
      <c r="G284" s="13"/>
      <c r="H284" s="204" t="s">
        <v>1</v>
      </c>
      <c r="I284" s="206"/>
      <c r="J284" s="13"/>
      <c r="K284" s="13"/>
      <c r="L284" s="203"/>
      <c r="M284" s="207"/>
      <c r="N284" s="208"/>
      <c r="O284" s="208"/>
      <c r="P284" s="208"/>
      <c r="Q284" s="208"/>
      <c r="R284" s="208"/>
      <c r="S284" s="208"/>
      <c r="T284" s="209"/>
      <c r="U284" s="13"/>
      <c r="V284" s="13"/>
      <c r="W284" s="13"/>
      <c r="X284" s="13"/>
      <c r="Y284" s="13"/>
      <c r="Z284" s="13"/>
      <c r="AA284" s="13"/>
      <c r="AB284" s="13"/>
      <c r="AC284" s="13"/>
      <c r="AD284" s="13"/>
      <c r="AE284" s="13"/>
      <c r="AT284" s="204" t="s">
        <v>141</v>
      </c>
      <c r="AU284" s="204" t="s">
        <v>85</v>
      </c>
      <c r="AV284" s="13" t="s">
        <v>85</v>
      </c>
      <c r="AW284" s="13" t="s">
        <v>34</v>
      </c>
      <c r="AX284" s="13" t="s">
        <v>77</v>
      </c>
      <c r="AY284" s="204" t="s">
        <v>131</v>
      </c>
    </row>
    <row r="285" s="13" customFormat="1">
      <c r="A285" s="13"/>
      <c r="B285" s="203"/>
      <c r="C285" s="13"/>
      <c r="D285" s="199" t="s">
        <v>141</v>
      </c>
      <c r="E285" s="204" t="s">
        <v>1</v>
      </c>
      <c r="F285" s="205" t="s">
        <v>384</v>
      </c>
      <c r="G285" s="13"/>
      <c r="H285" s="204" t="s">
        <v>1</v>
      </c>
      <c r="I285" s="206"/>
      <c r="J285" s="13"/>
      <c r="K285" s="13"/>
      <c r="L285" s="203"/>
      <c r="M285" s="207"/>
      <c r="N285" s="208"/>
      <c r="O285" s="208"/>
      <c r="P285" s="208"/>
      <c r="Q285" s="208"/>
      <c r="R285" s="208"/>
      <c r="S285" s="208"/>
      <c r="T285" s="209"/>
      <c r="U285" s="13"/>
      <c r="V285" s="13"/>
      <c r="W285" s="13"/>
      <c r="X285" s="13"/>
      <c r="Y285" s="13"/>
      <c r="Z285" s="13"/>
      <c r="AA285" s="13"/>
      <c r="AB285" s="13"/>
      <c r="AC285" s="13"/>
      <c r="AD285" s="13"/>
      <c r="AE285" s="13"/>
      <c r="AT285" s="204" t="s">
        <v>141</v>
      </c>
      <c r="AU285" s="204" t="s">
        <v>85</v>
      </c>
      <c r="AV285" s="13" t="s">
        <v>85</v>
      </c>
      <c r="AW285" s="13" t="s">
        <v>34</v>
      </c>
      <c r="AX285" s="13" t="s">
        <v>77</v>
      </c>
      <c r="AY285" s="204" t="s">
        <v>131</v>
      </c>
    </row>
    <row r="286" s="13" customFormat="1">
      <c r="A286" s="13"/>
      <c r="B286" s="203"/>
      <c r="C286" s="13"/>
      <c r="D286" s="199" t="s">
        <v>141</v>
      </c>
      <c r="E286" s="204" t="s">
        <v>1</v>
      </c>
      <c r="F286" s="205" t="s">
        <v>385</v>
      </c>
      <c r="G286" s="13"/>
      <c r="H286" s="204" t="s">
        <v>1</v>
      </c>
      <c r="I286" s="206"/>
      <c r="J286" s="13"/>
      <c r="K286" s="13"/>
      <c r="L286" s="203"/>
      <c r="M286" s="207"/>
      <c r="N286" s="208"/>
      <c r="O286" s="208"/>
      <c r="P286" s="208"/>
      <c r="Q286" s="208"/>
      <c r="R286" s="208"/>
      <c r="S286" s="208"/>
      <c r="T286" s="209"/>
      <c r="U286" s="13"/>
      <c r="V286" s="13"/>
      <c r="W286" s="13"/>
      <c r="X286" s="13"/>
      <c r="Y286" s="13"/>
      <c r="Z286" s="13"/>
      <c r="AA286" s="13"/>
      <c r="AB286" s="13"/>
      <c r="AC286" s="13"/>
      <c r="AD286" s="13"/>
      <c r="AE286" s="13"/>
      <c r="AT286" s="204" t="s">
        <v>141</v>
      </c>
      <c r="AU286" s="204" t="s">
        <v>85</v>
      </c>
      <c r="AV286" s="13" t="s">
        <v>85</v>
      </c>
      <c r="AW286" s="13" t="s">
        <v>34</v>
      </c>
      <c r="AX286" s="13" t="s">
        <v>77</v>
      </c>
      <c r="AY286" s="204" t="s">
        <v>131</v>
      </c>
    </row>
    <row r="287" s="13" customFormat="1">
      <c r="A287" s="13"/>
      <c r="B287" s="203"/>
      <c r="C287" s="13"/>
      <c r="D287" s="199" t="s">
        <v>141</v>
      </c>
      <c r="E287" s="204" t="s">
        <v>1</v>
      </c>
      <c r="F287" s="205" t="s">
        <v>386</v>
      </c>
      <c r="G287" s="13"/>
      <c r="H287" s="204" t="s">
        <v>1</v>
      </c>
      <c r="I287" s="206"/>
      <c r="J287" s="13"/>
      <c r="K287" s="13"/>
      <c r="L287" s="203"/>
      <c r="M287" s="207"/>
      <c r="N287" s="208"/>
      <c r="O287" s="208"/>
      <c r="P287" s="208"/>
      <c r="Q287" s="208"/>
      <c r="R287" s="208"/>
      <c r="S287" s="208"/>
      <c r="T287" s="209"/>
      <c r="U287" s="13"/>
      <c r="V287" s="13"/>
      <c r="W287" s="13"/>
      <c r="X287" s="13"/>
      <c r="Y287" s="13"/>
      <c r="Z287" s="13"/>
      <c r="AA287" s="13"/>
      <c r="AB287" s="13"/>
      <c r="AC287" s="13"/>
      <c r="AD287" s="13"/>
      <c r="AE287" s="13"/>
      <c r="AT287" s="204" t="s">
        <v>141</v>
      </c>
      <c r="AU287" s="204" t="s">
        <v>85</v>
      </c>
      <c r="AV287" s="13" t="s">
        <v>85</v>
      </c>
      <c r="AW287" s="13" t="s">
        <v>34</v>
      </c>
      <c r="AX287" s="13" t="s">
        <v>77</v>
      </c>
      <c r="AY287" s="204" t="s">
        <v>131</v>
      </c>
    </row>
    <row r="288" s="13" customFormat="1">
      <c r="A288" s="13"/>
      <c r="B288" s="203"/>
      <c r="C288" s="13"/>
      <c r="D288" s="199" t="s">
        <v>141</v>
      </c>
      <c r="E288" s="204" t="s">
        <v>1</v>
      </c>
      <c r="F288" s="205" t="s">
        <v>387</v>
      </c>
      <c r="G288" s="13"/>
      <c r="H288" s="204" t="s">
        <v>1</v>
      </c>
      <c r="I288" s="206"/>
      <c r="J288" s="13"/>
      <c r="K288" s="13"/>
      <c r="L288" s="203"/>
      <c r="M288" s="207"/>
      <c r="N288" s="208"/>
      <c r="O288" s="208"/>
      <c r="P288" s="208"/>
      <c r="Q288" s="208"/>
      <c r="R288" s="208"/>
      <c r="S288" s="208"/>
      <c r="T288" s="209"/>
      <c r="U288" s="13"/>
      <c r="V288" s="13"/>
      <c r="W288" s="13"/>
      <c r="X288" s="13"/>
      <c r="Y288" s="13"/>
      <c r="Z288" s="13"/>
      <c r="AA288" s="13"/>
      <c r="AB288" s="13"/>
      <c r="AC288" s="13"/>
      <c r="AD288" s="13"/>
      <c r="AE288" s="13"/>
      <c r="AT288" s="204" t="s">
        <v>141</v>
      </c>
      <c r="AU288" s="204" t="s">
        <v>85</v>
      </c>
      <c r="AV288" s="13" t="s">
        <v>85</v>
      </c>
      <c r="AW288" s="13" t="s">
        <v>34</v>
      </c>
      <c r="AX288" s="13" t="s">
        <v>77</v>
      </c>
      <c r="AY288" s="204" t="s">
        <v>131</v>
      </c>
    </row>
    <row r="289" s="13" customFormat="1">
      <c r="A289" s="13"/>
      <c r="B289" s="203"/>
      <c r="C289" s="13"/>
      <c r="D289" s="199" t="s">
        <v>141</v>
      </c>
      <c r="E289" s="204" t="s">
        <v>1</v>
      </c>
      <c r="F289" s="205" t="s">
        <v>388</v>
      </c>
      <c r="G289" s="13"/>
      <c r="H289" s="204" t="s">
        <v>1</v>
      </c>
      <c r="I289" s="206"/>
      <c r="J289" s="13"/>
      <c r="K289" s="13"/>
      <c r="L289" s="203"/>
      <c r="M289" s="207"/>
      <c r="N289" s="208"/>
      <c r="O289" s="208"/>
      <c r="P289" s="208"/>
      <c r="Q289" s="208"/>
      <c r="R289" s="208"/>
      <c r="S289" s="208"/>
      <c r="T289" s="209"/>
      <c r="U289" s="13"/>
      <c r="V289" s="13"/>
      <c r="W289" s="13"/>
      <c r="X289" s="13"/>
      <c r="Y289" s="13"/>
      <c r="Z289" s="13"/>
      <c r="AA289" s="13"/>
      <c r="AB289" s="13"/>
      <c r="AC289" s="13"/>
      <c r="AD289" s="13"/>
      <c r="AE289" s="13"/>
      <c r="AT289" s="204" t="s">
        <v>141</v>
      </c>
      <c r="AU289" s="204" t="s">
        <v>85</v>
      </c>
      <c r="AV289" s="13" t="s">
        <v>85</v>
      </c>
      <c r="AW289" s="13" t="s">
        <v>34</v>
      </c>
      <c r="AX289" s="13" t="s">
        <v>77</v>
      </c>
      <c r="AY289" s="204" t="s">
        <v>131</v>
      </c>
    </row>
    <row r="290" s="14" customFormat="1">
      <c r="A290" s="14"/>
      <c r="B290" s="210"/>
      <c r="C290" s="14"/>
      <c r="D290" s="199" t="s">
        <v>141</v>
      </c>
      <c r="E290" s="211" t="s">
        <v>1</v>
      </c>
      <c r="F290" s="212" t="s">
        <v>389</v>
      </c>
      <c r="G290" s="14"/>
      <c r="H290" s="213">
        <v>2</v>
      </c>
      <c r="I290" s="214"/>
      <c r="J290" s="14"/>
      <c r="K290" s="14"/>
      <c r="L290" s="210"/>
      <c r="M290" s="215"/>
      <c r="N290" s="216"/>
      <c r="O290" s="216"/>
      <c r="P290" s="216"/>
      <c r="Q290" s="216"/>
      <c r="R290" s="216"/>
      <c r="S290" s="216"/>
      <c r="T290" s="217"/>
      <c r="U290" s="14"/>
      <c r="V290" s="14"/>
      <c r="W290" s="14"/>
      <c r="X290" s="14"/>
      <c r="Y290" s="14"/>
      <c r="Z290" s="14"/>
      <c r="AA290" s="14"/>
      <c r="AB290" s="14"/>
      <c r="AC290" s="14"/>
      <c r="AD290" s="14"/>
      <c r="AE290" s="14"/>
      <c r="AT290" s="211" t="s">
        <v>141</v>
      </c>
      <c r="AU290" s="211" t="s">
        <v>85</v>
      </c>
      <c r="AV290" s="14" t="s">
        <v>87</v>
      </c>
      <c r="AW290" s="14" t="s">
        <v>34</v>
      </c>
      <c r="AX290" s="14" t="s">
        <v>85</v>
      </c>
      <c r="AY290" s="211" t="s">
        <v>131</v>
      </c>
    </row>
    <row r="291" s="2" customFormat="1" ht="24" customHeight="1">
      <c r="A291" s="37"/>
      <c r="B291" s="185"/>
      <c r="C291" s="228" t="s">
        <v>390</v>
      </c>
      <c r="D291" s="228" t="s">
        <v>271</v>
      </c>
      <c r="E291" s="229" t="s">
        <v>391</v>
      </c>
      <c r="F291" s="230" t="s">
        <v>392</v>
      </c>
      <c r="G291" s="231" t="s">
        <v>288</v>
      </c>
      <c r="H291" s="232">
        <v>44</v>
      </c>
      <c r="I291" s="233"/>
      <c r="J291" s="234">
        <f>ROUND(I291*H291,2)</f>
        <v>0</v>
      </c>
      <c r="K291" s="230" t="s">
        <v>136</v>
      </c>
      <c r="L291" s="235"/>
      <c r="M291" s="236" t="s">
        <v>1</v>
      </c>
      <c r="N291" s="237" t="s">
        <v>42</v>
      </c>
      <c r="O291" s="76"/>
      <c r="P291" s="195">
        <f>O291*H291</f>
        <v>0</v>
      </c>
      <c r="Q291" s="195">
        <v>0.082000000000000003</v>
      </c>
      <c r="R291" s="195">
        <f>Q291*H291</f>
        <v>3.6080000000000001</v>
      </c>
      <c r="S291" s="195">
        <v>0</v>
      </c>
      <c r="T291" s="196">
        <f>S291*H291</f>
        <v>0</v>
      </c>
      <c r="U291" s="37"/>
      <c r="V291" s="37"/>
      <c r="W291" s="37"/>
      <c r="X291" s="37"/>
      <c r="Y291" s="37"/>
      <c r="Z291" s="37"/>
      <c r="AA291" s="37"/>
      <c r="AB291" s="37"/>
      <c r="AC291" s="37"/>
      <c r="AD291" s="37"/>
      <c r="AE291" s="37"/>
      <c r="AR291" s="197" t="s">
        <v>193</v>
      </c>
      <c r="AT291" s="197" t="s">
        <v>271</v>
      </c>
      <c r="AU291" s="197" t="s">
        <v>85</v>
      </c>
      <c r="AY291" s="18" t="s">
        <v>131</v>
      </c>
      <c r="BE291" s="198">
        <f>IF(N291="základní",J291,0)</f>
        <v>0</v>
      </c>
      <c r="BF291" s="198">
        <f>IF(N291="snížená",J291,0)</f>
        <v>0</v>
      </c>
      <c r="BG291" s="198">
        <f>IF(N291="zákl. přenesená",J291,0)</f>
        <v>0</v>
      </c>
      <c r="BH291" s="198">
        <f>IF(N291="sníž. přenesená",J291,0)</f>
        <v>0</v>
      </c>
      <c r="BI291" s="198">
        <f>IF(N291="nulová",J291,0)</f>
        <v>0</v>
      </c>
      <c r="BJ291" s="18" t="s">
        <v>85</v>
      </c>
      <c r="BK291" s="198">
        <f>ROUND(I291*H291,2)</f>
        <v>0</v>
      </c>
      <c r="BL291" s="18" t="s">
        <v>137</v>
      </c>
      <c r="BM291" s="197" t="s">
        <v>393</v>
      </c>
    </row>
    <row r="292" s="2" customFormat="1" ht="16.5" customHeight="1">
      <c r="A292" s="37"/>
      <c r="B292" s="185"/>
      <c r="C292" s="228" t="s">
        <v>394</v>
      </c>
      <c r="D292" s="228" t="s">
        <v>271</v>
      </c>
      <c r="E292" s="229" t="s">
        <v>395</v>
      </c>
      <c r="F292" s="230" t="s">
        <v>396</v>
      </c>
      <c r="G292" s="231" t="s">
        <v>288</v>
      </c>
      <c r="H292" s="232">
        <v>88</v>
      </c>
      <c r="I292" s="233"/>
      <c r="J292" s="234">
        <f>ROUND(I292*H292,2)</f>
        <v>0</v>
      </c>
      <c r="K292" s="230" t="s">
        <v>1</v>
      </c>
      <c r="L292" s="235"/>
      <c r="M292" s="236" t="s">
        <v>1</v>
      </c>
      <c r="N292" s="237" t="s">
        <v>42</v>
      </c>
      <c r="O292" s="76"/>
      <c r="P292" s="195">
        <f>O292*H292</f>
        <v>0</v>
      </c>
      <c r="Q292" s="195">
        <v>0</v>
      </c>
      <c r="R292" s="195">
        <f>Q292*H292</f>
        <v>0</v>
      </c>
      <c r="S292" s="195">
        <v>0</v>
      </c>
      <c r="T292" s="196">
        <f>S292*H292</f>
        <v>0</v>
      </c>
      <c r="U292" s="37"/>
      <c r="V292" s="37"/>
      <c r="W292" s="37"/>
      <c r="X292" s="37"/>
      <c r="Y292" s="37"/>
      <c r="Z292" s="37"/>
      <c r="AA292" s="37"/>
      <c r="AB292" s="37"/>
      <c r="AC292" s="37"/>
      <c r="AD292" s="37"/>
      <c r="AE292" s="37"/>
      <c r="AR292" s="197" t="s">
        <v>193</v>
      </c>
      <c r="AT292" s="197" t="s">
        <v>271</v>
      </c>
      <c r="AU292" s="197" t="s">
        <v>85</v>
      </c>
      <c r="AY292" s="18" t="s">
        <v>131</v>
      </c>
      <c r="BE292" s="198">
        <f>IF(N292="základní",J292,0)</f>
        <v>0</v>
      </c>
      <c r="BF292" s="198">
        <f>IF(N292="snížená",J292,0)</f>
        <v>0</v>
      </c>
      <c r="BG292" s="198">
        <f>IF(N292="zákl. přenesená",J292,0)</f>
        <v>0</v>
      </c>
      <c r="BH292" s="198">
        <f>IF(N292="sníž. přenesená",J292,0)</f>
        <v>0</v>
      </c>
      <c r="BI292" s="198">
        <f>IF(N292="nulová",J292,0)</f>
        <v>0</v>
      </c>
      <c r="BJ292" s="18" t="s">
        <v>85</v>
      </c>
      <c r="BK292" s="198">
        <f>ROUND(I292*H292,2)</f>
        <v>0</v>
      </c>
      <c r="BL292" s="18" t="s">
        <v>137</v>
      </c>
      <c r="BM292" s="197" t="s">
        <v>397</v>
      </c>
    </row>
    <row r="293" s="13" customFormat="1">
      <c r="A293" s="13"/>
      <c r="B293" s="203"/>
      <c r="C293" s="13"/>
      <c r="D293" s="199" t="s">
        <v>141</v>
      </c>
      <c r="E293" s="204" t="s">
        <v>1</v>
      </c>
      <c r="F293" s="205" t="s">
        <v>398</v>
      </c>
      <c r="G293" s="13"/>
      <c r="H293" s="204" t="s">
        <v>1</v>
      </c>
      <c r="I293" s="206"/>
      <c r="J293" s="13"/>
      <c r="K293" s="13"/>
      <c r="L293" s="203"/>
      <c r="M293" s="207"/>
      <c r="N293" s="208"/>
      <c r="O293" s="208"/>
      <c r="P293" s="208"/>
      <c r="Q293" s="208"/>
      <c r="R293" s="208"/>
      <c r="S293" s="208"/>
      <c r="T293" s="209"/>
      <c r="U293" s="13"/>
      <c r="V293" s="13"/>
      <c r="W293" s="13"/>
      <c r="X293" s="13"/>
      <c r="Y293" s="13"/>
      <c r="Z293" s="13"/>
      <c r="AA293" s="13"/>
      <c r="AB293" s="13"/>
      <c r="AC293" s="13"/>
      <c r="AD293" s="13"/>
      <c r="AE293" s="13"/>
      <c r="AT293" s="204" t="s">
        <v>141</v>
      </c>
      <c r="AU293" s="204" t="s">
        <v>85</v>
      </c>
      <c r="AV293" s="13" t="s">
        <v>85</v>
      </c>
      <c r="AW293" s="13" t="s">
        <v>34</v>
      </c>
      <c r="AX293" s="13" t="s">
        <v>77</v>
      </c>
      <c r="AY293" s="204" t="s">
        <v>131</v>
      </c>
    </row>
    <row r="294" s="13" customFormat="1">
      <c r="A294" s="13"/>
      <c r="B294" s="203"/>
      <c r="C294" s="13"/>
      <c r="D294" s="199" t="s">
        <v>141</v>
      </c>
      <c r="E294" s="204" t="s">
        <v>1</v>
      </c>
      <c r="F294" s="205" t="s">
        <v>399</v>
      </c>
      <c r="G294" s="13"/>
      <c r="H294" s="204" t="s">
        <v>1</v>
      </c>
      <c r="I294" s="206"/>
      <c r="J294" s="13"/>
      <c r="K294" s="13"/>
      <c r="L294" s="203"/>
      <c r="M294" s="207"/>
      <c r="N294" s="208"/>
      <c r="O294" s="208"/>
      <c r="P294" s="208"/>
      <c r="Q294" s="208"/>
      <c r="R294" s="208"/>
      <c r="S294" s="208"/>
      <c r="T294" s="209"/>
      <c r="U294" s="13"/>
      <c r="V294" s="13"/>
      <c r="W294" s="13"/>
      <c r="X294" s="13"/>
      <c r="Y294" s="13"/>
      <c r="Z294" s="13"/>
      <c r="AA294" s="13"/>
      <c r="AB294" s="13"/>
      <c r="AC294" s="13"/>
      <c r="AD294" s="13"/>
      <c r="AE294" s="13"/>
      <c r="AT294" s="204" t="s">
        <v>141</v>
      </c>
      <c r="AU294" s="204" t="s">
        <v>85</v>
      </c>
      <c r="AV294" s="13" t="s">
        <v>85</v>
      </c>
      <c r="AW294" s="13" t="s">
        <v>34</v>
      </c>
      <c r="AX294" s="13" t="s">
        <v>77</v>
      </c>
      <c r="AY294" s="204" t="s">
        <v>131</v>
      </c>
    </row>
    <row r="295" s="14" customFormat="1">
      <c r="A295" s="14"/>
      <c r="B295" s="210"/>
      <c r="C295" s="14"/>
      <c r="D295" s="199" t="s">
        <v>141</v>
      </c>
      <c r="E295" s="211" t="s">
        <v>1</v>
      </c>
      <c r="F295" s="212" t="s">
        <v>400</v>
      </c>
      <c r="G295" s="14"/>
      <c r="H295" s="213">
        <v>88</v>
      </c>
      <c r="I295" s="214"/>
      <c r="J295" s="14"/>
      <c r="K295" s="14"/>
      <c r="L295" s="210"/>
      <c r="M295" s="215"/>
      <c r="N295" s="216"/>
      <c r="O295" s="216"/>
      <c r="P295" s="216"/>
      <c r="Q295" s="216"/>
      <c r="R295" s="216"/>
      <c r="S295" s="216"/>
      <c r="T295" s="217"/>
      <c r="U295" s="14"/>
      <c r="V295" s="14"/>
      <c r="W295" s="14"/>
      <c r="X295" s="14"/>
      <c r="Y295" s="14"/>
      <c r="Z295" s="14"/>
      <c r="AA295" s="14"/>
      <c r="AB295" s="14"/>
      <c r="AC295" s="14"/>
      <c r="AD295" s="14"/>
      <c r="AE295" s="14"/>
      <c r="AT295" s="211" t="s">
        <v>141</v>
      </c>
      <c r="AU295" s="211" t="s">
        <v>85</v>
      </c>
      <c r="AV295" s="14" t="s">
        <v>87</v>
      </c>
      <c r="AW295" s="14" t="s">
        <v>34</v>
      </c>
      <c r="AX295" s="14" t="s">
        <v>85</v>
      </c>
      <c r="AY295" s="211" t="s">
        <v>131</v>
      </c>
    </row>
    <row r="296" s="2" customFormat="1" ht="24" customHeight="1">
      <c r="A296" s="37"/>
      <c r="B296" s="185"/>
      <c r="C296" s="186" t="s">
        <v>401</v>
      </c>
      <c r="D296" s="186" t="s">
        <v>132</v>
      </c>
      <c r="E296" s="187" t="s">
        <v>402</v>
      </c>
      <c r="F296" s="188" t="s">
        <v>403</v>
      </c>
      <c r="G296" s="189" t="s">
        <v>166</v>
      </c>
      <c r="H296" s="190">
        <v>160.19999999999999</v>
      </c>
      <c r="I296" s="191"/>
      <c r="J296" s="192">
        <f>ROUND(I296*H296,2)</f>
        <v>0</v>
      </c>
      <c r="K296" s="188" t="s">
        <v>136</v>
      </c>
      <c r="L296" s="38"/>
      <c r="M296" s="193" t="s">
        <v>1</v>
      </c>
      <c r="N296" s="194" t="s">
        <v>42</v>
      </c>
      <c r="O296" s="76"/>
      <c r="P296" s="195">
        <f>O296*H296</f>
        <v>0</v>
      </c>
      <c r="Q296" s="195">
        <v>0</v>
      </c>
      <c r="R296" s="195">
        <f>Q296*H296</f>
        <v>0</v>
      </c>
      <c r="S296" s="195">
        <v>0.074999999999999997</v>
      </c>
      <c r="T296" s="196">
        <f>S296*H296</f>
        <v>12.014999999999999</v>
      </c>
      <c r="U296" s="37"/>
      <c r="V296" s="37"/>
      <c r="W296" s="37"/>
      <c r="X296" s="37"/>
      <c r="Y296" s="37"/>
      <c r="Z296" s="37"/>
      <c r="AA296" s="37"/>
      <c r="AB296" s="37"/>
      <c r="AC296" s="37"/>
      <c r="AD296" s="37"/>
      <c r="AE296" s="37"/>
      <c r="AR296" s="197" t="s">
        <v>137</v>
      </c>
      <c r="AT296" s="197" t="s">
        <v>132</v>
      </c>
      <c r="AU296" s="197" t="s">
        <v>85</v>
      </c>
      <c r="AY296" s="18" t="s">
        <v>131</v>
      </c>
      <c r="BE296" s="198">
        <f>IF(N296="základní",J296,0)</f>
        <v>0</v>
      </c>
      <c r="BF296" s="198">
        <f>IF(N296="snížená",J296,0)</f>
        <v>0</v>
      </c>
      <c r="BG296" s="198">
        <f>IF(N296="zákl. přenesená",J296,0)</f>
        <v>0</v>
      </c>
      <c r="BH296" s="198">
        <f>IF(N296="sníž. přenesená",J296,0)</f>
        <v>0</v>
      </c>
      <c r="BI296" s="198">
        <f>IF(N296="nulová",J296,0)</f>
        <v>0</v>
      </c>
      <c r="BJ296" s="18" t="s">
        <v>85</v>
      </c>
      <c r="BK296" s="198">
        <f>ROUND(I296*H296,2)</f>
        <v>0</v>
      </c>
      <c r="BL296" s="18" t="s">
        <v>137</v>
      </c>
      <c r="BM296" s="197" t="s">
        <v>404</v>
      </c>
    </row>
    <row r="297" s="2" customFormat="1">
      <c r="A297" s="37"/>
      <c r="B297" s="38"/>
      <c r="C297" s="37"/>
      <c r="D297" s="199" t="s">
        <v>139</v>
      </c>
      <c r="E297" s="37"/>
      <c r="F297" s="200" t="s">
        <v>405</v>
      </c>
      <c r="G297" s="37"/>
      <c r="H297" s="37"/>
      <c r="I297" s="123"/>
      <c r="J297" s="37"/>
      <c r="K297" s="37"/>
      <c r="L297" s="38"/>
      <c r="M297" s="201"/>
      <c r="N297" s="202"/>
      <c r="O297" s="76"/>
      <c r="P297" s="76"/>
      <c r="Q297" s="76"/>
      <c r="R297" s="76"/>
      <c r="S297" s="76"/>
      <c r="T297" s="77"/>
      <c r="U297" s="37"/>
      <c r="V297" s="37"/>
      <c r="W297" s="37"/>
      <c r="X297" s="37"/>
      <c r="Y297" s="37"/>
      <c r="Z297" s="37"/>
      <c r="AA297" s="37"/>
      <c r="AB297" s="37"/>
      <c r="AC297" s="37"/>
      <c r="AD297" s="37"/>
      <c r="AE297" s="37"/>
      <c r="AT297" s="18" t="s">
        <v>139</v>
      </c>
      <c r="AU297" s="18" t="s">
        <v>85</v>
      </c>
    </row>
    <row r="298" s="2" customFormat="1">
      <c r="A298" s="37"/>
      <c r="B298" s="38"/>
      <c r="C298" s="37"/>
      <c r="D298" s="199" t="s">
        <v>406</v>
      </c>
      <c r="E298" s="37"/>
      <c r="F298" s="200" t="s">
        <v>407</v>
      </c>
      <c r="G298" s="37"/>
      <c r="H298" s="37"/>
      <c r="I298" s="123"/>
      <c r="J298" s="37"/>
      <c r="K298" s="37"/>
      <c r="L298" s="38"/>
      <c r="M298" s="201"/>
      <c r="N298" s="202"/>
      <c r="O298" s="76"/>
      <c r="P298" s="76"/>
      <c r="Q298" s="76"/>
      <c r="R298" s="76"/>
      <c r="S298" s="76"/>
      <c r="T298" s="77"/>
      <c r="U298" s="37"/>
      <c r="V298" s="37"/>
      <c r="W298" s="37"/>
      <c r="X298" s="37"/>
      <c r="Y298" s="37"/>
      <c r="Z298" s="37"/>
      <c r="AA298" s="37"/>
      <c r="AB298" s="37"/>
      <c r="AC298" s="37"/>
      <c r="AD298" s="37"/>
      <c r="AE298" s="37"/>
      <c r="AT298" s="18" t="s">
        <v>406</v>
      </c>
      <c r="AU298" s="18" t="s">
        <v>85</v>
      </c>
    </row>
    <row r="299" s="13" customFormat="1">
      <c r="A299" s="13"/>
      <c r="B299" s="203"/>
      <c r="C299" s="13"/>
      <c r="D299" s="199" t="s">
        <v>141</v>
      </c>
      <c r="E299" s="204" t="s">
        <v>1</v>
      </c>
      <c r="F299" s="205" t="s">
        <v>408</v>
      </c>
      <c r="G299" s="13"/>
      <c r="H299" s="204" t="s">
        <v>1</v>
      </c>
      <c r="I299" s="206"/>
      <c r="J299" s="13"/>
      <c r="K299" s="13"/>
      <c r="L299" s="203"/>
      <c r="M299" s="207"/>
      <c r="N299" s="208"/>
      <c r="O299" s="208"/>
      <c r="P299" s="208"/>
      <c r="Q299" s="208"/>
      <c r="R299" s="208"/>
      <c r="S299" s="208"/>
      <c r="T299" s="209"/>
      <c r="U299" s="13"/>
      <c r="V299" s="13"/>
      <c r="W299" s="13"/>
      <c r="X299" s="13"/>
      <c r="Y299" s="13"/>
      <c r="Z299" s="13"/>
      <c r="AA299" s="13"/>
      <c r="AB299" s="13"/>
      <c r="AC299" s="13"/>
      <c r="AD299" s="13"/>
      <c r="AE299" s="13"/>
      <c r="AT299" s="204" t="s">
        <v>141</v>
      </c>
      <c r="AU299" s="204" t="s">
        <v>85</v>
      </c>
      <c r="AV299" s="13" t="s">
        <v>85</v>
      </c>
      <c r="AW299" s="13" t="s">
        <v>34</v>
      </c>
      <c r="AX299" s="13" t="s">
        <v>77</v>
      </c>
      <c r="AY299" s="204" t="s">
        <v>131</v>
      </c>
    </row>
    <row r="300" s="14" customFormat="1">
      <c r="A300" s="14"/>
      <c r="B300" s="210"/>
      <c r="C300" s="14"/>
      <c r="D300" s="199" t="s">
        <v>141</v>
      </c>
      <c r="E300" s="211" t="s">
        <v>1</v>
      </c>
      <c r="F300" s="212" t="s">
        <v>409</v>
      </c>
      <c r="G300" s="14"/>
      <c r="H300" s="213">
        <v>160.19999999999999</v>
      </c>
      <c r="I300" s="214"/>
      <c r="J300" s="14"/>
      <c r="K300" s="14"/>
      <c r="L300" s="210"/>
      <c r="M300" s="215"/>
      <c r="N300" s="216"/>
      <c r="O300" s="216"/>
      <c r="P300" s="216"/>
      <c r="Q300" s="216"/>
      <c r="R300" s="216"/>
      <c r="S300" s="216"/>
      <c r="T300" s="217"/>
      <c r="U300" s="14"/>
      <c r="V300" s="14"/>
      <c r="W300" s="14"/>
      <c r="X300" s="14"/>
      <c r="Y300" s="14"/>
      <c r="Z300" s="14"/>
      <c r="AA300" s="14"/>
      <c r="AB300" s="14"/>
      <c r="AC300" s="14"/>
      <c r="AD300" s="14"/>
      <c r="AE300" s="14"/>
      <c r="AT300" s="211" t="s">
        <v>141</v>
      </c>
      <c r="AU300" s="211" t="s">
        <v>85</v>
      </c>
      <c r="AV300" s="14" t="s">
        <v>87</v>
      </c>
      <c r="AW300" s="14" t="s">
        <v>34</v>
      </c>
      <c r="AX300" s="14" t="s">
        <v>85</v>
      </c>
      <c r="AY300" s="211" t="s">
        <v>131</v>
      </c>
    </row>
    <row r="301" s="2" customFormat="1" ht="24" customHeight="1">
      <c r="A301" s="37"/>
      <c r="B301" s="185"/>
      <c r="C301" s="186" t="s">
        <v>410</v>
      </c>
      <c r="D301" s="186" t="s">
        <v>132</v>
      </c>
      <c r="E301" s="187" t="s">
        <v>411</v>
      </c>
      <c r="F301" s="188" t="s">
        <v>412</v>
      </c>
      <c r="G301" s="189" t="s">
        <v>166</v>
      </c>
      <c r="H301" s="190">
        <v>160.19999999999999</v>
      </c>
      <c r="I301" s="191"/>
      <c r="J301" s="192">
        <f>ROUND(I301*H301,2)</f>
        <v>0</v>
      </c>
      <c r="K301" s="188" t="s">
        <v>136</v>
      </c>
      <c r="L301" s="38"/>
      <c r="M301" s="193" t="s">
        <v>1</v>
      </c>
      <c r="N301" s="194" t="s">
        <v>42</v>
      </c>
      <c r="O301" s="76"/>
      <c r="P301" s="195">
        <f>O301*H301</f>
        <v>0</v>
      </c>
      <c r="Q301" s="195">
        <v>0.038850000000000003</v>
      </c>
      <c r="R301" s="195">
        <f>Q301*H301</f>
        <v>6.22377</v>
      </c>
      <c r="S301" s="195">
        <v>0</v>
      </c>
      <c r="T301" s="196">
        <f>S301*H301</f>
        <v>0</v>
      </c>
      <c r="U301" s="37"/>
      <c r="V301" s="37"/>
      <c r="W301" s="37"/>
      <c r="X301" s="37"/>
      <c r="Y301" s="37"/>
      <c r="Z301" s="37"/>
      <c r="AA301" s="37"/>
      <c r="AB301" s="37"/>
      <c r="AC301" s="37"/>
      <c r="AD301" s="37"/>
      <c r="AE301" s="37"/>
      <c r="AR301" s="197" t="s">
        <v>137</v>
      </c>
      <c r="AT301" s="197" t="s">
        <v>132</v>
      </c>
      <c r="AU301" s="197" t="s">
        <v>85</v>
      </c>
      <c r="AY301" s="18" t="s">
        <v>131</v>
      </c>
      <c r="BE301" s="198">
        <f>IF(N301="základní",J301,0)</f>
        <v>0</v>
      </c>
      <c r="BF301" s="198">
        <f>IF(N301="snížená",J301,0)</f>
        <v>0</v>
      </c>
      <c r="BG301" s="198">
        <f>IF(N301="zákl. přenesená",J301,0)</f>
        <v>0</v>
      </c>
      <c r="BH301" s="198">
        <f>IF(N301="sníž. přenesená",J301,0)</f>
        <v>0</v>
      </c>
      <c r="BI301" s="198">
        <f>IF(N301="nulová",J301,0)</f>
        <v>0</v>
      </c>
      <c r="BJ301" s="18" t="s">
        <v>85</v>
      </c>
      <c r="BK301" s="198">
        <f>ROUND(I301*H301,2)</f>
        <v>0</v>
      </c>
      <c r="BL301" s="18" t="s">
        <v>137</v>
      </c>
      <c r="BM301" s="197" t="s">
        <v>413</v>
      </c>
    </row>
    <row r="302" s="2" customFormat="1">
      <c r="A302" s="37"/>
      <c r="B302" s="38"/>
      <c r="C302" s="37"/>
      <c r="D302" s="199" t="s">
        <v>139</v>
      </c>
      <c r="E302" s="37"/>
      <c r="F302" s="200" t="s">
        <v>414</v>
      </c>
      <c r="G302" s="37"/>
      <c r="H302" s="37"/>
      <c r="I302" s="123"/>
      <c r="J302" s="37"/>
      <c r="K302" s="37"/>
      <c r="L302" s="38"/>
      <c r="M302" s="201"/>
      <c r="N302" s="202"/>
      <c r="O302" s="76"/>
      <c r="P302" s="76"/>
      <c r="Q302" s="76"/>
      <c r="R302" s="76"/>
      <c r="S302" s="76"/>
      <c r="T302" s="77"/>
      <c r="U302" s="37"/>
      <c r="V302" s="37"/>
      <c r="W302" s="37"/>
      <c r="X302" s="37"/>
      <c r="Y302" s="37"/>
      <c r="Z302" s="37"/>
      <c r="AA302" s="37"/>
      <c r="AB302" s="37"/>
      <c r="AC302" s="37"/>
      <c r="AD302" s="37"/>
      <c r="AE302" s="37"/>
      <c r="AT302" s="18" t="s">
        <v>139</v>
      </c>
      <c r="AU302" s="18" t="s">
        <v>85</v>
      </c>
    </row>
    <row r="303" s="2" customFormat="1">
      <c r="A303" s="37"/>
      <c r="B303" s="38"/>
      <c r="C303" s="37"/>
      <c r="D303" s="199" t="s">
        <v>406</v>
      </c>
      <c r="E303" s="37"/>
      <c r="F303" s="200" t="s">
        <v>407</v>
      </c>
      <c r="G303" s="37"/>
      <c r="H303" s="37"/>
      <c r="I303" s="123"/>
      <c r="J303" s="37"/>
      <c r="K303" s="37"/>
      <c r="L303" s="38"/>
      <c r="M303" s="201"/>
      <c r="N303" s="202"/>
      <c r="O303" s="76"/>
      <c r="P303" s="76"/>
      <c r="Q303" s="76"/>
      <c r="R303" s="76"/>
      <c r="S303" s="76"/>
      <c r="T303" s="77"/>
      <c r="U303" s="37"/>
      <c r="V303" s="37"/>
      <c r="W303" s="37"/>
      <c r="X303" s="37"/>
      <c r="Y303" s="37"/>
      <c r="Z303" s="37"/>
      <c r="AA303" s="37"/>
      <c r="AB303" s="37"/>
      <c r="AC303" s="37"/>
      <c r="AD303" s="37"/>
      <c r="AE303" s="37"/>
      <c r="AT303" s="18" t="s">
        <v>406</v>
      </c>
      <c r="AU303" s="18" t="s">
        <v>85</v>
      </c>
    </row>
    <row r="304" s="13" customFormat="1">
      <c r="A304" s="13"/>
      <c r="B304" s="203"/>
      <c r="C304" s="13"/>
      <c r="D304" s="199" t="s">
        <v>141</v>
      </c>
      <c r="E304" s="204" t="s">
        <v>1</v>
      </c>
      <c r="F304" s="205" t="s">
        <v>408</v>
      </c>
      <c r="G304" s="13"/>
      <c r="H304" s="204" t="s">
        <v>1</v>
      </c>
      <c r="I304" s="206"/>
      <c r="J304" s="13"/>
      <c r="K304" s="13"/>
      <c r="L304" s="203"/>
      <c r="M304" s="207"/>
      <c r="N304" s="208"/>
      <c r="O304" s="208"/>
      <c r="P304" s="208"/>
      <c r="Q304" s="208"/>
      <c r="R304" s="208"/>
      <c r="S304" s="208"/>
      <c r="T304" s="209"/>
      <c r="U304" s="13"/>
      <c r="V304" s="13"/>
      <c r="W304" s="13"/>
      <c r="X304" s="13"/>
      <c r="Y304" s="13"/>
      <c r="Z304" s="13"/>
      <c r="AA304" s="13"/>
      <c r="AB304" s="13"/>
      <c r="AC304" s="13"/>
      <c r="AD304" s="13"/>
      <c r="AE304" s="13"/>
      <c r="AT304" s="204" t="s">
        <v>141</v>
      </c>
      <c r="AU304" s="204" t="s">
        <v>85</v>
      </c>
      <c r="AV304" s="13" t="s">
        <v>85</v>
      </c>
      <c r="AW304" s="13" t="s">
        <v>34</v>
      </c>
      <c r="AX304" s="13" t="s">
        <v>77</v>
      </c>
      <c r="AY304" s="204" t="s">
        <v>131</v>
      </c>
    </row>
    <row r="305" s="14" customFormat="1">
      <c r="A305" s="14"/>
      <c r="B305" s="210"/>
      <c r="C305" s="14"/>
      <c r="D305" s="199" t="s">
        <v>141</v>
      </c>
      <c r="E305" s="211" t="s">
        <v>1</v>
      </c>
      <c r="F305" s="212" t="s">
        <v>409</v>
      </c>
      <c r="G305" s="14"/>
      <c r="H305" s="213">
        <v>160.19999999999999</v>
      </c>
      <c r="I305" s="214"/>
      <c r="J305" s="14"/>
      <c r="K305" s="14"/>
      <c r="L305" s="210"/>
      <c r="M305" s="215"/>
      <c r="N305" s="216"/>
      <c r="O305" s="216"/>
      <c r="P305" s="216"/>
      <c r="Q305" s="216"/>
      <c r="R305" s="216"/>
      <c r="S305" s="216"/>
      <c r="T305" s="217"/>
      <c r="U305" s="14"/>
      <c r="V305" s="14"/>
      <c r="W305" s="14"/>
      <c r="X305" s="14"/>
      <c r="Y305" s="14"/>
      <c r="Z305" s="14"/>
      <c r="AA305" s="14"/>
      <c r="AB305" s="14"/>
      <c r="AC305" s="14"/>
      <c r="AD305" s="14"/>
      <c r="AE305" s="14"/>
      <c r="AT305" s="211" t="s">
        <v>141</v>
      </c>
      <c r="AU305" s="211" t="s">
        <v>85</v>
      </c>
      <c r="AV305" s="14" t="s">
        <v>87</v>
      </c>
      <c r="AW305" s="14" t="s">
        <v>34</v>
      </c>
      <c r="AX305" s="14" t="s">
        <v>85</v>
      </c>
      <c r="AY305" s="211" t="s">
        <v>131</v>
      </c>
    </row>
    <row r="306" s="2" customFormat="1" ht="24" customHeight="1">
      <c r="A306" s="37"/>
      <c r="B306" s="185"/>
      <c r="C306" s="186" t="s">
        <v>415</v>
      </c>
      <c r="D306" s="186" t="s">
        <v>132</v>
      </c>
      <c r="E306" s="187" t="s">
        <v>416</v>
      </c>
      <c r="F306" s="188" t="s">
        <v>417</v>
      </c>
      <c r="G306" s="189" t="s">
        <v>166</v>
      </c>
      <c r="H306" s="190">
        <v>160.19999999999999</v>
      </c>
      <c r="I306" s="191"/>
      <c r="J306" s="192">
        <f>ROUND(I306*H306,2)</f>
        <v>0</v>
      </c>
      <c r="K306" s="188" t="s">
        <v>136</v>
      </c>
      <c r="L306" s="38"/>
      <c r="M306" s="193" t="s">
        <v>1</v>
      </c>
      <c r="N306" s="194" t="s">
        <v>42</v>
      </c>
      <c r="O306" s="76"/>
      <c r="P306" s="195">
        <f>O306*H306</f>
        <v>0</v>
      </c>
      <c r="Q306" s="195">
        <v>0.0053400000000000001</v>
      </c>
      <c r="R306" s="195">
        <f>Q306*H306</f>
        <v>0.85546800000000001</v>
      </c>
      <c r="S306" s="195">
        <v>0</v>
      </c>
      <c r="T306" s="196">
        <f>S306*H306</f>
        <v>0</v>
      </c>
      <c r="U306" s="37"/>
      <c r="V306" s="37"/>
      <c r="W306" s="37"/>
      <c r="X306" s="37"/>
      <c r="Y306" s="37"/>
      <c r="Z306" s="37"/>
      <c r="AA306" s="37"/>
      <c r="AB306" s="37"/>
      <c r="AC306" s="37"/>
      <c r="AD306" s="37"/>
      <c r="AE306" s="37"/>
      <c r="AR306" s="197" t="s">
        <v>137</v>
      </c>
      <c r="AT306" s="197" t="s">
        <v>132</v>
      </c>
      <c r="AU306" s="197" t="s">
        <v>85</v>
      </c>
      <c r="AY306" s="18" t="s">
        <v>131</v>
      </c>
      <c r="BE306" s="198">
        <f>IF(N306="základní",J306,0)</f>
        <v>0</v>
      </c>
      <c r="BF306" s="198">
        <f>IF(N306="snížená",J306,0)</f>
        <v>0</v>
      </c>
      <c r="BG306" s="198">
        <f>IF(N306="zákl. přenesená",J306,0)</f>
        <v>0</v>
      </c>
      <c r="BH306" s="198">
        <f>IF(N306="sníž. přenesená",J306,0)</f>
        <v>0</v>
      </c>
      <c r="BI306" s="198">
        <f>IF(N306="nulová",J306,0)</f>
        <v>0</v>
      </c>
      <c r="BJ306" s="18" t="s">
        <v>85</v>
      </c>
      <c r="BK306" s="198">
        <f>ROUND(I306*H306,2)</f>
        <v>0</v>
      </c>
      <c r="BL306" s="18" t="s">
        <v>137</v>
      </c>
      <c r="BM306" s="197" t="s">
        <v>418</v>
      </c>
    </row>
    <row r="307" s="2" customFormat="1">
      <c r="A307" s="37"/>
      <c r="B307" s="38"/>
      <c r="C307" s="37"/>
      <c r="D307" s="199" t="s">
        <v>139</v>
      </c>
      <c r="E307" s="37"/>
      <c r="F307" s="200" t="s">
        <v>419</v>
      </c>
      <c r="G307" s="37"/>
      <c r="H307" s="37"/>
      <c r="I307" s="123"/>
      <c r="J307" s="37"/>
      <c r="K307" s="37"/>
      <c r="L307" s="38"/>
      <c r="M307" s="201"/>
      <c r="N307" s="202"/>
      <c r="O307" s="76"/>
      <c r="P307" s="76"/>
      <c r="Q307" s="76"/>
      <c r="R307" s="76"/>
      <c r="S307" s="76"/>
      <c r="T307" s="77"/>
      <c r="U307" s="37"/>
      <c r="V307" s="37"/>
      <c r="W307" s="37"/>
      <c r="X307" s="37"/>
      <c r="Y307" s="37"/>
      <c r="Z307" s="37"/>
      <c r="AA307" s="37"/>
      <c r="AB307" s="37"/>
      <c r="AC307" s="37"/>
      <c r="AD307" s="37"/>
      <c r="AE307" s="37"/>
      <c r="AT307" s="18" t="s">
        <v>139</v>
      </c>
      <c r="AU307" s="18" t="s">
        <v>85</v>
      </c>
    </row>
    <row r="308" s="2" customFormat="1">
      <c r="A308" s="37"/>
      <c r="B308" s="38"/>
      <c r="C308" s="37"/>
      <c r="D308" s="199" t="s">
        <v>406</v>
      </c>
      <c r="E308" s="37"/>
      <c r="F308" s="200" t="s">
        <v>407</v>
      </c>
      <c r="G308" s="37"/>
      <c r="H308" s="37"/>
      <c r="I308" s="123"/>
      <c r="J308" s="37"/>
      <c r="K308" s="37"/>
      <c r="L308" s="38"/>
      <c r="M308" s="201"/>
      <c r="N308" s="202"/>
      <c r="O308" s="76"/>
      <c r="P308" s="76"/>
      <c r="Q308" s="76"/>
      <c r="R308" s="76"/>
      <c r="S308" s="76"/>
      <c r="T308" s="77"/>
      <c r="U308" s="37"/>
      <c r="V308" s="37"/>
      <c r="W308" s="37"/>
      <c r="X308" s="37"/>
      <c r="Y308" s="37"/>
      <c r="Z308" s="37"/>
      <c r="AA308" s="37"/>
      <c r="AB308" s="37"/>
      <c r="AC308" s="37"/>
      <c r="AD308" s="37"/>
      <c r="AE308" s="37"/>
      <c r="AT308" s="18" t="s">
        <v>406</v>
      </c>
      <c r="AU308" s="18" t="s">
        <v>85</v>
      </c>
    </row>
    <row r="309" s="13" customFormat="1">
      <c r="A309" s="13"/>
      <c r="B309" s="203"/>
      <c r="C309" s="13"/>
      <c r="D309" s="199" t="s">
        <v>141</v>
      </c>
      <c r="E309" s="204" t="s">
        <v>1</v>
      </c>
      <c r="F309" s="205" t="s">
        <v>408</v>
      </c>
      <c r="G309" s="13"/>
      <c r="H309" s="204" t="s">
        <v>1</v>
      </c>
      <c r="I309" s="206"/>
      <c r="J309" s="13"/>
      <c r="K309" s="13"/>
      <c r="L309" s="203"/>
      <c r="M309" s="207"/>
      <c r="N309" s="208"/>
      <c r="O309" s="208"/>
      <c r="P309" s="208"/>
      <c r="Q309" s="208"/>
      <c r="R309" s="208"/>
      <c r="S309" s="208"/>
      <c r="T309" s="209"/>
      <c r="U309" s="13"/>
      <c r="V309" s="13"/>
      <c r="W309" s="13"/>
      <c r="X309" s="13"/>
      <c r="Y309" s="13"/>
      <c r="Z309" s="13"/>
      <c r="AA309" s="13"/>
      <c r="AB309" s="13"/>
      <c r="AC309" s="13"/>
      <c r="AD309" s="13"/>
      <c r="AE309" s="13"/>
      <c r="AT309" s="204" t="s">
        <v>141</v>
      </c>
      <c r="AU309" s="204" t="s">
        <v>85</v>
      </c>
      <c r="AV309" s="13" t="s">
        <v>85</v>
      </c>
      <c r="AW309" s="13" t="s">
        <v>34</v>
      </c>
      <c r="AX309" s="13" t="s">
        <v>77</v>
      </c>
      <c r="AY309" s="204" t="s">
        <v>131</v>
      </c>
    </row>
    <row r="310" s="14" customFormat="1">
      <c r="A310" s="14"/>
      <c r="B310" s="210"/>
      <c r="C310" s="14"/>
      <c r="D310" s="199" t="s">
        <v>141</v>
      </c>
      <c r="E310" s="211" t="s">
        <v>1</v>
      </c>
      <c r="F310" s="212" t="s">
        <v>409</v>
      </c>
      <c r="G310" s="14"/>
      <c r="H310" s="213">
        <v>160.19999999999999</v>
      </c>
      <c r="I310" s="214"/>
      <c r="J310" s="14"/>
      <c r="K310" s="14"/>
      <c r="L310" s="210"/>
      <c r="M310" s="215"/>
      <c r="N310" s="216"/>
      <c r="O310" s="216"/>
      <c r="P310" s="216"/>
      <c r="Q310" s="216"/>
      <c r="R310" s="216"/>
      <c r="S310" s="216"/>
      <c r="T310" s="217"/>
      <c r="U310" s="14"/>
      <c r="V310" s="14"/>
      <c r="W310" s="14"/>
      <c r="X310" s="14"/>
      <c r="Y310" s="14"/>
      <c r="Z310" s="14"/>
      <c r="AA310" s="14"/>
      <c r="AB310" s="14"/>
      <c r="AC310" s="14"/>
      <c r="AD310" s="14"/>
      <c r="AE310" s="14"/>
      <c r="AT310" s="211" t="s">
        <v>141</v>
      </c>
      <c r="AU310" s="211" t="s">
        <v>85</v>
      </c>
      <c r="AV310" s="14" t="s">
        <v>87</v>
      </c>
      <c r="AW310" s="14" t="s">
        <v>34</v>
      </c>
      <c r="AX310" s="14" t="s">
        <v>85</v>
      </c>
      <c r="AY310" s="211" t="s">
        <v>131</v>
      </c>
    </row>
    <row r="311" s="2" customFormat="1" ht="24" customHeight="1">
      <c r="A311" s="37"/>
      <c r="B311" s="185"/>
      <c r="C311" s="186" t="s">
        <v>420</v>
      </c>
      <c r="D311" s="186" t="s">
        <v>132</v>
      </c>
      <c r="E311" s="187" t="s">
        <v>421</v>
      </c>
      <c r="F311" s="188" t="s">
        <v>422</v>
      </c>
      <c r="G311" s="189" t="s">
        <v>166</v>
      </c>
      <c r="H311" s="190">
        <v>160.19999999999999</v>
      </c>
      <c r="I311" s="191"/>
      <c r="J311" s="192">
        <f>ROUND(I311*H311,2)</f>
        <v>0</v>
      </c>
      <c r="K311" s="188" t="s">
        <v>136</v>
      </c>
      <c r="L311" s="38"/>
      <c r="M311" s="193" t="s">
        <v>1</v>
      </c>
      <c r="N311" s="194" t="s">
        <v>42</v>
      </c>
      <c r="O311" s="76"/>
      <c r="P311" s="195">
        <f>O311*H311</f>
        <v>0</v>
      </c>
      <c r="Q311" s="195">
        <v>0.00315</v>
      </c>
      <c r="R311" s="195">
        <f>Q311*H311</f>
        <v>0.50463000000000002</v>
      </c>
      <c r="S311" s="195">
        <v>0</v>
      </c>
      <c r="T311" s="196">
        <f>S311*H311</f>
        <v>0</v>
      </c>
      <c r="U311" s="37"/>
      <c r="V311" s="37"/>
      <c r="W311" s="37"/>
      <c r="X311" s="37"/>
      <c r="Y311" s="37"/>
      <c r="Z311" s="37"/>
      <c r="AA311" s="37"/>
      <c r="AB311" s="37"/>
      <c r="AC311" s="37"/>
      <c r="AD311" s="37"/>
      <c r="AE311" s="37"/>
      <c r="AR311" s="197" t="s">
        <v>137</v>
      </c>
      <c r="AT311" s="197" t="s">
        <v>132</v>
      </c>
      <c r="AU311" s="197" t="s">
        <v>85</v>
      </c>
      <c r="AY311" s="18" t="s">
        <v>131</v>
      </c>
      <c r="BE311" s="198">
        <f>IF(N311="základní",J311,0)</f>
        <v>0</v>
      </c>
      <c r="BF311" s="198">
        <f>IF(N311="snížená",J311,0)</f>
        <v>0</v>
      </c>
      <c r="BG311" s="198">
        <f>IF(N311="zákl. přenesená",J311,0)</f>
        <v>0</v>
      </c>
      <c r="BH311" s="198">
        <f>IF(N311="sníž. přenesená",J311,0)</f>
        <v>0</v>
      </c>
      <c r="BI311" s="198">
        <f>IF(N311="nulová",J311,0)</f>
        <v>0</v>
      </c>
      <c r="BJ311" s="18" t="s">
        <v>85</v>
      </c>
      <c r="BK311" s="198">
        <f>ROUND(I311*H311,2)</f>
        <v>0</v>
      </c>
      <c r="BL311" s="18" t="s">
        <v>137</v>
      </c>
      <c r="BM311" s="197" t="s">
        <v>423</v>
      </c>
    </row>
    <row r="312" s="2" customFormat="1">
      <c r="A312" s="37"/>
      <c r="B312" s="38"/>
      <c r="C312" s="37"/>
      <c r="D312" s="199" t="s">
        <v>406</v>
      </c>
      <c r="E312" s="37"/>
      <c r="F312" s="200" t="s">
        <v>407</v>
      </c>
      <c r="G312" s="37"/>
      <c r="H312" s="37"/>
      <c r="I312" s="123"/>
      <c r="J312" s="37"/>
      <c r="K312" s="37"/>
      <c r="L312" s="38"/>
      <c r="M312" s="201"/>
      <c r="N312" s="202"/>
      <c r="O312" s="76"/>
      <c r="P312" s="76"/>
      <c r="Q312" s="76"/>
      <c r="R312" s="76"/>
      <c r="S312" s="76"/>
      <c r="T312" s="77"/>
      <c r="U312" s="37"/>
      <c r="V312" s="37"/>
      <c r="W312" s="37"/>
      <c r="X312" s="37"/>
      <c r="Y312" s="37"/>
      <c r="Z312" s="37"/>
      <c r="AA312" s="37"/>
      <c r="AB312" s="37"/>
      <c r="AC312" s="37"/>
      <c r="AD312" s="37"/>
      <c r="AE312" s="37"/>
      <c r="AT312" s="18" t="s">
        <v>406</v>
      </c>
      <c r="AU312" s="18" t="s">
        <v>85</v>
      </c>
    </row>
    <row r="313" s="13" customFormat="1">
      <c r="A313" s="13"/>
      <c r="B313" s="203"/>
      <c r="C313" s="13"/>
      <c r="D313" s="199" t="s">
        <v>141</v>
      </c>
      <c r="E313" s="204" t="s">
        <v>1</v>
      </c>
      <c r="F313" s="205" t="s">
        <v>408</v>
      </c>
      <c r="G313" s="13"/>
      <c r="H313" s="204" t="s">
        <v>1</v>
      </c>
      <c r="I313" s="206"/>
      <c r="J313" s="13"/>
      <c r="K313" s="13"/>
      <c r="L313" s="203"/>
      <c r="M313" s="207"/>
      <c r="N313" s="208"/>
      <c r="O313" s="208"/>
      <c r="P313" s="208"/>
      <c r="Q313" s="208"/>
      <c r="R313" s="208"/>
      <c r="S313" s="208"/>
      <c r="T313" s="209"/>
      <c r="U313" s="13"/>
      <c r="V313" s="13"/>
      <c r="W313" s="13"/>
      <c r="X313" s="13"/>
      <c r="Y313" s="13"/>
      <c r="Z313" s="13"/>
      <c r="AA313" s="13"/>
      <c r="AB313" s="13"/>
      <c r="AC313" s="13"/>
      <c r="AD313" s="13"/>
      <c r="AE313" s="13"/>
      <c r="AT313" s="204" t="s">
        <v>141</v>
      </c>
      <c r="AU313" s="204" t="s">
        <v>85</v>
      </c>
      <c r="AV313" s="13" t="s">
        <v>85</v>
      </c>
      <c r="AW313" s="13" t="s">
        <v>34</v>
      </c>
      <c r="AX313" s="13" t="s">
        <v>77</v>
      </c>
      <c r="AY313" s="204" t="s">
        <v>131</v>
      </c>
    </row>
    <row r="314" s="14" customFormat="1">
      <c r="A314" s="14"/>
      <c r="B314" s="210"/>
      <c r="C314" s="14"/>
      <c r="D314" s="199" t="s">
        <v>141</v>
      </c>
      <c r="E314" s="211" t="s">
        <v>1</v>
      </c>
      <c r="F314" s="212" t="s">
        <v>409</v>
      </c>
      <c r="G314" s="14"/>
      <c r="H314" s="213">
        <v>160.19999999999999</v>
      </c>
      <c r="I314" s="214"/>
      <c r="J314" s="14"/>
      <c r="K314" s="14"/>
      <c r="L314" s="210"/>
      <c r="M314" s="215"/>
      <c r="N314" s="216"/>
      <c r="O314" s="216"/>
      <c r="P314" s="216"/>
      <c r="Q314" s="216"/>
      <c r="R314" s="216"/>
      <c r="S314" s="216"/>
      <c r="T314" s="217"/>
      <c r="U314" s="14"/>
      <c r="V314" s="14"/>
      <c r="W314" s="14"/>
      <c r="X314" s="14"/>
      <c r="Y314" s="14"/>
      <c r="Z314" s="14"/>
      <c r="AA314" s="14"/>
      <c r="AB314" s="14"/>
      <c r="AC314" s="14"/>
      <c r="AD314" s="14"/>
      <c r="AE314" s="14"/>
      <c r="AT314" s="211" t="s">
        <v>141</v>
      </c>
      <c r="AU314" s="211" t="s">
        <v>85</v>
      </c>
      <c r="AV314" s="14" t="s">
        <v>87</v>
      </c>
      <c r="AW314" s="14" t="s">
        <v>34</v>
      </c>
      <c r="AX314" s="14" t="s">
        <v>85</v>
      </c>
      <c r="AY314" s="211" t="s">
        <v>131</v>
      </c>
    </row>
    <row r="315" s="2" customFormat="1" ht="24" customHeight="1">
      <c r="A315" s="37"/>
      <c r="B315" s="185"/>
      <c r="C315" s="228" t="s">
        <v>424</v>
      </c>
      <c r="D315" s="228" t="s">
        <v>271</v>
      </c>
      <c r="E315" s="229" t="s">
        <v>425</v>
      </c>
      <c r="F315" s="230" t="s">
        <v>426</v>
      </c>
      <c r="G315" s="231" t="s">
        <v>166</v>
      </c>
      <c r="H315" s="232">
        <v>36.799999999999997</v>
      </c>
      <c r="I315" s="233"/>
      <c r="J315" s="234">
        <f>ROUND(I315*H315,2)</f>
        <v>0</v>
      </c>
      <c r="K315" s="230" t="s">
        <v>1</v>
      </c>
      <c r="L315" s="235"/>
      <c r="M315" s="236" t="s">
        <v>1</v>
      </c>
      <c r="N315" s="237" t="s">
        <v>42</v>
      </c>
      <c r="O315" s="76"/>
      <c r="P315" s="195">
        <f>O315*H315</f>
        <v>0</v>
      </c>
      <c r="Q315" s="195">
        <v>0</v>
      </c>
      <c r="R315" s="195">
        <f>Q315*H315</f>
        <v>0</v>
      </c>
      <c r="S315" s="195">
        <v>0</v>
      </c>
      <c r="T315" s="196">
        <f>S315*H315</f>
        <v>0</v>
      </c>
      <c r="U315" s="37"/>
      <c r="V315" s="37"/>
      <c r="W315" s="37"/>
      <c r="X315" s="37"/>
      <c r="Y315" s="37"/>
      <c r="Z315" s="37"/>
      <c r="AA315" s="37"/>
      <c r="AB315" s="37"/>
      <c r="AC315" s="37"/>
      <c r="AD315" s="37"/>
      <c r="AE315" s="37"/>
      <c r="AR315" s="197" t="s">
        <v>193</v>
      </c>
      <c r="AT315" s="197" t="s">
        <v>271</v>
      </c>
      <c r="AU315" s="197" t="s">
        <v>85</v>
      </c>
      <c r="AY315" s="18" t="s">
        <v>131</v>
      </c>
      <c r="BE315" s="198">
        <f>IF(N315="základní",J315,0)</f>
        <v>0</v>
      </c>
      <c r="BF315" s="198">
        <f>IF(N315="snížená",J315,0)</f>
        <v>0</v>
      </c>
      <c r="BG315" s="198">
        <f>IF(N315="zákl. přenesená",J315,0)</f>
        <v>0</v>
      </c>
      <c r="BH315" s="198">
        <f>IF(N315="sníž. přenesená",J315,0)</f>
        <v>0</v>
      </c>
      <c r="BI315" s="198">
        <f>IF(N315="nulová",J315,0)</f>
        <v>0</v>
      </c>
      <c r="BJ315" s="18" t="s">
        <v>85</v>
      </c>
      <c r="BK315" s="198">
        <f>ROUND(I315*H315,2)</f>
        <v>0</v>
      </c>
      <c r="BL315" s="18" t="s">
        <v>137</v>
      </c>
      <c r="BM315" s="197" t="s">
        <v>427</v>
      </c>
    </row>
    <row r="316" s="13" customFormat="1">
      <c r="A316" s="13"/>
      <c r="B316" s="203"/>
      <c r="C316" s="13"/>
      <c r="D316" s="199" t="s">
        <v>141</v>
      </c>
      <c r="E316" s="204" t="s">
        <v>1</v>
      </c>
      <c r="F316" s="205" t="s">
        <v>408</v>
      </c>
      <c r="G316" s="13"/>
      <c r="H316" s="204" t="s">
        <v>1</v>
      </c>
      <c r="I316" s="206"/>
      <c r="J316" s="13"/>
      <c r="K316" s="13"/>
      <c r="L316" s="203"/>
      <c r="M316" s="207"/>
      <c r="N316" s="208"/>
      <c r="O316" s="208"/>
      <c r="P316" s="208"/>
      <c r="Q316" s="208"/>
      <c r="R316" s="208"/>
      <c r="S316" s="208"/>
      <c r="T316" s="209"/>
      <c r="U316" s="13"/>
      <c r="V316" s="13"/>
      <c r="W316" s="13"/>
      <c r="X316" s="13"/>
      <c r="Y316" s="13"/>
      <c r="Z316" s="13"/>
      <c r="AA316" s="13"/>
      <c r="AB316" s="13"/>
      <c r="AC316" s="13"/>
      <c r="AD316" s="13"/>
      <c r="AE316" s="13"/>
      <c r="AT316" s="204" t="s">
        <v>141</v>
      </c>
      <c r="AU316" s="204" t="s">
        <v>85</v>
      </c>
      <c r="AV316" s="13" t="s">
        <v>85</v>
      </c>
      <c r="AW316" s="13" t="s">
        <v>34</v>
      </c>
      <c r="AX316" s="13" t="s">
        <v>77</v>
      </c>
      <c r="AY316" s="204" t="s">
        <v>131</v>
      </c>
    </row>
    <row r="317" s="14" customFormat="1">
      <c r="A317" s="14"/>
      <c r="B317" s="210"/>
      <c r="C317" s="14"/>
      <c r="D317" s="199" t="s">
        <v>141</v>
      </c>
      <c r="E317" s="211" t="s">
        <v>1</v>
      </c>
      <c r="F317" s="212" t="s">
        <v>428</v>
      </c>
      <c r="G317" s="14"/>
      <c r="H317" s="213">
        <v>36.799999999999997</v>
      </c>
      <c r="I317" s="214"/>
      <c r="J317" s="14"/>
      <c r="K317" s="14"/>
      <c r="L317" s="210"/>
      <c r="M317" s="215"/>
      <c r="N317" s="216"/>
      <c r="O317" s="216"/>
      <c r="P317" s="216"/>
      <c r="Q317" s="216"/>
      <c r="R317" s="216"/>
      <c r="S317" s="216"/>
      <c r="T317" s="217"/>
      <c r="U317" s="14"/>
      <c r="V317" s="14"/>
      <c r="W317" s="14"/>
      <c r="X317" s="14"/>
      <c r="Y317" s="14"/>
      <c r="Z317" s="14"/>
      <c r="AA317" s="14"/>
      <c r="AB317" s="14"/>
      <c r="AC317" s="14"/>
      <c r="AD317" s="14"/>
      <c r="AE317" s="14"/>
      <c r="AT317" s="211" t="s">
        <v>141</v>
      </c>
      <c r="AU317" s="211" t="s">
        <v>85</v>
      </c>
      <c r="AV317" s="14" t="s">
        <v>87</v>
      </c>
      <c r="AW317" s="14" t="s">
        <v>34</v>
      </c>
      <c r="AX317" s="14" t="s">
        <v>85</v>
      </c>
      <c r="AY317" s="211" t="s">
        <v>131</v>
      </c>
    </row>
    <row r="318" s="2" customFormat="1" ht="36" customHeight="1">
      <c r="A318" s="37"/>
      <c r="B318" s="185"/>
      <c r="C318" s="186" t="s">
        <v>429</v>
      </c>
      <c r="D318" s="186" t="s">
        <v>132</v>
      </c>
      <c r="E318" s="187" t="s">
        <v>430</v>
      </c>
      <c r="F318" s="188" t="s">
        <v>431</v>
      </c>
      <c r="G318" s="189" t="s">
        <v>288</v>
      </c>
      <c r="H318" s="190">
        <v>4</v>
      </c>
      <c r="I318" s="191"/>
      <c r="J318" s="192">
        <f>ROUND(I318*H318,2)</f>
        <v>0</v>
      </c>
      <c r="K318" s="188" t="s">
        <v>1</v>
      </c>
      <c r="L318" s="38"/>
      <c r="M318" s="193" t="s">
        <v>1</v>
      </c>
      <c r="N318" s="194" t="s">
        <v>42</v>
      </c>
      <c r="O318" s="76"/>
      <c r="P318" s="195">
        <f>O318*H318</f>
        <v>0</v>
      </c>
      <c r="Q318" s="195">
        <v>0.02197</v>
      </c>
      <c r="R318" s="195">
        <f>Q318*H318</f>
        <v>0.08788</v>
      </c>
      <c r="S318" s="195">
        <v>0</v>
      </c>
      <c r="T318" s="196">
        <f>S318*H318</f>
        <v>0</v>
      </c>
      <c r="U318" s="37"/>
      <c r="V318" s="37"/>
      <c r="W318" s="37"/>
      <c r="X318" s="37"/>
      <c r="Y318" s="37"/>
      <c r="Z318" s="37"/>
      <c r="AA318" s="37"/>
      <c r="AB318" s="37"/>
      <c r="AC318" s="37"/>
      <c r="AD318" s="37"/>
      <c r="AE318" s="37"/>
      <c r="AR318" s="197" t="s">
        <v>137</v>
      </c>
      <c r="AT318" s="197" t="s">
        <v>132</v>
      </c>
      <c r="AU318" s="197" t="s">
        <v>85</v>
      </c>
      <c r="AY318" s="18" t="s">
        <v>131</v>
      </c>
      <c r="BE318" s="198">
        <f>IF(N318="základní",J318,0)</f>
        <v>0</v>
      </c>
      <c r="BF318" s="198">
        <f>IF(N318="snížená",J318,0)</f>
        <v>0</v>
      </c>
      <c r="BG318" s="198">
        <f>IF(N318="zákl. přenesená",J318,0)</f>
        <v>0</v>
      </c>
      <c r="BH318" s="198">
        <f>IF(N318="sníž. přenesená",J318,0)</f>
        <v>0</v>
      </c>
      <c r="BI318" s="198">
        <f>IF(N318="nulová",J318,0)</f>
        <v>0</v>
      </c>
      <c r="BJ318" s="18" t="s">
        <v>85</v>
      </c>
      <c r="BK318" s="198">
        <f>ROUND(I318*H318,2)</f>
        <v>0</v>
      </c>
      <c r="BL318" s="18" t="s">
        <v>137</v>
      </c>
      <c r="BM318" s="197" t="s">
        <v>432</v>
      </c>
    </row>
    <row r="319" s="2" customFormat="1">
      <c r="A319" s="37"/>
      <c r="B319" s="38"/>
      <c r="C319" s="37"/>
      <c r="D319" s="199" t="s">
        <v>139</v>
      </c>
      <c r="E319" s="37"/>
      <c r="F319" s="200" t="s">
        <v>433</v>
      </c>
      <c r="G319" s="37"/>
      <c r="H319" s="37"/>
      <c r="I319" s="123"/>
      <c r="J319" s="37"/>
      <c r="K319" s="37"/>
      <c r="L319" s="38"/>
      <c r="M319" s="201"/>
      <c r="N319" s="202"/>
      <c r="O319" s="76"/>
      <c r="P319" s="76"/>
      <c r="Q319" s="76"/>
      <c r="R319" s="76"/>
      <c r="S319" s="76"/>
      <c r="T319" s="77"/>
      <c r="U319" s="37"/>
      <c r="V319" s="37"/>
      <c r="W319" s="37"/>
      <c r="X319" s="37"/>
      <c r="Y319" s="37"/>
      <c r="Z319" s="37"/>
      <c r="AA319" s="37"/>
      <c r="AB319" s="37"/>
      <c r="AC319" s="37"/>
      <c r="AD319" s="37"/>
      <c r="AE319" s="37"/>
      <c r="AT319" s="18" t="s">
        <v>139</v>
      </c>
      <c r="AU319" s="18" t="s">
        <v>85</v>
      </c>
    </row>
    <row r="320" s="2" customFormat="1" ht="24" customHeight="1">
      <c r="A320" s="37"/>
      <c r="B320" s="185"/>
      <c r="C320" s="186" t="s">
        <v>434</v>
      </c>
      <c r="D320" s="186" t="s">
        <v>132</v>
      </c>
      <c r="E320" s="187" t="s">
        <v>330</v>
      </c>
      <c r="F320" s="188" t="s">
        <v>331</v>
      </c>
      <c r="G320" s="189" t="s">
        <v>332</v>
      </c>
      <c r="H320" s="190">
        <v>1</v>
      </c>
      <c r="I320" s="191"/>
      <c r="J320" s="192">
        <f>ROUND(I320*H320,2)</f>
        <v>0</v>
      </c>
      <c r="K320" s="188" t="s">
        <v>1</v>
      </c>
      <c r="L320" s="38"/>
      <c r="M320" s="193" t="s">
        <v>1</v>
      </c>
      <c r="N320" s="194" t="s">
        <v>42</v>
      </c>
      <c r="O320" s="76"/>
      <c r="P320" s="195">
        <f>O320*H320</f>
        <v>0</v>
      </c>
      <c r="Q320" s="195">
        <v>0</v>
      </c>
      <c r="R320" s="195">
        <f>Q320*H320</f>
        <v>0</v>
      </c>
      <c r="S320" s="195">
        <v>0</v>
      </c>
      <c r="T320" s="196">
        <f>S320*H320</f>
        <v>0</v>
      </c>
      <c r="U320" s="37"/>
      <c r="V320" s="37"/>
      <c r="W320" s="37"/>
      <c r="X320" s="37"/>
      <c r="Y320" s="37"/>
      <c r="Z320" s="37"/>
      <c r="AA320" s="37"/>
      <c r="AB320" s="37"/>
      <c r="AC320" s="37"/>
      <c r="AD320" s="37"/>
      <c r="AE320" s="37"/>
      <c r="AR320" s="197" t="s">
        <v>137</v>
      </c>
      <c r="AT320" s="197" t="s">
        <v>132</v>
      </c>
      <c r="AU320" s="197" t="s">
        <v>85</v>
      </c>
      <c r="AY320" s="18" t="s">
        <v>131</v>
      </c>
      <c r="BE320" s="198">
        <f>IF(N320="základní",J320,0)</f>
        <v>0</v>
      </c>
      <c r="BF320" s="198">
        <f>IF(N320="snížená",J320,0)</f>
        <v>0</v>
      </c>
      <c r="BG320" s="198">
        <f>IF(N320="zákl. přenesená",J320,0)</f>
        <v>0</v>
      </c>
      <c r="BH320" s="198">
        <f>IF(N320="sníž. přenesená",J320,0)</f>
        <v>0</v>
      </c>
      <c r="BI320" s="198">
        <f>IF(N320="nulová",J320,0)</f>
        <v>0</v>
      </c>
      <c r="BJ320" s="18" t="s">
        <v>85</v>
      </c>
      <c r="BK320" s="198">
        <f>ROUND(I320*H320,2)</f>
        <v>0</v>
      </c>
      <c r="BL320" s="18" t="s">
        <v>137</v>
      </c>
      <c r="BM320" s="197" t="s">
        <v>435</v>
      </c>
    </row>
    <row r="321" s="2" customFormat="1" ht="16.5" customHeight="1">
      <c r="A321" s="37"/>
      <c r="B321" s="185"/>
      <c r="C321" s="186" t="s">
        <v>436</v>
      </c>
      <c r="D321" s="186" t="s">
        <v>132</v>
      </c>
      <c r="E321" s="187" t="s">
        <v>437</v>
      </c>
      <c r="F321" s="188" t="s">
        <v>438</v>
      </c>
      <c r="G321" s="189" t="s">
        <v>288</v>
      </c>
      <c r="H321" s="190">
        <v>8</v>
      </c>
      <c r="I321" s="191"/>
      <c r="J321" s="192">
        <f>ROUND(I321*H321,2)</f>
        <v>0</v>
      </c>
      <c r="K321" s="188" t="s">
        <v>1</v>
      </c>
      <c r="L321" s="38"/>
      <c r="M321" s="193" t="s">
        <v>1</v>
      </c>
      <c r="N321" s="194" t="s">
        <v>42</v>
      </c>
      <c r="O321" s="76"/>
      <c r="P321" s="195">
        <f>O321*H321</f>
        <v>0</v>
      </c>
      <c r="Q321" s="195">
        <v>0</v>
      </c>
      <c r="R321" s="195">
        <f>Q321*H321</f>
        <v>0</v>
      </c>
      <c r="S321" s="195">
        <v>0</v>
      </c>
      <c r="T321" s="196">
        <f>S321*H321</f>
        <v>0</v>
      </c>
      <c r="U321" s="37"/>
      <c r="V321" s="37"/>
      <c r="W321" s="37"/>
      <c r="X321" s="37"/>
      <c r="Y321" s="37"/>
      <c r="Z321" s="37"/>
      <c r="AA321" s="37"/>
      <c r="AB321" s="37"/>
      <c r="AC321" s="37"/>
      <c r="AD321" s="37"/>
      <c r="AE321" s="37"/>
      <c r="AR321" s="197" t="s">
        <v>439</v>
      </c>
      <c r="AT321" s="197" t="s">
        <v>132</v>
      </c>
      <c r="AU321" s="197" t="s">
        <v>85</v>
      </c>
      <c r="AY321" s="18" t="s">
        <v>131</v>
      </c>
      <c r="BE321" s="198">
        <f>IF(N321="základní",J321,0)</f>
        <v>0</v>
      </c>
      <c r="BF321" s="198">
        <f>IF(N321="snížená",J321,0)</f>
        <v>0</v>
      </c>
      <c r="BG321" s="198">
        <f>IF(N321="zákl. přenesená",J321,0)</f>
        <v>0</v>
      </c>
      <c r="BH321" s="198">
        <f>IF(N321="sníž. přenesená",J321,0)</f>
        <v>0</v>
      </c>
      <c r="BI321" s="198">
        <f>IF(N321="nulová",J321,0)</f>
        <v>0</v>
      </c>
      <c r="BJ321" s="18" t="s">
        <v>85</v>
      </c>
      <c r="BK321" s="198">
        <f>ROUND(I321*H321,2)</f>
        <v>0</v>
      </c>
      <c r="BL321" s="18" t="s">
        <v>439</v>
      </c>
      <c r="BM321" s="197" t="s">
        <v>440</v>
      </c>
    </row>
    <row r="322" s="2" customFormat="1" ht="24" customHeight="1">
      <c r="A322" s="37"/>
      <c r="B322" s="185"/>
      <c r="C322" s="186" t="s">
        <v>441</v>
      </c>
      <c r="D322" s="186" t="s">
        <v>132</v>
      </c>
      <c r="E322" s="187" t="s">
        <v>442</v>
      </c>
      <c r="F322" s="188" t="s">
        <v>443</v>
      </c>
      <c r="G322" s="189" t="s">
        <v>209</v>
      </c>
      <c r="H322" s="190">
        <v>2170.9569999999999</v>
      </c>
      <c r="I322" s="191"/>
      <c r="J322" s="192">
        <f>ROUND(I322*H322,2)</f>
        <v>0</v>
      </c>
      <c r="K322" s="188" t="s">
        <v>1</v>
      </c>
      <c r="L322" s="38"/>
      <c r="M322" s="193" t="s">
        <v>1</v>
      </c>
      <c r="N322" s="194" t="s">
        <v>42</v>
      </c>
      <c r="O322" s="76"/>
      <c r="P322" s="195">
        <f>O322*H322</f>
        <v>0</v>
      </c>
      <c r="Q322" s="195">
        <v>0</v>
      </c>
      <c r="R322" s="195">
        <f>Q322*H322</f>
        <v>0</v>
      </c>
      <c r="S322" s="195">
        <v>0</v>
      </c>
      <c r="T322" s="196">
        <f>S322*H322</f>
        <v>0</v>
      </c>
      <c r="U322" s="37"/>
      <c r="V322" s="37"/>
      <c r="W322" s="37"/>
      <c r="X322" s="37"/>
      <c r="Y322" s="37"/>
      <c r="Z322" s="37"/>
      <c r="AA322" s="37"/>
      <c r="AB322" s="37"/>
      <c r="AC322" s="37"/>
      <c r="AD322" s="37"/>
      <c r="AE322" s="37"/>
      <c r="AR322" s="197" t="s">
        <v>137</v>
      </c>
      <c r="AT322" s="197" t="s">
        <v>132</v>
      </c>
      <c r="AU322" s="197" t="s">
        <v>85</v>
      </c>
      <c r="AY322" s="18" t="s">
        <v>131</v>
      </c>
      <c r="BE322" s="198">
        <f>IF(N322="základní",J322,0)</f>
        <v>0</v>
      </c>
      <c r="BF322" s="198">
        <f>IF(N322="snížená",J322,0)</f>
        <v>0</v>
      </c>
      <c r="BG322" s="198">
        <f>IF(N322="zákl. přenesená",J322,0)</f>
        <v>0</v>
      </c>
      <c r="BH322" s="198">
        <f>IF(N322="sníž. přenesená",J322,0)</f>
        <v>0</v>
      </c>
      <c r="BI322" s="198">
        <f>IF(N322="nulová",J322,0)</f>
        <v>0</v>
      </c>
      <c r="BJ322" s="18" t="s">
        <v>85</v>
      </c>
      <c r="BK322" s="198">
        <f>ROUND(I322*H322,2)</f>
        <v>0</v>
      </c>
      <c r="BL322" s="18" t="s">
        <v>137</v>
      </c>
      <c r="BM322" s="197" t="s">
        <v>444</v>
      </c>
    </row>
    <row r="323" s="14" customFormat="1">
      <c r="A323" s="14"/>
      <c r="B323" s="210"/>
      <c r="C323" s="14"/>
      <c r="D323" s="199" t="s">
        <v>141</v>
      </c>
      <c r="E323" s="211" t="s">
        <v>1</v>
      </c>
      <c r="F323" s="212" t="s">
        <v>445</v>
      </c>
      <c r="G323" s="14"/>
      <c r="H323" s="213">
        <v>1086.4659999999999</v>
      </c>
      <c r="I323" s="214"/>
      <c r="J323" s="14"/>
      <c r="K323" s="14"/>
      <c r="L323" s="210"/>
      <c r="M323" s="215"/>
      <c r="N323" s="216"/>
      <c r="O323" s="216"/>
      <c r="P323" s="216"/>
      <c r="Q323" s="216"/>
      <c r="R323" s="216"/>
      <c r="S323" s="216"/>
      <c r="T323" s="217"/>
      <c r="U323" s="14"/>
      <c r="V323" s="14"/>
      <c r="W323" s="14"/>
      <c r="X323" s="14"/>
      <c r="Y323" s="14"/>
      <c r="Z323" s="14"/>
      <c r="AA323" s="14"/>
      <c r="AB323" s="14"/>
      <c r="AC323" s="14"/>
      <c r="AD323" s="14"/>
      <c r="AE323" s="14"/>
      <c r="AT323" s="211" t="s">
        <v>141</v>
      </c>
      <c r="AU323" s="211" t="s">
        <v>85</v>
      </c>
      <c r="AV323" s="14" t="s">
        <v>87</v>
      </c>
      <c r="AW323" s="14" t="s">
        <v>34</v>
      </c>
      <c r="AX323" s="14" t="s">
        <v>77</v>
      </c>
      <c r="AY323" s="211" t="s">
        <v>131</v>
      </c>
    </row>
    <row r="324" s="14" customFormat="1">
      <c r="A324" s="14"/>
      <c r="B324" s="210"/>
      <c r="C324" s="14"/>
      <c r="D324" s="199" t="s">
        <v>141</v>
      </c>
      <c r="E324" s="211" t="s">
        <v>1</v>
      </c>
      <c r="F324" s="212" t="s">
        <v>446</v>
      </c>
      <c r="G324" s="14"/>
      <c r="H324" s="213">
        <v>1084.491</v>
      </c>
      <c r="I324" s="214"/>
      <c r="J324" s="14"/>
      <c r="K324" s="14"/>
      <c r="L324" s="210"/>
      <c r="M324" s="215"/>
      <c r="N324" s="216"/>
      <c r="O324" s="216"/>
      <c r="P324" s="216"/>
      <c r="Q324" s="216"/>
      <c r="R324" s="216"/>
      <c r="S324" s="216"/>
      <c r="T324" s="217"/>
      <c r="U324" s="14"/>
      <c r="V324" s="14"/>
      <c r="W324" s="14"/>
      <c r="X324" s="14"/>
      <c r="Y324" s="14"/>
      <c r="Z324" s="14"/>
      <c r="AA324" s="14"/>
      <c r="AB324" s="14"/>
      <c r="AC324" s="14"/>
      <c r="AD324" s="14"/>
      <c r="AE324" s="14"/>
      <c r="AT324" s="211" t="s">
        <v>141</v>
      </c>
      <c r="AU324" s="211" t="s">
        <v>85</v>
      </c>
      <c r="AV324" s="14" t="s">
        <v>87</v>
      </c>
      <c r="AW324" s="14" t="s">
        <v>34</v>
      </c>
      <c r="AX324" s="14" t="s">
        <v>77</v>
      </c>
      <c r="AY324" s="211" t="s">
        <v>131</v>
      </c>
    </row>
    <row r="325" s="15" customFormat="1">
      <c r="A325" s="15"/>
      <c r="B325" s="218"/>
      <c r="C325" s="15"/>
      <c r="D325" s="199" t="s">
        <v>141</v>
      </c>
      <c r="E325" s="219" t="s">
        <v>1</v>
      </c>
      <c r="F325" s="220" t="s">
        <v>154</v>
      </c>
      <c r="G325" s="15"/>
      <c r="H325" s="221">
        <v>2170.9569999999999</v>
      </c>
      <c r="I325" s="222"/>
      <c r="J325" s="15"/>
      <c r="K325" s="15"/>
      <c r="L325" s="218"/>
      <c r="M325" s="223"/>
      <c r="N325" s="224"/>
      <c r="O325" s="224"/>
      <c r="P325" s="224"/>
      <c r="Q325" s="224"/>
      <c r="R325" s="224"/>
      <c r="S325" s="224"/>
      <c r="T325" s="225"/>
      <c r="U325" s="15"/>
      <c r="V325" s="15"/>
      <c r="W325" s="15"/>
      <c r="X325" s="15"/>
      <c r="Y325" s="15"/>
      <c r="Z325" s="15"/>
      <c r="AA325" s="15"/>
      <c r="AB325" s="15"/>
      <c r="AC325" s="15"/>
      <c r="AD325" s="15"/>
      <c r="AE325" s="15"/>
      <c r="AT325" s="219" t="s">
        <v>141</v>
      </c>
      <c r="AU325" s="219" t="s">
        <v>85</v>
      </c>
      <c r="AV325" s="15" t="s">
        <v>137</v>
      </c>
      <c r="AW325" s="15" t="s">
        <v>34</v>
      </c>
      <c r="AX325" s="15" t="s">
        <v>85</v>
      </c>
      <c r="AY325" s="219" t="s">
        <v>131</v>
      </c>
    </row>
    <row r="326" s="12" customFormat="1" ht="25.92" customHeight="1">
      <c r="A326" s="12"/>
      <c r="B326" s="174"/>
      <c r="C326" s="12"/>
      <c r="D326" s="175" t="s">
        <v>76</v>
      </c>
      <c r="E326" s="176" t="s">
        <v>447</v>
      </c>
      <c r="F326" s="176" t="s">
        <v>448</v>
      </c>
      <c r="G326" s="12"/>
      <c r="H326" s="12"/>
      <c r="I326" s="177"/>
      <c r="J326" s="178">
        <f>BK326</f>
        <v>0</v>
      </c>
      <c r="K326" s="12"/>
      <c r="L326" s="174"/>
      <c r="M326" s="179"/>
      <c r="N326" s="180"/>
      <c r="O326" s="180"/>
      <c r="P326" s="181">
        <f>SUM(P327:P328)</f>
        <v>0</v>
      </c>
      <c r="Q326" s="180"/>
      <c r="R326" s="181">
        <f>SUM(R327:R328)</f>
        <v>0</v>
      </c>
      <c r="S326" s="180"/>
      <c r="T326" s="182">
        <f>SUM(T327:T328)</f>
        <v>0</v>
      </c>
      <c r="U326" s="12"/>
      <c r="V326" s="12"/>
      <c r="W326" s="12"/>
      <c r="X326" s="12"/>
      <c r="Y326" s="12"/>
      <c r="Z326" s="12"/>
      <c r="AA326" s="12"/>
      <c r="AB326" s="12"/>
      <c r="AC326" s="12"/>
      <c r="AD326" s="12"/>
      <c r="AE326" s="12"/>
      <c r="AR326" s="175" t="s">
        <v>85</v>
      </c>
      <c r="AT326" s="183" t="s">
        <v>76</v>
      </c>
      <c r="AU326" s="183" t="s">
        <v>77</v>
      </c>
      <c r="AY326" s="175" t="s">
        <v>131</v>
      </c>
      <c r="BK326" s="184">
        <f>SUM(BK327:BK328)</f>
        <v>0</v>
      </c>
    </row>
    <row r="327" s="2" customFormat="1" ht="36" customHeight="1">
      <c r="A327" s="37"/>
      <c r="B327" s="185"/>
      <c r="C327" s="186" t="s">
        <v>449</v>
      </c>
      <c r="D327" s="186" t="s">
        <v>132</v>
      </c>
      <c r="E327" s="187" t="s">
        <v>450</v>
      </c>
      <c r="F327" s="188" t="s">
        <v>451</v>
      </c>
      <c r="G327" s="189" t="s">
        <v>158</v>
      </c>
      <c r="H327" s="190">
        <v>1796.3050000000001</v>
      </c>
      <c r="I327" s="191"/>
      <c r="J327" s="192">
        <f>ROUND(I327*H327,2)</f>
        <v>0</v>
      </c>
      <c r="K327" s="188" t="s">
        <v>136</v>
      </c>
      <c r="L327" s="38"/>
      <c r="M327" s="193" t="s">
        <v>1</v>
      </c>
      <c r="N327" s="194" t="s">
        <v>42</v>
      </c>
      <c r="O327" s="76"/>
      <c r="P327" s="195">
        <f>O327*H327</f>
        <v>0</v>
      </c>
      <c r="Q327" s="195">
        <v>0</v>
      </c>
      <c r="R327" s="195">
        <f>Q327*H327</f>
        <v>0</v>
      </c>
      <c r="S327" s="195">
        <v>0</v>
      </c>
      <c r="T327" s="196">
        <f>S327*H327</f>
        <v>0</v>
      </c>
      <c r="U327" s="37"/>
      <c r="V327" s="37"/>
      <c r="W327" s="37"/>
      <c r="X327" s="37"/>
      <c r="Y327" s="37"/>
      <c r="Z327" s="37"/>
      <c r="AA327" s="37"/>
      <c r="AB327" s="37"/>
      <c r="AC327" s="37"/>
      <c r="AD327" s="37"/>
      <c r="AE327" s="37"/>
      <c r="AR327" s="197" t="s">
        <v>137</v>
      </c>
      <c r="AT327" s="197" t="s">
        <v>132</v>
      </c>
      <c r="AU327" s="197" t="s">
        <v>85</v>
      </c>
      <c r="AY327" s="18" t="s">
        <v>131</v>
      </c>
      <c r="BE327" s="198">
        <f>IF(N327="základní",J327,0)</f>
        <v>0</v>
      </c>
      <c r="BF327" s="198">
        <f>IF(N327="snížená",J327,0)</f>
        <v>0</v>
      </c>
      <c r="BG327" s="198">
        <f>IF(N327="zákl. přenesená",J327,0)</f>
        <v>0</v>
      </c>
      <c r="BH327" s="198">
        <f>IF(N327="sníž. přenesená",J327,0)</f>
        <v>0</v>
      </c>
      <c r="BI327" s="198">
        <f>IF(N327="nulová",J327,0)</f>
        <v>0</v>
      </c>
      <c r="BJ327" s="18" t="s">
        <v>85</v>
      </c>
      <c r="BK327" s="198">
        <f>ROUND(I327*H327,2)</f>
        <v>0</v>
      </c>
      <c r="BL327" s="18" t="s">
        <v>137</v>
      </c>
      <c r="BM327" s="197" t="s">
        <v>452</v>
      </c>
    </row>
    <row r="328" s="2" customFormat="1">
      <c r="A328" s="37"/>
      <c r="B328" s="38"/>
      <c r="C328" s="37"/>
      <c r="D328" s="199" t="s">
        <v>139</v>
      </c>
      <c r="E328" s="37"/>
      <c r="F328" s="200" t="s">
        <v>453</v>
      </c>
      <c r="G328" s="37"/>
      <c r="H328" s="37"/>
      <c r="I328" s="123"/>
      <c r="J328" s="37"/>
      <c r="K328" s="37"/>
      <c r="L328" s="38"/>
      <c r="M328" s="201"/>
      <c r="N328" s="202"/>
      <c r="O328" s="76"/>
      <c r="P328" s="76"/>
      <c r="Q328" s="76"/>
      <c r="R328" s="76"/>
      <c r="S328" s="76"/>
      <c r="T328" s="77"/>
      <c r="U328" s="37"/>
      <c r="V328" s="37"/>
      <c r="W328" s="37"/>
      <c r="X328" s="37"/>
      <c r="Y328" s="37"/>
      <c r="Z328" s="37"/>
      <c r="AA328" s="37"/>
      <c r="AB328" s="37"/>
      <c r="AC328" s="37"/>
      <c r="AD328" s="37"/>
      <c r="AE328" s="37"/>
      <c r="AT328" s="18" t="s">
        <v>139</v>
      </c>
      <c r="AU328" s="18" t="s">
        <v>85</v>
      </c>
    </row>
    <row r="329" s="12" customFormat="1" ht="25.92" customHeight="1">
      <c r="A329" s="12"/>
      <c r="B329" s="174"/>
      <c r="C329" s="12"/>
      <c r="D329" s="175" t="s">
        <v>76</v>
      </c>
      <c r="E329" s="176" t="s">
        <v>454</v>
      </c>
      <c r="F329" s="176" t="s">
        <v>455</v>
      </c>
      <c r="G329" s="12"/>
      <c r="H329" s="12"/>
      <c r="I329" s="177"/>
      <c r="J329" s="178">
        <f>BK329</f>
        <v>0</v>
      </c>
      <c r="K329" s="12"/>
      <c r="L329" s="174"/>
      <c r="M329" s="179"/>
      <c r="N329" s="180"/>
      <c r="O329" s="180"/>
      <c r="P329" s="181">
        <f>P330+P335+P348</f>
        <v>0</v>
      </c>
      <c r="Q329" s="180"/>
      <c r="R329" s="181">
        <f>R330+R335+R348</f>
        <v>0.29463720000000004</v>
      </c>
      <c r="S329" s="180"/>
      <c r="T329" s="182">
        <f>T330+T335+T348</f>
        <v>0</v>
      </c>
      <c r="U329" s="12"/>
      <c r="V329" s="12"/>
      <c r="W329" s="12"/>
      <c r="X329" s="12"/>
      <c r="Y329" s="12"/>
      <c r="Z329" s="12"/>
      <c r="AA329" s="12"/>
      <c r="AB329" s="12"/>
      <c r="AC329" s="12"/>
      <c r="AD329" s="12"/>
      <c r="AE329" s="12"/>
      <c r="AR329" s="175" t="s">
        <v>85</v>
      </c>
      <c r="AT329" s="183" t="s">
        <v>76</v>
      </c>
      <c r="AU329" s="183" t="s">
        <v>77</v>
      </c>
      <c r="AY329" s="175" t="s">
        <v>131</v>
      </c>
      <c r="BK329" s="184">
        <f>BK330+BK335+BK348</f>
        <v>0</v>
      </c>
    </row>
    <row r="330" s="12" customFormat="1" ht="22.8" customHeight="1">
      <c r="A330" s="12"/>
      <c r="B330" s="174"/>
      <c r="C330" s="12"/>
      <c r="D330" s="175" t="s">
        <v>76</v>
      </c>
      <c r="E330" s="226" t="s">
        <v>87</v>
      </c>
      <c r="F330" s="226" t="s">
        <v>456</v>
      </c>
      <c r="G330" s="12"/>
      <c r="H330" s="12"/>
      <c r="I330" s="177"/>
      <c r="J330" s="227">
        <f>BK330</f>
        <v>0</v>
      </c>
      <c r="K330" s="12"/>
      <c r="L330" s="174"/>
      <c r="M330" s="179"/>
      <c r="N330" s="180"/>
      <c r="O330" s="180"/>
      <c r="P330" s="181">
        <f>SUM(P331:P334)</f>
        <v>0</v>
      </c>
      <c r="Q330" s="180"/>
      <c r="R330" s="181">
        <f>SUM(R331:R334)</f>
        <v>0</v>
      </c>
      <c r="S330" s="180"/>
      <c r="T330" s="182">
        <f>SUM(T331:T334)</f>
        <v>0</v>
      </c>
      <c r="U330" s="12"/>
      <c r="V330" s="12"/>
      <c r="W330" s="12"/>
      <c r="X330" s="12"/>
      <c r="Y330" s="12"/>
      <c r="Z330" s="12"/>
      <c r="AA330" s="12"/>
      <c r="AB330" s="12"/>
      <c r="AC330" s="12"/>
      <c r="AD330" s="12"/>
      <c r="AE330" s="12"/>
      <c r="AR330" s="175" t="s">
        <v>85</v>
      </c>
      <c r="AT330" s="183" t="s">
        <v>76</v>
      </c>
      <c r="AU330" s="183" t="s">
        <v>85</v>
      </c>
      <c r="AY330" s="175" t="s">
        <v>131</v>
      </c>
      <c r="BK330" s="184">
        <f>SUM(BK331:BK334)</f>
        <v>0</v>
      </c>
    </row>
    <row r="331" s="2" customFormat="1" ht="36" customHeight="1">
      <c r="A331" s="37"/>
      <c r="B331" s="185"/>
      <c r="C331" s="186" t="s">
        <v>457</v>
      </c>
      <c r="D331" s="186" t="s">
        <v>132</v>
      </c>
      <c r="E331" s="187" t="s">
        <v>458</v>
      </c>
      <c r="F331" s="188" t="s">
        <v>459</v>
      </c>
      <c r="G331" s="189" t="s">
        <v>135</v>
      </c>
      <c r="H331" s="190">
        <v>6.2400000000000002</v>
      </c>
      <c r="I331" s="191"/>
      <c r="J331" s="192">
        <f>ROUND(I331*H331,2)</f>
        <v>0</v>
      </c>
      <c r="K331" s="188" t="s">
        <v>1</v>
      </c>
      <c r="L331" s="38"/>
      <c r="M331" s="193" t="s">
        <v>1</v>
      </c>
      <c r="N331" s="194" t="s">
        <v>42</v>
      </c>
      <c r="O331" s="76"/>
      <c r="P331" s="195">
        <f>O331*H331</f>
        <v>0</v>
      </c>
      <c r="Q331" s="195">
        <v>0</v>
      </c>
      <c r="R331" s="195">
        <f>Q331*H331</f>
        <v>0</v>
      </c>
      <c r="S331" s="195">
        <v>0</v>
      </c>
      <c r="T331" s="196">
        <f>S331*H331</f>
        <v>0</v>
      </c>
      <c r="U331" s="37"/>
      <c r="V331" s="37"/>
      <c r="W331" s="37"/>
      <c r="X331" s="37"/>
      <c r="Y331" s="37"/>
      <c r="Z331" s="37"/>
      <c r="AA331" s="37"/>
      <c r="AB331" s="37"/>
      <c r="AC331" s="37"/>
      <c r="AD331" s="37"/>
      <c r="AE331" s="37"/>
      <c r="AR331" s="197" t="s">
        <v>137</v>
      </c>
      <c r="AT331" s="197" t="s">
        <v>132</v>
      </c>
      <c r="AU331" s="197" t="s">
        <v>87</v>
      </c>
      <c r="AY331" s="18" t="s">
        <v>131</v>
      </c>
      <c r="BE331" s="198">
        <f>IF(N331="základní",J331,0)</f>
        <v>0</v>
      </c>
      <c r="BF331" s="198">
        <f>IF(N331="snížená",J331,0)</f>
        <v>0</v>
      </c>
      <c r="BG331" s="198">
        <f>IF(N331="zákl. přenesená",J331,0)</f>
        <v>0</v>
      </c>
      <c r="BH331" s="198">
        <f>IF(N331="sníž. přenesená",J331,0)</f>
        <v>0</v>
      </c>
      <c r="BI331" s="198">
        <f>IF(N331="nulová",J331,0)</f>
        <v>0</v>
      </c>
      <c r="BJ331" s="18" t="s">
        <v>85</v>
      </c>
      <c r="BK331" s="198">
        <f>ROUND(I331*H331,2)</f>
        <v>0</v>
      </c>
      <c r="BL331" s="18" t="s">
        <v>137</v>
      </c>
      <c r="BM331" s="197" t="s">
        <v>460</v>
      </c>
    </row>
    <row r="332" s="2" customFormat="1">
      <c r="A332" s="37"/>
      <c r="B332" s="38"/>
      <c r="C332" s="37"/>
      <c r="D332" s="199" t="s">
        <v>139</v>
      </c>
      <c r="E332" s="37"/>
      <c r="F332" s="200" t="s">
        <v>461</v>
      </c>
      <c r="G332" s="37"/>
      <c r="H332" s="37"/>
      <c r="I332" s="123"/>
      <c r="J332" s="37"/>
      <c r="K332" s="37"/>
      <c r="L332" s="38"/>
      <c r="M332" s="201"/>
      <c r="N332" s="202"/>
      <c r="O332" s="76"/>
      <c r="P332" s="76"/>
      <c r="Q332" s="76"/>
      <c r="R332" s="76"/>
      <c r="S332" s="76"/>
      <c r="T332" s="77"/>
      <c r="U332" s="37"/>
      <c r="V332" s="37"/>
      <c r="W332" s="37"/>
      <c r="X332" s="37"/>
      <c r="Y332" s="37"/>
      <c r="Z332" s="37"/>
      <c r="AA332" s="37"/>
      <c r="AB332" s="37"/>
      <c r="AC332" s="37"/>
      <c r="AD332" s="37"/>
      <c r="AE332" s="37"/>
      <c r="AT332" s="18" t="s">
        <v>139</v>
      </c>
      <c r="AU332" s="18" t="s">
        <v>87</v>
      </c>
    </row>
    <row r="333" s="13" customFormat="1">
      <c r="A333" s="13"/>
      <c r="B333" s="203"/>
      <c r="C333" s="13"/>
      <c r="D333" s="199" t="s">
        <v>141</v>
      </c>
      <c r="E333" s="204" t="s">
        <v>1</v>
      </c>
      <c r="F333" s="205" t="s">
        <v>462</v>
      </c>
      <c r="G333" s="13"/>
      <c r="H333" s="204" t="s">
        <v>1</v>
      </c>
      <c r="I333" s="206"/>
      <c r="J333" s="13"/>
      <c r="K333" s="13"/>
      <c r="L333" s="203"/>
      <c r="M333" s="207"/>
      <c r="N333" s="208"/>
      <c r="O333" s="208"/>
      <c r="P333" s="208"/>
      <c r="Q333" s="208"/>
      <c r="R333" s="208"/>
      <c r="S333" s="208"/>
      <c r="T333" s="209"/>
      <c r="U333" s="13"/>
      <c r="V333" s="13"/>
      <c r="W333" s="13"/>
      <c r="X333" s="13"/>
      <c r="Y333" s="13"/>
      <c r="Z333" s="13"/>
      <c r="AA333" s="13"/>
      <c r="AB333" s="13"/>
      <c r="AC333" s="13"/>
      <c r="AD333" s="13"/>
      <c r="AE333" s="13"/>
      <c r="AT333" s="204" t="s">
        <v>141</v>
      </c>
      <c r="AU333" s="204" t="s">
        <v>87</v>
      </c>
      <c r="AV333" s="13" t="s">
        <v>85</v>
      </c>
      <c r="AW333" s="13" t="s">
        <v>34</v>
      </c>
      <c r="AX333" s="13" t="s">
        <v>77</v>
      </c>
      <c r="AY333" s="204" t="s">
        <v>131</v>
      </c>
    </row>
    <row r="334" s="14" customFormat="1">
      <c r="A334" s="14"/>
      <c r="B334" s="210"/>
      <c r="C334" s="14"/>
      <c r="D334" s="199" t="s">
        <v>141</v>
      </c>
      <c r="E334" s="211" t="s">
        <v>1</v>
      </c>
      <c r="F334" s="212" t="s">
        <v>463</v>
      </c>
      <c r="G334" s="14"/>
      <c r="H334" s="213">
        <v>6.2400000000000002</v>
      </c>
      <c r="I334" s="214"/>
      <c r="J334" s="14"/>
      <c r="K334" s="14"/>
      <c r="L334" s="210"/>
      <c r="M334" s="215"/>
      <c r="N334" s="216"/>
      <c r="O334" s="216"/>
      <c r="P334" s="216"/>
      <c r="Q334" s="216"/>
      <c r="R334" s="216"/>
      <c r="S334" s="216"/>
      <c r="T334" s="217"/>
      <c r="U334" s="14"/>
      <c r="V334" s="14"/>
      <c r="W334" s="14"/>
      <c r="X334" s="14"/>
      <c r="Y334" s="14"/>
      <c r="Z334" s="14"/>
      <c r="AA334" s="14"/>
      <c r="AB334" s="14"/>
      <c r="AC334" s="14"/>
      <c r="AD334" s="14"/>
      <c r="AE334" s="14"/>
      <c r="AT334" s="211" t="s">
        <v>141</v>
      </c>
      <c r="AU334" s="211" t="s">
        <v>87</v>
      </c>
      <c r="AV334" s="14" t="s">
        <v>87</v>
      </c>
      <c r="AW334" s="14" t="s">
        <v>34</v>
      </c>
      <c r="AX334" s="14" t="s">
        <v>85</v>
      </c>
      <c r="AY334" s="211" t="s">
        <v>131</v>
      </c>
    </row>
    <row r="335" s="12" customFormat="1" ht="22.8" customHeight="1">
      <c r="A335" s="12"/>
      <c r="B335" s="174"/>
      <c r="C335" s="12"/>
      <c r="D335" s="175" t="s">
        <v>76</v>
      </c>
      <c r="E335" s="226" t="s">
        <v>137</v>
      </c>
      <c r="F335" s="226" t="s">
        <v>464</v>
      </c>
      <c r="G335" s="12"/>
      <c r="H335" s="12"/>
      <c r="I335" s="177"/>
      <c r="J335" s="227">
        <f>BK335</f>
        <v>0</v>
      </c>
      <c r="K335" s="12"/>
      <c r="L335" s="174"/>
      <c r="M335" s="179"/>
      <c r="N335" s="180"/>
      <c r="O335" s="180"/>
      <c r="P335" s="181">
        <f>SUM(P336:P347)</f>
        <v>0</v>
      </c>
      <c r="Q335" s="180"/>
      <c r="R335" s="181">
        <f>SUM(R336:R347)</f>
        <v>0.29463720000000004</v>
      </c>
      <c r="S335" s="180"/>
      <c r="T335" s="182">
        <f>SUM(T336:T347)</f>
        <v>0</v>
      </c>
      <c r="U335" s="12"/>
      <c r="V335" s="12"/>
      <c r="W335" s="12"/>
      <c r="X335" s="12"/>
      <c r="Y335" s="12"/>
      <c r="Z335" s="12"/>
      <c r="AA335" s="12"/>
      <c r="AB335" s="12"/>
      <c r="AC335" s="12"/>
      <c r="AD335" s="12"/>
      <c r="AE335" s="12"/>
      <c r="AR335" s="175" t="s">
        <v>85</v>
      </c>
      <c r="AT335" s="183" t="s">
        <v>76</v>
      </c>
      <c r="AU335" s="183" t="s">
        <v>85</v>
      </c>
      <c r="AY335" s="175" t="s">
        <v>131</v>
      </c>
      <c r="BK335" s="184">
        <f>SUM(BK336:BK347)</f>
        <v>0</v>
      </c>
    </row>
    <row r="336" s="2" customFormat="1" ht="48" customHeight="1">
      <c r="A336" s="37"/>
      <c r="B336" s="185"/>
      <c r="C336" s="186" t="s">
        <v>465</v>
      </c>
      <c r="D336" s="186" t="s">
        <v>132</v>
      </c>
      <c r="E336" s="187" t="s">
        <v>466</v>
      </c>
      <c r="F336" s="188" t="s">
        <v>467</v>
      </c>
      <c r="G336" s="189" t="s">
        <v>166</v>
      </c>
      <c r="H336" s="190">
        <v>388.80000000000001</v>
      </c>
      <c r="I336" s="191"/>
      <c r="J336" s="192">
        <f>ROUND(I336*H336,2)</f>
        <v>0</v>
      </c>
      <c r="K336" s="188" t="s">
        <v>136</v>
      </c>
      <c r="L336" s="38"/>
      <c r="M336" s="193" t="s">
        <v>1</v>
      </c>
      <c r="N336" s="194" t="s">
        <v>42</v>
      </c>
      <c r="O336" s="76"/>
      <c r="P336" s="195">
        <f>O336*H336</f>
        <v>0</v>
      </c>
      <c r="Q336" s="195">
        <v>0.00021000000000000001</v>
      </c>
      <c r="R336" s="195">
        <f>Q336*H336</f>
        <v>0.081648000000000012</v>
      </c>
      <c r="S336" s="195">
        <v>0</v>
      </c>
      <c r="T336" s="196">
        <f>S336*H336</f>
        <v>0</v>
      </c>
      <c r="U336" s="37"/>
      <c r="V336" s="37"/>
      <c r="W336" s="37"/>
      <c r="X336" s="37"/>
      <c r="Y336" s="37"/>
      <c r="Z336" s="37"/>
      <c r="AA336" s="37"/>
      <c r="AB336" s="37"/>
      <c r="AC336" s="37"/>
      <c r="AD336" s="37"/>
      <c r="AE336" s="37"/>
      <c r="AR336" s="197" t="s">
        <v>137</v>
      </c>
      <c r="AT336" s="197" t="s">
        <v>132</v>
      </c>
      <c r="AU336" s="197" t="s">
        <v>87</v>
      </c>
      <c r="AY336" s="18" t="s">
        <v>131</v>
      </c>
      <c r="BE336" s="198">
        <f>IF(N336="základní",J336,0)</f>
        <v>0</v>
      </c>
      <c r="BF336" s="198">
        <f>IF(N336="snížená",J336,0)</f>
        <v>0</v>
      </c>
      <c r="BG336" s="198">
        <f>IF(N336="zákl. přenesená",J336,0)</f>
        <v>0</v>
      </c>
      <c r="BH336" s="198">
        <f>IF(N336="sníž. přenesená",J336,0)</f>
        <v>0</v>
      </c>
      <c r="BI336" s="198">
        <f>IF(N336="nulová",J336,0)</f>
        <v>0</v>
      </c>
      <c r="BJ336" s="18" t="s">
        <v>85</v>
      </c>
      <c r="BK336" s="198">
        <f>ROUND(I336*H336,2)</f>
        <v>0</v>
      </c>
      <c r="BL336" s="18" t="s">
        <v>137</v>
      </c>
      <c r="BM336" s="197" t="s">
        <v>468</v>
      </c>
    </row>
    <row r="337" s="2" customFormat="1">
      <c r="A337" s="37"/>
      <c r="B337" s="38"/>
      <c r="C337" s="37"/>
      <c r="D337" s="199" t="s">
        <v>139</v>
      </c>
      <c r="E337" s="37"/>
      <c r="F337" s="200" t="s">
        <v>469</v>
      </c>
      <c r="G337" s="37"/>
      <c r="H337" s="37"/>
      <c r="I337" s="123"/>
      <c r="J337" s="37"/>
      <c r="K337" s="37"/>
      <c r="L337" s="38"/>
      <c r="M337" s="201"/>
      <c r="N337" s="202"/>
      <c r="O337" s="76"/>
      <c r="P337" s="76"/>
      <c r="Q337" s="76"/>
      <c r="R337" s="76"/>
      <c r="S337" s="76"/>
      <c r="T337" s="77"/>
      <c r="U337" s="37"/>
      <c r="V337" s="37"/>
      <c r="W337" s="37"/>
      <c r="X337" s="37"/>
      <c r="Y337" s="37"/>
      <c r="Z337" s="37"/>
      <c r="AA337" s="37"/>
      <c r="AB337" s="37"/>
      <c r="AC337" s="37"/>
      <c r="AD337" s="37"/>
      <c r="AE337" s="37"/>
      <c r="AT337" s="18" t="s">
        <v>139</v>
      </c>
      <c r="AU337" s="18" t="s">
        <v>87</v>
      </c>
    </row>
    <row r="338" s="14" customFormat="1">
      <c r="A338" s="14"/>
      <c r="B338" s="210"/>
      <c r="C338" s="14"/>
      <c r="D338" s="199" t="s">
        <v>141</v>
      </c>
      <c r="E338" s="211" t="s">
        <v>1</v>
      </c>
      <c r="F338" s="212" t="s">
        <v>470</v>
      </c>
      <c r="G338" s="14"/>
      <c r="H338" s="213">
        <v>388.80000000000001</v>
      </c>
      <c r="I338" s="214"/>
      <c r="J338" s="14"/>
      <c r="K338" s="14"/>
      <c r="L338" s="210"/>
      <c r="M338" s="215"/>
      <c r="N338" s="216"/>
      <c r="O338" s="216"/>
      <c r="P338" s="216"/>
      <c r="Q338" s="216"/>
      <c r="R338" s="216"/>
      <c r="S338" s="216"/>
      <c r="T338" s="217"/>
      <c r="U338" s="14"/>
      <c r="V338" s="14"/>
      <c r="W338" s="14"/>
      <c r="X338" s="14"/>
      <c r="Y338" s="14"/>
      <c r="Z338" s="14"/>
      <c r="AA338" s="14"/>
      <c r="AB338" s="14"/>
      <c r="AC338" s="14"/>
      <c r="AD338" s="14"/>
      <c r="AE338" s="14"/>
      <c r="AT338" s="211" t="s">
        <v>141</v>
      </c>
      <c r="AU338" s="211" t="s">
        <v>87</v>
      </c>
      <c r="AV338" s="14" t="s">
        <v>87</v>
      </c>
      <c r="AW338" s="14" t="s">
        <v>34</v>
      </c>
      <c r="AX338" s="14" t="s">
        <v>85</v>
      </c>
      <c r="AY338" s="211" t="s">
        <v>131</v>
      </c>
    </row>
    <row r="339" s="2" customFormat="1" ht="24" customHeight="1">
      <c r="A339" s="37"/>
      <c r="B339" s="185"/>
      <c r="C339" s="228" t="s">
        <v>471</v>
      </c>
      <c r="D339" s="228" t="s">
        <v>271</v>
      </c>
      <c r="E339" s="229" t="s">
        <v>472</v>
      </c>
      <c r="F339" s="230" t="s">
        <v>473</v>
      </c>
      <c r="G339" s="231" t="s">
        <v>166</v>
      </c>
      <c r="H339" s="232">
        <v>234.59999999999999</v>
      </c>
      <c r="I339" s="233"/>
      <c r="J339" s="234">
        <f>ROUND(I339*H339,2)</f>
        <v>0</v>
      </c>
      <c r="K339" s="230" t="s">
        <v>136</v>
      </c>
      <c r="L339" s="235"/>
      <c r="M339" s="236" t="s">
        <v>1</v>
      </c>
      <c r="N339" s="237" t="s">
        <v>42</v>
      </c>
      <c r="O339" s="76"/>
      <c r="P339" s="195">
        <f>O339*H339</f>
        <v>0</v>
      </c>
      <c r="Q339" s="195">
        <v>0.00031</v>
      </c>
      <c r="R339" s="195">
        <f>Q339*H339</f>
        <v>0.072725999999999999</v>
      </c>
      <c r="S339" s="195">
        <v>0</v>
      </c>
      <c r="T339" s="196">
        <f>S339*H339</f>
        <v>0</v>
      </c>
      <c r="U339" s="37"/>
      <c r="V339" s="37"/>
      <c r="W339" s="37"/>
      <c r="X339" s="37"/>
      <c r="Y339" s="37"/>
      <c r="Z339" s="37"/>
      <c r="AA339" s="37"/>
      <c r="AB339" s="37"/>
      <c r="AC339" s="37"/>
      <c r="AD339" s="37"/>
      <c r="AE339" s="37"/>
      <c r="AR339" s="197" t="s">
        <v>193</v>
      </c>
      <c r="AT339" s="197" t="s">
        <v>271</v>
      </c>
      <c r="AU339" s="197" t="s">
        <v>87</v>
      </c>
      <c r="AY339" s="18" t="s">
        <v>131</v>
      </c>
      <c r="BE339" s="198">
        <f>IF(N339="základní",J339,0)</f>
        <v>0</v>
      </c>
      <c r="BF339" s="198">
        <f>IF(N339="snížená",J339,0)</f>
        <v>0</v>
      </c>
      <c r="BG339" s="198">
        <f>IF(N339="zákl. přenesená",J339,0)</f>
        <v>0</v>
      </c>
      <c r="BH339" s="198">
        <f>IF(N339="sníž. přenesená",J339,0)</f>
        <v>0</v>
      </c>
      <c r="BI339" s="198">
        <f>IF(N339="nulová",J339,0)</f>
        <v>0</v>
      </c>
      <c r="BJ339" s="18" t="s">
        <v>85</v>
      </c>
      <c r="BK339" s="198">
        <f>ROUND(I339*H339,2)</f>
        <v>0</v>
      </c>
      <c r="BL339" s="18" t="s">
        <v>137</v>
      </c>
      <c r="BM339" s="197" t="s">
        <v>474</v>
      </c>
    </row>
    <row r="340" s="13" customFormat="1">
      <c r="A340" s="13"/>
      <c r="B340" s="203"/>
      <c r="C340" s="13"/>
      <c r="D340" s="199" t="s">
        <v>141</v>
      </c>
      <c r="E340" s="204" t="s">
        <v>1</v>
      </c>
      <c r="F340" s="205" t="s">
        <v>475</v>
      </c>
      <c r="G340" s="13"/>
      <c r="H340" s="204" t="s">
        <v>1</v>
      </c>
      <c r="I340" s="206"/>
      <c r="J340" s="13"/>
      <c r="K340" s="13"/>
      <c r="L340" s="203"/>
      <c r="M340" s="207"/>
      <c r="N340" s="208"/>
      <c r="O340" s="208"/>
      <c r="P340" s="208"/>
      <c r="Q340" s="208"/>
      <c r="R340" s="208"/>
      <c r="S340" s="208"/>
      <c r="T340" s="209"/>
      <c r="U340" s="13"/>
      <c r="V340" s="13"/>
      <c r="W340" s="13"/>
      <c r="X340" s="13"/>
      <c r="Y340" s="13"/>
      <c r="Z340" s="13"/>
      <c r="AA340" s="13"/>
      <c r="AB340" s="13"/>
      <c r="AC340" s="13"/>
      <c r="AD340" s="13"/>
      <c r="AE340" s="13"/>
      <c r="AT340" s="204" t="s">
        <v>141</v>
      </c>
      <c r="AU340" s="204" t="s">
        <v>87</v>
      </c>
      <c r="AV340" s="13" t="s">
        <v>85</v>
      </c>
      <c r="AW340" s="13" t="s">
        <v>34</v>
      </c>
      <c r="AX340" s="13" t="s">
        <v>77</v>
      </c>
      <c r="AY340" s="204" t="s">
        <v>131</v>
      </c>
    </row>
    <row r="341" s="14" customFormat="1">
      <c r="A341" s="14"/>
      <c r="B341" s="210"/>
      <c r="C341" s="14"/>
      <c r="D341" s="199" t="s">
        <v>141</v>
      </c>
      <c r="E341" s="211" t="s">
        <v>1</v>
      </c>
      <c r="F341" s="212" t="s">
        <v>476</v>
      </c>
      <c r="G341" s="14"/>
      <c r="H341" s="213">
        <v>234.59999999999999</v>
      </c>
      <c r="I341" s="214"/>
      <c r="J341" s="14"/>
      <c r="K341" s="14"/>
      <c r="L341" s="210"/>
      <c r="M341" s="215"/>
      <c r="N341" s="216"/>
      <c r="O341" s="216"/>
      <c r="P341" s="216"/>
      <c r="Q341" s="216"/>
      <c r="R341" s="216"/>
      <c r="S341" s="216"/>
      <c r="T341" s="217"/>
      <c r="U341" s="14"/>
      <c r="V341" s="14"/>
      <c r="W341" s="14"/>
      <c r="X341" s="14"/>
      <c r="Y341" s="14"/>
      <c r="Z341" s="14"/>
      <c r="AA341" s="14"/>
      <c r="AB341" s="14"/>
      <c r="AC341" s="14"/>
      <c r="AD341" s="14"/>
      <c r="AE341" s="14"/>
      <c r="AT341" s="211" t="s">
        <v>141</v>
      </c>
      <c r="AU341" s="211" t="s">
        <v>87</v>
      </c>
      <c r="AV341" s="14" t="s">
        <v>87</v>
      </c>
      <c r="AW341" s="14" t="s">
        <v>34</v>
      </c>
      <c r="AX341" s="14" t="s">
        <v>85</v>
      </c>
      <c r="AY341" s="211" t="s">
        <v>131</v>
      </c>
    </row>
    <row r="342" s="2" customFormat="1" ht="16.5" customHeight="1">
      <c r="A342" s="37"/>
      <c r="B342" s="185"/>
      <c r="C342" s="228" t="s">
        <v>477</v>
      </c>
      <c r="D342" s="228" t="s">
        <v>271</v>
      </c>
      <c r="E342" s="229" t="s">
        <v>478</v>
      </c>
      <c r="F342" s="230" t="s">
        <v>479</v>
      </c>
      <c r="G342" s="231" t="s">
        <v>166</v>
      </c>
      <c r="H342" s="232">
        <v>212.52000000000001</v>
      </c>
      <c r="I342" s="233"/>
      <c r="J342" s="234">
        <f>ROUND(I342*H342,2)</f>
        <v>0</v>
      </c>
      <c r="K342" s="230" t="s">
        <v>1</v>
      </c>
      <c r="L342" s="235"/>
      <c r="M342" s="236" t="s">
        <v>1</v>
      </c>
      <c r="N342" s="237" t="s">
        <v>42</v>
      </c>
      <c r="O342" s="76"/>
      <c r="P342" s="195">
        <f>O342*H342</f>
        <v>0</v>
      </c>
      <c r="Q342" s="195">
        <v>0.00066</v>
      </c>
      <c r="R342" s="195">
        <f>Q342*H342</f>
        <v>0.14026320000000001</v>
      </c>
      <c r="S342" s="195">
        <v>0</v>
      </c>
      <c r="T342" s="196">
        <f>S342*H342</f>
        <v>0</v>
      </c>
      <c r="U342" s="37"/>
      <c r="V342" s="37"/>
      <c r="W342" s="37"/>
      <c r="X342" s="37"/>
      <c r="Y342" s="37"/>
      <c r="Z342" s="37"/>
      <c r="AA342" s="37"/>
      <c r="AB342" s="37"/>
      <c r="AC342" s="37"/>
      <c r="AD342" s="37"/>
      <c r="AE342" s="37"/>
      <c r="AR342" s="197" t="s">
        <v>193</v>
      </c>
      <c r="AT342" s="197" t="s">
        <v>271</v>
      </c>
      <c r="AU342" s="197" t="s">
        <v>87</v>
      </c>
      <c r="AY342" s="18" t="s">
        <v>131</v>
      </c>
      <c r="BE342" s="198">
        <f>IF(N342="základní",J342,0)</f>
        <v>0</v>
      </c>
      <c r="BF342" s="198">
        <f>IF(N342="snížená",J342,0)</f>
        <v>0</v>
      </c>
      <c r="BG342" s="198">
        <f>IF(N342="zákl. přenesená",J342,0)</f>
        <v>0</v>
      </c>
      <c r="BH342" s="198">
        <f>IF(N342="sníž. přenesená",J342,0)</f>
        <v>0</v>
      </c>
      <c r="BI342" s="198">
        <f>IF(N342="nulová",J342,0)</f>
        <v>0</v>
      </c>
      <c r="BJ342" s="18" t="s">
        <v>85</v>
      </c>
      <c r="BK342" s="198">
        <f>ROUND(I342*H342,2)</f>
        <v>0</v>
      </c>
      <c r="BL342" s="18" t="s">
        <v>137</v>
      </c>
      <c r="BM342" s="197" t="s">
        <v>480</v>
      </c>
    </row>
    <row r="343" s="13" customFormat="1">
      <c r="A343" s="13"/>
      <c r="B343" s="203"/>
      <c r="C343" s="13"/>
      <c r="D343" s="199" t="s">
        <v>141</v>
      </c>
      <c r="E343" s="204" t="s">
        <v>1</v>
      </c>
      <c r="F343" s="205" t="s">
        <v>481</v>
      </c>
      <c r="G343" s="13"/>
      <c r="H343" s="204" t="s">
        <v>1</v>
      </c>
      <c r="I343" s="206"/>
      <c r="J343" s="13"/>
      <c r="K343" s="13"/>
      <c r="L343" s="203"/>
      <c r="M343" s="207"/>
      <c r="N343" s="208"/>
      <c r="O343" s="208"/>
      <c r="P343" s="208"/>
      <c r="Q343" s="208"/>
      <c r="R343" s="208"/>
      <c r="S343" s="208"/>
      <c r="T343" s="209"/>
      <c r="U343" s="13"/>
      <c r="V343" s="13"/>
      <c r="W343" s="13"/>
      <c r="X343" s="13"/>
      <c r="Y343" s="13"/>
      <c r="Z343" s="13"/>
      <c r="AA343" s="13"/>
      <c r="AB343" s="13"/>
      <c r="AC343" s="13"/>
      <c r="AD343" s="13"/>
      <c r="AE343" s="13"/>
      <c r="AT343" s="204" t="s">
        <v>141</v>
      </c>
      <c r="AU343" s="204" t="s">
        <v>87</v>
      </c>
      <c r="AV343" s="13" t="s">
        <v>85</v>
      </c>
      <c r="AW343" s="13" t="s">
        <v>34</v>
      </c>
      <c r="AX343" s="13" t="s">
        <v>77</v>
      </c>
      <c r="AY343" s="204" t="s">
        <v>131</v>
      </c>
    </row>
    <row r="344" s="13" customFormat="1">
      <c r="A344" s="13"/>
      <c r="B344" s="203"/>
      <c r="C344" s="13"/>
      <c r="D344" s="199" t="s">
        <v>141</v>
      </c>
      <c r="E344" s="204" t="s">
        <v>1</v>
      </c>
      <c r="F344" s="205" t="s">
        <v>482</v>
      </c>
      <c r="G344" s="13"/>
      <c r="H344" s="204" t="s">
        <v>1</v>
      </c>
      <c r="I344" s="206"/>
      <c r="J344" s="13"/>
      <c r="K344" s="13"/>
      <c r="L344" s="203"/>
      <c r="M344" s="207"/>
      <c r="N344" s="208"/>
      <c r="O344" s="208"/>
      <c r="P344" s="208"/>
      <c r="Q344" s="208"/>
      <c r="R344" s="208"/>
      <c r="S344" s="208"/>
      <c r="T344" s="209"/>
      <c r="U344" s="13"/>
      <c r="V344" s="13"/>
      <c r="W344" s="13"/>
      <c r="X344" s="13"/>
      <c r="Y344" s="13"/>
      <c r="Z344" s="13"/>
      <c r="AA344" s="13"/>
      <c r="AB344" s="13"/>
      <c r="AC344" s="13"/>
      <c r="AD344" s="13"/>
      <c r="AE344" s="13"/>
      <c r="AT344" s="204" t="s">
        <v>141</v>
      </c>
      <c r="AU344" s="204" t="s">
        <v>87</v>
      </c>
      <c r="AV344" s="13" t="s">
        <v>85</v>
      </c>
      <c r="AW344" s="13" t="s">
        <v>34</v>
      </c>
      <c r="AX344" s="13" t="s">
        <v>77</v>
      </c>
      <c r="AY344" s="204" t="s">
        <v>131</v>
      </c>
    </row>
    <row r="345" s="13" customFormat="1">
      <c r="A345" s="13"/>
      <c r="B345" s="203"/>
      <c r="C345" s="13"/>
      <c r="D345" s="199" t="s">
        <v>141</v>
      </c>
      <c r="E345" s="204" t="s">
        <v>1</v>
      </c>
      <c r="F345" s="205" t="s">
        <v>483</v>
      </c>
      <c r="G345" s="13"/>
      <c r="H345" s="204" t="s">
        <v>1</v>
      </c>
      <c r="I345" s="206"/>
      <c r="J345" s="13"/>
      <c r="K345" s="13"/>
      <c r="L345" s="203"/>
      <c r="M345" s="207"/>
      <c r="N345" s="208"/>
      <c r="O345" s="208"/>
      <c r="P345" s="208"/>
      <c r="Q345" s="208"/>
      <c r="R345" s="208"/>
      <c r="S345" s="208"/>
      <c r="T345" s="209"/>
      <c r="U345" s="13"/>
      <c r="V345" s="13"/>
      <c r="W345" s="13"/>
      <c r="X345" s="13"/>
      <c r="Y345" s="13"/>
      <c r="Z345" s="13"/>
      <c r="AA345" s="13"/>
      <c r="AB345" s="13"/>
      <c r="AC345" s="13"/>
      <c r="AD345" s="13"/>
      <c r="AE345" s="13"/>
      <c r="AT345" s="204" t="s">
        <v>141</v>
      </c>
      <c r="AU345" s="204" t="s">
        <v>87</v>
      </c>
      <c r="AV345" s="13" t="s">
        <v>85</v>
      </c>
      <c r="AW345" s="13" t="s">
        <v>34</v>
      </c>
      <c r="AX345" s="13" t="s">
        <v>77</v>
      </c>
      <c r="AY345" s="204" t="s">
        <v>131</v>
      </c>
    </row>
    <row r="346" s="13" customFormat="1">
      <c r="A346" s="13"/>
      <c r="B346" s="203"/>
      <c r="C346" s="13"/>
      <c r="D346" s="199" t="s">
        <v>141</v>
      </c>
      <c r="E346" s="204" t="s">
        <v>1</v>
      </c>
      <c r="F346" s="205" t="s">
        <v>484</v>
      </c>
      <c r="G346" s="13"/>
      <c r="H346" s="204" t="s">
        <v>1</v>
      </c>
      <c r="I346" s="206"/>
      <c r="J346" s="13"/>
      <c r="K346" s="13"/>
      <c r="L346" s="203"/>
      <c r="M346" s="207"/>
      <c r="N346" s="208"/>
      <c r="O346" s="208"/>
      <c r="P346" s="208"/>
      <c r="Q346" s="208"/>
      <c r="R346" s="208"/>
      <c r="S346" s="208"/>
      <c r="T346" s="209"/>
      <c r="U346" s="13"/>
      <c r="V346" s="13"/>
      <c r="W346" s="13"/>
      <c r="X346" s="13"/>
      <c r="Y346" s="13"/>
      <c r="Z346" s="13"/>
      <c r="AA346" s="13"/>
      <c r="AB346" s="13"/>
      <c r="AC346" s="13"/>
      <c r="AD346" s="13"/>
      <c r="AE346" s="13"/>
      <c r="AT346" s="204" t="s">
        <v>141</v>
      </c>
      <c r="AU346" s="204" t="s">
        <v>87</v>
      </c>
      <c r="AV346" s="13" t="s">
        <v>85</v>
      </c>
      <c r="AW346" s="13" t="s">
        <v>34</v>
      </c>
      <c r="AX346" s="13" t="s">
        <v>77</v>
      </c>
      <c r="AY346" s="204" t="s">
        <v>131</v>
      </c>
    </row>
    <row r="347" s="14" customFormat="1">
      <c r="A347" s="14"/>
      <c r="B347" s="210"/>
      <c r="C347" s="14"/>
      <c r="D347" s="199" t="s">
        <v>141</v>
      </c>
      <c r="E347" s="211" t="s">
        <v>1</v>
      </c>
      <c r="F347" s="212" t="s">
        <v>485</v>
      </c>
      <c r="G347" s="14"/>
      <c r="H347" s="213">
        <v>212.52000000000001</v>
      </c>
      <c r="I347" s="214"/>
      <c r="J347" s="14"/>
      <c r="K347" s="14"/>
      <c r="L347" s="210"/>
      <c r="M347" s="215"/>
      <c r="N347" s="216"/>
      <c r="O347" s="216"/>
      <c r="P347" s="216"/>
      <c r="Q347" s="216"/>
      <c r="R347" s="216"/>
      <c r="S347" s="216"/>
      <c r="T347" s="217"/>
      <c r="U347" s="14"/>
      <c r="V347" s="14"/>
      <c r="W347" s="14"/>
      <c r="X347" s="14"/>
      <c r="Y347" s="14"/>
      <c r="Z347" s="14"/>
      <c r="AA347" s="14"/>
      <c r="AB347" s="14"/>
      <c r="AC347" s="14"/>
      <c r="AD347" s="14"/>
      <c r="AE347" s="14"/>
      <c r="AT347" s="211" t="s">
        <v>141</v>
      </c>
      <c r="AU347" s="211" t="s">
        <v>87</v>
      </c>
      <c r="AV347" s="14" t="s">
        <v>87</v>
      </c>
      <c r="AW347" s="14" t="s">
        <v>34</v>
      </c>
      <c r="AX347" s="14" t="s">
        <v>85</v>
      </c>
      <c r="AY347" s="211" t="s">
        <v>131</v>
      </c>
    </row>
    <row r="348" s="12" customFormat="1" ht="22.8" customHeight="1">
      <c r="A348" s="12"/>
      <c r="B348" s="174"/>
      <c r="C348" s="12"/>
      <c r="D348" s="175" t="s">
        <v>76</v>
      </c>
      <c r="E348" s="226" t="s">
        <v>486</v>
      </c>
      <c r="F348" s="226" t="s">
        <v>487</v>
      </c>
      <c r="G348" s="12"/>
      <c r="H348" s="12"/>
      <c r="I348" s="177"/>
      <c r="J348" s="227">
        <f>BK348</f>
        <v>0</v>
      </c>
      <c r="K348" s="12"/>
      <c r="L348" s="174"/>
      <c r="M348" s="179"/>
      <c r="N348" s="180"/>
      <c r="O348" s="180"/>
      <c r="P348" s="181">
        <f>SUM(P349:P389)</f>
        <v>0</v>
      </c>
      <c r="Q348" s="180"/>
      <c r="R348" s="181">
        <f>SUM(R349:R389)</f>
        <v>0</v>
      </c>
      <c r="S348" s="180"/>
      <c r="T348" s="182">
        <f>SUM(T349:T389)</f>
        <v>0</v>
      </c>
      <c r="U348" s="12"/>
      <c r="V348" s="12"/>
      <c r="W348" s="12"/>
      <c r="X348" s="12"/>
      <c r="Y348" s="12"/>
      <c r="Z348" s="12"/>
      <c r="AA348" s="12"/>
      <c r="AB348" s="12"/>
      <c r="AC348" s="12"/>
      <c r="AD348" s="12"/>
      <c r="AE348" s="12"/>
      <c r="AR348" s="175" t="s">
        <v>85</v>
      </c>
      <c r="AT348" s="183" t="s">
        <v>76</v>
      </c>
      <c r="AU348" s="183" t="s">
        <v>85</v>
      </c>
      <c r="AY348" s="175" t="s">
        <v>131</v>
      </c>
      <c r="BK348" s="184">
        <f>SUM(BK349:BK389)</f>
        <v>0</v>
      </c>
    </row>
    <row r="349" s="2" customFormat="1" ht="36" customHeight="1">
      <c r="A349" s="37"/>
      <c r="B349" s="185"/>
      <c r="C349" s="186" t="s">
        <v>488</v>
      </c>
      <c r="D349" s="186" t="s">
        <v>132</v>
      </c>
      <c r="E349" s="187" t="s">
        <v>489</v>
      </c>
      <c r="F349" s="188" t="s">
        <v>490</v>
      </c>
      <c r="G349" s="189" t="s">
        <v>158</v>
      </c>
      <c r="H349" s="190">
        <v>3.96</v>
      </c>
      <c r="I349" s="191"/>
      <c r="J349" s="192">
        <f>ROUND(I349*H349,2)</f>
        <v>0</v>
      </c>
      <c r="K349" s="188" t="s">
        <v>136</v>
      </c>
      <c r="L349" s="38"/>
      <c r="M349" s="193" t="s">
        <v>1</v>
      </c>
      <c r="N349" s="194" t="s">
        <v>42</v>
      </c>
      <c r="O349" s="76"/>
      <c r="P349" s="195">
        <f>O349*H349</f>
        <v>0</v>
      </c>
      <c r="Q349" s="195">
        <v>0</v>
      </c>
      <c r="R349" s="195">
        <f>Q349*H349</f>
        <v>0</v>
      </c>
      <c r="S349" s="195">
        <v>0</v>
      </c>
      <c r="T349" s="196">
        <f>S349*H349</f>
        <v>0</v>
      </c>
      <c r="U349" s="37"/>
      <c r="V349" s="37"/>
      <c r="W349" s="37"/>
      <c r="X349" s="37"/>
      <c r="Y349" s="37"/>
      <c r="Z349" s="37"/>
      <c r="AA349" s="37"/>
      <c r="AB349" s="37"/>
      <c r="AC349" s="37"/>
      <c r="AD349" s="37"/>
      <c r="AE349" s="37"/>
      <c r="AR349" s="197" t="s">
        <v>137</v>
      </c>
      <c r="AT349" s="197" t="s">
        <v>132</v>
      </c>
      <c r="AU349" s="197" t="s">
        <v>87</v>
      </c>
      <c r="AY349" s="18" t="s">
        <v>131</v>
      </c>
      <c r="BE349" s="198">
        <f>IF(N349="základní",J349,0)</f>
        <v>0</v>
      </c>
      <c r="BF349" s="198">
        <f>IF(N349="snížená",J349,0)</f>
        <v>0</v>
      </c>
      <c r="BG349" s="198">
        <f>IF(N349="zákl. přenesená",J349,0)</f>
        <v>0</v>
      </c>
      <c r="BH349" s="198">
        <f>IF(N349="sníž. přenesená",J349,0)</f>
        <v>0</v>
      </c>
      <c r="BI349" s="198">
        <f>IF(N349="nulová",J349,0)</f>
        <v>0</v>
      </c>
      <c r="BJ349" s="18" t="s">
        <v>85</v>
      </c>
      <c r="BK349" s="198">
        <f>ROUND(I349*H349,2)</f>
        <v>0</v>
      </c>
      <c r="BL349" s="18" t="s">
        <v>137</v>
      </c>
      <c r="BM349" s="197" t="s">
        <v>491</v>
      </c>
    </row>
    <row r="350" s="2" customFormat="1">
      <c r="A350" s="37"/>
      <c r="B350" s="38"/>
      <c r="C350" s="37"/>
      <c r="D350" s="199" t="s">
        <v>139</v>
      </c>
      <c r="E350" s="37"/>
      <c r="F350" s="200" t="s">
        <v>492</v>
      </c>
      <c r="G350" s="37"/>
      <c r="H350" s="37"/>
      <c r="I350" s="123"/>
      <c r="J350" s="37"/>
      <c r="K350" s="37"/>
      <c r="L350" s="38"/>
      <c r="M350" s="201"/>
      <c r="N350" s="202"/>
      <c r="O350" s="76"/>
      <c r="P350" s="76"/>
      <c r="Q350" s="76"/>
      <c r="R350" s="76"/>
      <c r="S350" s="76"/>
      <c r="T350" s="77"/>
      <c r="U350" s="37"/>
      <c r="V350" s="37"/>
      <c r="W350" s="37"/>
      <c r="X350" s="37"/>
      <c r="Y350" s="37"/>
      <c r="Z350" s="37"/>
      <c r="AA350" s="37"/>
      <c r="AB350" s="37"/>
      <c r="AC350" s="37"/>
      <c r="AD350" s="37"/>
      <c r="AE350" s="37"/>
      <c r="AT350" s="18" t="s">
        <v>139</v>
      </c>
      <c r="AU350" s="18" t="s">
        <v>87</v>
      </c>
    </row>
    <row r="351" s="13" customFormat="1">
      <c r="A351" s="13"/>
      <c r="B351" s="203"/>
      <c r="C351" s="13"/>
      <c r="D351" s="199" t="s">
        <v>141</v>
      </c>
      <c r="E351" s="204" t="s">
        <v>1</v>
      </c>
      <c r="F351" s="205" t="s">
        <v>493</v>
      </c>
      <c r="G351" s="13"/>
      <c r="H351" s="204" t="s">
        <v>1</v>
      </c>
      <c r="I351" s="206"/>
      <c r="J351" s="13"/>
      <c r="K351" s="13"/>
      <c r="L351" s="203"/>
      <c r="M351" s="207"/>
      <c r="N351" s="208"/>
      <c r="O351" s="208"/>
      <c r="P351" s="208"/>
      <c r="Q351" s="208"/>
      <c r="R351" s="208"/>
      <c r="S351" s="208"/>
      <c r="T351" s="209"/>
      <c r="U351" s="13"/>
      <c r="V351" s="13"/>
      <c r="W351" s="13"/>
      <c r="X351" s="13"/>
      <c r="Y351" s="13"/>
      <c r="Z351" s="13"/>
      <c r="AA351" s="13"/>
      <c r="AB351" s="13"/>
      <c r="AC351" s="13"/>
      <c r="AD351" s="13"/>
      <c r="AE351" s="13"/>
      <c r="AT351" s="204" t="s">
        <v>141</v>
      </c>
      <c r="AU351" s="204" t="s">
        <v>87</v>
      </c>
      <c r="AV351" s="13" t="s">
        <v>85</v>
      </c>
      <c r="AW351" s="13" t="s">
        <v>34</v>
      </c>
      <c r="AX351" s="13" t="s">
        <v>77</v>
      </c>
      <c r="AY351" s="204" t="s">
        <v>131</v>
      </c>
    </row>
    <row r="352" s="14" customFormat="1">
      <c r="A352" s="14"/>
      <c r="B352" s="210"/>
      <c r="C352" s="14"/>
      <c r="D352" s="199" t="s">
        <v>141</v>
      </c>
      <c r="E352" s="211" t="s">
        <v>1</v>
      </c>
      <c r="F352" s="212" t="s">
        <v>494</v>
      </c>
      <c r="G352" s="14"/>
      <c r="H352" s="213">
        <v>3.96</v>
      </c>
      <c r="I352" s="214"/>
      <c r="J352" s="14"/>
      <c r="K352" s="14"/>
      <c r="L352" s="210"/>
      <c r="M352" s="215"/>
      <c r="N352" s="216"/>
      <c r="O352" s="216"/>
      <c r="P352" s="216"/>
      <c r="Q352" s="216"/>
      <c r="R352" s="216"/>
      <c r="S352" s="216"/>
      <c r="T352" s="217"/>
      <c r="U352" s="14"/>
      <c r="V352" s="14"/>
      <c r="W352" s="14"/>
      <c r="X352" s="14"/>
      <c r="Y352" s="14"/>
      <c r="Z352" s="14"/>
      <c r="AA352" s="14"/>
      <c r="AB352" s="14"/>
      <c r="AC352" s="14"/>
      <c r="AD352" s="14"/>
      <c r="AE352" s="14"/>
      <c r="AT352" s="211" t="s">
        <v>141</v>
      </c>
      <c r="AU352" s="211" t="s">
        <v>87</v>
      </c>
      <c r="AV352" s="14" t="s">
        <v>87</v>
      </c>
      <c r="AW352" s="14" t="s">
        <v>34</v>
      </c>
      <c r="AX352" s="14" t="s">
        <v>85</v>
      </c>
      <c r="AY352" s="211" t="s">
        <v>131</v>
      </c>
    </row>
    <row r="353" s="2" customFormat="1" ht="48" customHeight="1">
      <c r="A353" s="37"/>
      <c r="B353" s="185"/>
      <c r="C353" s="186" t="s">
        <v>495</v>
      </c>
      <c r="D353" s="186" t="s">
        <v>132</v>
      </c>
      <c r="E353" s="187" t="s">
        <v>496</v>
      </c>
      <c r="F353" s="188" t="s">
        <v>497</v>
      </c>
      <c r="G353" s="189" t="s">
        <v>158</v>
      </c>
      <c r="H353" s="190">
        <v>39.600000000000001</v>
      </c>
      <c r="I353" s="191"/>
      <c r="J353" s="192">
        <f>ROUND(I353*H353,2)</f>
        <v>0</v>
      </c>
      <c r="K353" s="188" t="s">
        <v>136</v>
      </c>
      <c r="L353" s="38"/>
      <c r="M353" s="193" t="s">
        <v>1</v>
      </c>
      <c r="N353" s="194" t="s">
        <v>42</v>
      </c>
      <c r="O353" s="76"/>
      <c r="P353" s="195">
        <f>O353*H353</f>
        <v>0</v>
      </c>
      <c r="Q353" s="195">
        <v>0</v>
      </c>
      <c r="R353" s="195">
        <f>Q353*H353</f>
        <v>0</v>
      </c>
      <c r="S353" s="195">
        <v>0</v>
      </c>
      <c r="T353" s="196">
        <f>S353*H353</f>
        <v>0</v>
      </c>
      <c r="U353" s="37"/>
      <c r="V353" s="37"/>
      <c r="W353" s="37"/>
      <c r="X353" s="37"/>
      <c r="Y353" s="37"/>
      <c r="Z353" s="37"/>
      <c r="AA353" s="37"/>
      <c r="AB353" s="37"/>
      <c r="AC353" s="37"/>
      <c r="AD353" s="37"/>
      <c r="AE353" s="37"/>
      <c r="AR353" s="197" t="s">
        <v>137</v>
      </c>
      <c r="AT353" s="197" t="s">
        <v>132</v>
      </c>
      <c r="AU353" s="197" t="s">
        <v>87</v>
      </c>
      <c r="AY353" s="18" t="s">
        <v>131</v>
      </c>
      <c r="BE353" s="198">
        <f>IF(N353="základní",J353,0)</f>
        <v>0</v>
      </c>
      <c r="BF353" s="198">
        <f>IF(N353="snížená",J353,0)</f>
        <v>0</v>
      </c>
      <c r="BG353" s="198">
        <f>IF(N353="zákl. přenesená",J353,0)</f>
        <v>0</v>
      </c>
      <c r="BH353" s="198">
        <f>IF(N353="sníž. přenesená",J353,0)</f>
        <v>0</v>
      </c>
      <c r="BI353" s="198">
        <f>IF(N353="nulová",J353,0)</f>
        <v>0</v>
      </c>
      <c r="BJ353" s="18" t="s">
        <v>85</v>
      </c>
      <c r="BK353" s="198">
        <f>ROUND(I353*H353,2)</f>
        <v>0</v>
      </c>
      <c r="BL353" s="18" t="s">
        <v>137</v>
      </c>
      <c r="BM353" s="197" t="s">
        <v>498</v>
      </c>
    </row>
    <row r="354" s="2" customFormat="1">
      <c r="A354" s="37"/>
      <c r="B354" s="38"/>
      <c r="C354" s="37"/>
      <c r="D354" s="199" t="s">
        <v>139</v>
      </c>
      <c r="E354" s="37"/>
      <c r="F354" s="200" t="s">
        <v>492</v>
      </c>
      <c r="G354" s="37"/>
      <c r="H354" s="37"/>
      <c r="I354" s="123"/>
      <c r="J354" s="37"/>
      <c r="K354" s="37"/>
      <c r="L354" s="38"/>
      <c r="M354" s="201"/>
      <c r="N354" s="202"/>
      <c r="O354" s="76"/>
      <c r="P354" s="76"/>
      <c r="Q354" s="76"/>
      <c r="R354" s="76"/>
      <c r="S354" s="76"/>
      <c r="T354" s="77"/>
      <c r="U354" s="37"/>
      <c r="V354" s="37"/>
      <c r="W354" s="37"/>
      <c r="X354" s="37"/>
      <c r="Y354" s="37"/>
      <c r="Z354" s="37"/>
      <c r="AA354" s="37"/>
      <c r="AB354" s="37"/>
      <c r="AC354" s="37"/>
      <c r="AD354" s="37"/>
      <c r="AE354" s="37"/>
      <c r="AT354" s="18" t="s">
        <v>139</v>
      </c>
      <c r="AU354" s="18" t="s">
        <v>87</v>
      </c>
    </row>
    <row r="355" s="14" customFormat="1">
      <c r="A355" s="14"/>
      <c r="B355" s="210"/>
      <c r="C355" s="14"/>
      <c r="D355" s="199" t="s">
        <v>141</v>
      </c>
      <c r="E355" s="211" t="s">
        <v>1</v>
      </c>
      <c r="F355" s="212" t="s">
        <v>499</v>
      </c>
      <c r="G355" s="14"/>
      <c r="H355" s="213">
        <v>39.600000000000001</v>
      </c>
      <c r="I355" s="214"/>
      <c r="J355" s="14"/>
      <c r="K355" s="14"/>
      <c r="L355" s="210"/>
      <c r="M355" s="215"/>
      <c r="N355" s="216"/>
      <c r="O355" s="216"/>
      <c r="P355" s="216"/>
      <c r="Q355" s="216"/>
      <c r="R355" s="216"/>
      <c r="S355" s="216"/>
      <c r="T355" s="217"/>
      <c r="U355" s="14"/>
      <c r="V355" s="14"/>
      <c r="W355" s="14"/>
      <c r="X355" s="14"/>
      <c r="Y355" s="14"/>
      <c r="Z355" s="14"/>
      <c r="AA355" s="14"/>
      <c r="AB355" s="14"/>
      <c r="AC355" s="14"/>
      <c r="AD355" s="14"/>
      <c r="AE355" s="14"/>
      <c r="AT355" s="211" t="s">
        <v>141</v>
      </c>
      <c r="AU355" s="211" t="s">
        <v>87</v>
      </c>
      <c r="AV355" s="14" t="s">
        <v>87</v>
      </c>
      <c r="AW355" s="14" t="s">
        <v>34</v>
      </c>
      <c r="AX355" s="14" t="s">
        <v>85</v>
      </c>
      <c r="AY355" s="211" t="s">
        <v>131</v>
      </c>
    </row>
    <row r="356" s="2" customFormat="1" ht="36" customHeight="1">
      <c r="A356" s="37"/>
      <c r="B356" s="185"/>
      <c r="C356" s="186" t="s">
        <v>500</v>
      </c>
      <c r="D356" s="186" t="s">
        <v>132</v>
      </c>
      <c r="E356" s="187" t="s">
        <v>501</v>
      </c>
      <c r="F356" s="188" t="s">
        <v>502</v>
      </c>
      <c r="G356" s="189" t="s">
        <v>158</v>
      </c>
      <c r="H356" s="190">
        <v>122.383</v>
      </c>
      <c r="I356" s="191"/>
      <c r="J356" s="192">
        <f>ROUND(I356*H356,2)</f>
        <v>0</v>
      </c>
      <c r="K356" s="188" t="s">
        <v>136</v>
      </c>
      <c r="L356" s="38"/>
      <c r="M356" s="193" t="s">
        <v>1</v>
      </c>
      <c r="N356" s="194" t="s">
        <v>42</v>
      </c>
      <c r="O356" s="76"/>
      <c r="P356" s="195">
        <f>O356*H356</f>
        <v>0</v>
      </c>
      <c r="Q356" s="195">
        <v>0</v>
      </c>
      <c r="R356" s="195">
        <f>Q356*H356</f>
        <v>0</v>
      </c>
      <c r="S356" s="195">
        <v>0</v>
      </c>
      <c r="T356" s="196">
        <f>S356*H356</f>
        <v>0</v>
      </c>
      <c r="U356" s="37"/>
      <c r="V356" s="37"/>
      <c r="W356" s="37"/>
      <c r="X356" s="37"/>
      <c r="Y356" s="37"/>
      <c r="Z356" s="37"/>
      <c r="AA356" s="37"/>
      <c r="AB356" s="37"/>
      <c r="AC356" s="37"/>
      <c r="AD356" s="37"/>
      <c r="AE356" s="37"/>
      <c r="AR356" s="197" t="s">
        <v>137</v>
      </c>
      <c r="AT356" s="197" t="s">
        <v>132</v>
      </c>
      <c r="AU356" s="197" t="s">
        <v>87</v>
      </c>
      <c r="AY356" s="18" t="s">
        <v>131</v>
      </c>
      <c r="BE356" s="198">
        <f>IF(N356="základní",J356,0)</f>
        <v>0</v>
      </c>
      <c r="BF356" s="198">
        <f>IF(N356="snížená",J356,0)</f>
        <v>0</v>
      </c>
      <c r="BG356" s="198">
        <f>IF(N356="zákl. přenesená",J356,0)</f>
        <v>0</v>
      </c>
      <c r="BH356" s="198">
        <f>IF(N356="sníž. přenesená",J356,0)</f>
        <v>0</v>
      </c>
      <c r="BI356" s="198">
        <f>IF(N356="nulová",J356,0)</f>
        <v>0</v>
      </c>
      <c r="BJ356" s="18" t="s">
        <v>85</v>
      </c>
      <c r="BK356" s="198">
        <f>ROUND(I356*H356,2)</f>
        <v>0</v>
      </c>
      <c r="BL356" s="18" t="s">
        <v>137</v>
      </c>
      <c r="BM356" s="197" t="s">
        <v>503</v>
      </c>
    </row>
    <row r="357" s="2" customFormat="1">
      <c r="A357" s="37"/>
      <c r="B357" s="38"/>
      <c r="C357" s="37"/>
      <c r="D357" s="199" t="s">
        <v>139</v>
      </c>
      <c r="E357" s="37"/>
      <c r="F357" s="200" t="s">
        <v>492</v>
      </c>
      <c r="G357" s="37"/>
      <c r="H357" s="37"/>
      <c r="I357" s="123"/>
      <c r="J357" s="37"/>
      <c r="K357" s="37"/>
      <c r="L357" s="38"/>
      <c r="M357" s="201"/>
      <c r="N357" s="202"/>
      <c r="O357" s="76"/>
      <c r="P357" s="76"/>
      <c r="Q357" s="76"/>
      <c r="R357" s="76"/>
      <c r="S357" s="76"/>
      <c r="T357" s="77"/>
      <c r="U357" s="37"/>
      <c r="V357" s="37"/>
      <c r="W357" s="37"/>
      <c r="X357" s="37"/>
      <c r="Y357" s="37"/>
      <c r="Z357" s="37"/>
      <c r="AA357" s="37"/>
      <c r="AB357" s="37"/>
      <c r="AC357" s="37"/>
      <c r="AD357" s="37"/>
      <c r="AE357" s="37"/>
      <c r="AT357" s="18" t="s">
        <v>139</v>
      </c>
      <c r="AU357" s="18" t="s">
        <v>87</v>
      </c>
    </row>
    <row r="358" s="13" customFormat="1">
      <c r="A358" s="13"/>
      <c r="B358" s="203"/>
      <c r="C358" s="13"/>
      <c r="D358" s="199" t="s">
        <v>141</v>
      </c>
      <c r="E358" s="204" t="s">
        <v>1</v>
      </c>
      <c r="F358" s="205" t="s">
        <v>504</v>
      </c>
      <c r="G358" s="13"/>
      <c r="H358" s="204" t="s">
        <v>1</v>
      </c>
      <c r="I358" s="206"/>
      <c r="J358" s="13"/>
      <c r="K358" s="13"/>
      <c r="L358" s="203"/>
      <c r="M358" s="207"/>
      <c r="N358" s="208"/>
      <c r="O358" s="208"/>
      <c r="P358" s="208"/>
      <c r="Q358" s="208"/>
      <c r="R358" s="208"/>
      <c r="S358" s="208"/>
      <c r="T358" s="209"/>
      <c r="U358" s="13"/>
      <c r="V358" s="13"/>
      <c r="W358" s="13"/>
      <c r="X358" s="13"/>
      <c r="Y358" s="13"/>
      <c r="Z358" s="13"/>
      <c r="AA358" s="13"/>
      <c r="AB358" s="13"/>
      <c r="AC358" s="13"/>
      <c r="AD358" s="13"/>
      <c r="AE358" s="13"/>
      <c r="AT358" s="204" t="s">
        <v>141</v>
      </c>
      <c r="AU358" s="204" t="s">
        <v>87</v>
      </c>
      <c r="AV358" s="13" t="s">
        <v>85</v>
      </c>
      <c r="AW358" s="13" t="s">
        <v>34</v>
      </c>
      <c r="AX358" s="13" t="s">
        <v>77</v>
      </c>
      <c r="AY358" s="204" t="s">
        <v>131</v>
      </c>
    </row>
    <row r="359" s="13" customFormat="1">
      <c r="A359" s="13"/>
      <c r="B359" s="203"/>
      <c r="C359" s="13"/>
      <c r="D359" s="199" t="s">
        <v>141</v>
      </c>
      <c r="E359" s="204" t="s">
        <v>1</v>
      </c>
      <c r="F359" s="205" t="s">
        <v>505</v>
      </c>
      <c r="G359" s="13"/>
      <c r="H359" s="204" t="s">
        <v>1</v>
      </c>
      <c r="I359" s="206"/>
      <c r="J359" s="13"/>
      <c r="K359" s="13"/>
      <c r="L359" s="203"/>
      <c r="M359" s="207"/>
      <c r="N359" s="208"/>
      <c r="O359" s="208"/>
      <c r="P359" s="208"/>
      <c r="Q359" s="208"/>
      <c r="R359" s="208"/>
      <c r="S359" s="208"/>
      <c r="T359" s="209"/>
      <c r="U359" s="13"/>
      <c r="V359" s="13"/>
      <c r="W359" s="13"/>
      <c r="X359" s="13"/>
      <c r="Y359" s="13"/>
      <c r="Z359" s="13"/>
      <c r="AA359" s="13"/>
      <c r="AB359" s="13"/>
      <c r="AC359" s="13"/>
      <c r="AD359" s="13"/>
      <c r="AE359" s="13"/>
      <c r="AT359" s="204" t="s">
        <v>141</v>
      </c>
      <c r="AU359" s="204" t="s">
        <v>87</v>
      </c>
      <c r="AV359" s="13" t="s">
        <v>85</v>
      </c>
      <c r="AW359" s="13" t="s">
        <v>34</v>
      </c>
      <c r="AX359" s="13" t="s">
        <v>77</v>
      </c>
      <c r="AY359" s="204" t="s">
        <v>131</v>
      </c>
    </row>
    <row r="360" s="14" customFormat="1">
      <c r="A360" s="14"/>
      <c r="B360" s="210"/>
      <c r="C360" s="14"/>
      <c r="D360" s="199" t="s">
        <v>141</v>
      </c>
      <c r="E360" s="211" t="s">
        <v>1</v>
      </c>
      <c r="F360" s="212" t="s">
        <v>506</v>
      </c>
      <c r="G360" s="14"/>
      <c r="H360" s="213">
        <v>59.418999999999997</v>
      </c>
      <c r="I360" s="214"/>
      <c r="J360" s="14"/>
      <c r="K360" s="14"/>
      <c r="L360" s="210"/>
      <c r="M360" s="215"/>
      <c r="N360" s="216"/>
      <c r="O360" s="216"/>
      <c r="P360" s="216"/>
      <c r="Q360" s="216"/>
      <c r="R360" s="216"/>
      <c r="S360" s="216"/>
      <c r="T360" s="217"/>
      <c r="U360" s="14"/>
      <c r="V360" s="14"/>
      <c r="W360" s="14"/>
      <c r="X360" s="14"/>
      <c r="Y360" s="14"/>
      <c r="Z360" s="14"/>
      <c r="AA360" s="14"/>
      <c r="AB360" s="14"/>
      <c r="AC360" s="14"/>
      <c r="AD360" s="14"/>
      <c r="AE360" s="14"/>
      <c r="AT360" s="211" t="s">
        <v>141</v>
      </c>
      <c r="AU360" s="211" t="s">
        <v>87</v>
      </c>
      <c r="AV360" s="14" t="s">
        <v>87</v>
      </c>
      <c r="AW360" s="14" t="s">
        <v>34</v>
      </c>
      <c r="AX360" s="14" t="s">
        <v>77</v>
      </c>
      <c r="AY360" s="211" t="s">
        <v>131</v>
      </c>
    </row>
    <row r="361" s="14" customFormat="1">
      <c r="A361" s="14"/>
      <c r="B361" s="210"/>
      <c r="C361" s="14"/>
      <c r="D361" s="199" t="s">
        <v>141</v>
      </c>
      <c r="E361" s="211" t="s">
        <v>1</v>
      </c>
      <c r="F361" s="212" t="s">
        <v>507</v>
      </c>
      <c r="G361" s="14"/>
      <c r="H361" s="213">
        <v>3.5449999999999999</v>
      </c>
      <c r="I361" s="214"/>
      <c r="J361" s="14"/>
      <c r="K361" s="14"/>
      <c r="L361" s="210"/>
      <c r="M361" s="215"/>
      <c r="N361" s="216"/>
      <c r="O361" s="216"/>
      <c r="P361" s="216"/>
      <c r="Q361" s="216"/>
      <c r="R361" s="216"/>
      <c r="S361" s="216"/>
      <c r="T361" s="217"/>
      <c r="U361" s="14"/>
      <c r="V361" s="14"/>
      <c r="W361" s="14"/>
      <c r="X361" s="14"/>
      <c r="Y361" s="14"/>
      <c r="Z361" s="14"/>
      <c r="AA361" s="14"/>
      <c r="AB361" s="14"/>
      <c r="AC361" s="14"/>
      <c r="AD361" s="14"/>
      <c r="AE361" s="14"/>
      <c r="AT361" s="211" t="s">
        <v>141</v>
      </c>
      <c r="AU361" s="211" t="s">
        <v>87</v>
      </c>
      <c r="AV361" s="14" t="s">
        <v>87</v>
      </c>
      <c r="AW361" s="14" t="s">
        <v>34</v>
      </c>
      <c r="AX361" s="14" t="s">
        <v>77</v>
      </c>
      <c r="AY361" s="211" t="s">
        <v>131</v>
      </c>
    </row>
    <row r="362" s="13" customFormat="1">
      <c r="A362" s="13"/>
      <c r="B362" s="203"/>
      <c r="C362" s="13"/>
      <c r="D362" s="199" t="s">
        <v>141</v>
      </c>
      <c r="E362" s="204" t="s">
        <v>1</v>
      </c>
      <c r="F362" s="205" t="s">
        <v>508</v>
      </c>
      <c r="G362" s="13"/>
      <c r="H362" s="204" t="s">
        <v>1</v>
      </c>
      <c r="I362" s="206"/>
      <c r="J362" s="13"/>
      <c r="K362" s="13"/>
      <c r="L362" s="203"/>
      <c r="M362" s="207"/>
      <c r="N362" s="208"/>
      <c r="O362" s="208"/>
      <c r="P362" s="208"/>
      <c r="Q362" s="208"/>
      <c r="R362" s="208"/>
      <c r="S362" s="208"/>
      <c r="T362" s="209"/>
      <c r="U362" s="13"/>
      <c r="V362" s="13"/>
      <c r="W362" s="13"/>
      <c r="X362" s="13"/>
      <c r="Y362" s="13"/>
      <c r="Z362" s="13"/>
      <c r="AA362" s="13"/>
      <c r="AB362" s="13"/>
      <c r="AC362" s="13"/>
      <c r="AD362" s="13"/>
      <c r="AE362" s="13"/>
      <c r="AT362" s="204" t="s">
        <v>141</v>
      </c>
      <c r="AU362" s="204" t="s">
        <v>87</v>
      </c>
      <c r="AV362" s="13" t="s">
        <v>85</v>
      </c>
      <c r="AW362" s="13" t="s">
        <v>34</v>
      </c>
      <c r="AX362" s="13" t="s">
        <v>77</v>
      </c>
      <c r="AY362" s="204" t="s">
        <v>131</v>
      </c>
    </row>
    <row r="363" s="13" customFormat="1">
      <c r="A363" s="13"/>
      <c r="B363" s="203"/>
      <c r="C363" s="13"/>
      <c r="D363" s="199" t="s">
        <v>141</v>
      </c>
      <c r="E363" s="204" t="s">
        <v>1</v>
      </c>
      <c r="F363" s="205" t="s">
        <v>509</v>
      </c>
      <c r="G363" s="13"/>
      <c r="H363" s="204" t="s">
        <v>1</v>
      </c>
      <c r="I363" s="206"/>
      <c r="J363" s="13"/>
      <c r="K363" s="13"/>
      <c r="L363" s="203"/>
      <c r="M363" s="207"/>
      <c r="N363" s="208"/>
      <c r="O363" s="208"/>
      <c r="P363" s="208"/>
      <c r="Q363" s="208"/>
      <c r="R363" s="208"/>
      <c r="S363" s="208"/>
      <c r="T363" s="209"/>
      <c r="U363" s="13"/>
      <c r="V363" s="13"/>
      <c r="W363" s="13"/>
      <c r="X363" s="13"/>
      <c r="Y363" s="13"/>
      <c r="Z363" s="13"/>
      <c r="AA363" s="13"/>
      <c r="AB363" s="13"/>
      <c r="AC363" s="13"/>
      <c r="AD363" s="13"/>
      <c r="AE363" s="13"/>
      <c r="AT363" s="204" t="s">
        <v>141</v>
      </c>
      <c r="AU363" s="204" t="s">
        <v>87</v>
      </c>
      <c r="AV363" s="13" t="s">
        <v>85</v>
      </c>
      <c r="AW363" s="13" t="s">
        <v>34</v>
      </c>
      <c r="AX363" s="13" t="s">
        <v>77</v>
      </c>
      <c r="AY363" s="204" t="s">
        <v>131</v>
      </c>
    </row>
    <row r="364" s="14" customFormat="1">
      <c r="A364" s="14"/>
      <c r="B364" s="210"/>
      <c r="C364" s="14"/>
      <c r="D364" s="199" t="s">
        <v>141</v>
      </c>
      <c r="E364" s="211" t="s">
        <v>1</v>
      </c>
      <c r="F364" s="212" t="s">
        <v>510</v>
      </c>
      <c r="G364" s="14"/>
      <c r="H364" s="213">
        <v>59.418999999999997</v>
      </c>
      <c r="I364" s="214"/>
      <c r="J364" s="14"/>
      <c r="K364" s="14"/>
      <c r="L364" s="210"/>
      <c r="M364" s="215"/>
      <c r="N364" s="216"/>
      <c r="O364" s="216"/>
      <c r="P364" s="216"/>
      <c r="Q364" s="216"/>
      <c r="R364" s="216"/>
      <c r="S364" s="216"/>
      <c r="T364" s="217"/>
      <c r="U364" s="14"/>
      <c r="V364" s="14"/>
      <c r="W364" s="14"/>
      <c r="X364" s="14"/>
      <c r="Y364" s="14"/>
      <c r="Z364" s="14"/>
      <c r="AA364" s="14"/>
      <c r="AB364" s="14"/>
      <c r="AC364" s="14"/>
      <c r="AD364" s="14"/>
      <c r="AE364" s="14"/>
      <c r="AT364" s="211" t="s">
        <v>141</v>
      </c>
      <c r="AU364" s="211" t="s">
        <v>87</v>
      </c>
      <c r="AV364" s="14" t="s">
        <v>87</v>
      </c>
      <c r="AW364" s="14" t="s">
        <v>34</v>
      </c>
      <c r="AX364" s="14" t="s">
        <v>77</v>
      </c>
      <c r="AY364" s="211" t="s">
        <v>131</v>
      </c>
    </row>
    <row r="365" s="15" customFormat="1">
      <c r="A365" s="15"/>
      <c r="B365" s="218"/>
      <c r="C365" s="15"/>
      <c r="D365" s="199" t="s">
        <v>141</v>
      </c>
      <c r="E365" s="219" t="s">
        <v>1</v>
      </c>
      <c r="F365" s="220" t="s">
        <v>154</v>
      </c>
      <c r="G365" s="15"/>
      <c r="H365" s="221">
        <v>122.383</v>
      </c>
      <c r="I365" s="222"/>
      <c r="J365" s="15"/>
      <c r="K365" s="15"/>
      <c r="L365" s="218"/>
      <c r="M365" s="223"/>
      <c r="N365" s="224"/>
      <c r="O365" s="224"/>
      <c r="P365" s="224"/>
      <c r="Q365" s="224"/>
      <c r="R365" s="224"/>
      <c r="S365" s="224"/>
      <c r="T365" s="225"/>
      <c r="U365" s="15"/>
      <c r="V365" s="15"/>
      <c r="W365" s="15"/>
      <c r="X365" s="15"/>
      <c r="Y365" s="15"/>
      <c r="Z365" s="15"/>
      <c r="AA365" s="15"/>
      <c r="AB365" s="15"/>
      <c r="AC365" s="15"/>
      <c r="AD365" s="15"/>
      <c r="AE365" s="15"/>
      <c r="AT365" s="219" t="s">
        <v>141</v>
      </c>
      <c r="AU365" s="219" t="s">
        <v>87</v>
      </c>
      <c r="AV365" s="15" t="s">
        <v>137</v>
      </c>
      <c r="AW365" s="15" t="s">
        <v>34</v>
      </c>
      <c r="AX365" s="15" t="s">
        <v>85</v>
      </c>
      <c r="AY365" s="219" t="s">
        <v>131</v>
      </c>
    </row>
    <row r="366" s="2" customFormat="1" ht="48" customHeight="1">
      <c r="A366" s="37"/>
      <c r="B366" s="185"/>
      <c r="C366" s="186" t="s">
        <v>511</v>
      </c>
      <c r="D366" s="186" t="s">
        <v>132</v>
      </c>
      <c r="E366" s="187" t="s">
        <v>512</v>
      </c>
      <c r="F366" s="188" t="s">
        <v>513</v>
      </c>
      <c r="G366" s="189" t="s">
        <v>158</v>
      </c>
      <c r="H366" s="190">
        <v>1223.8299999999999</v>
      </c>
      <c r="I366" s="191"/>
      <c r="J366" s="192">
        <f>ROUND(I366*H366,2)</f>
        <v>0</v>
      </c>
      <c r="K366" s="188" t="s">
        <v>136</v>
      </c>
      <c r="L366" s="38"/>
      <c r="M366" s="193" t="s">
        <v>1</v>
      </c>
      <c r="N366" s="194" t="s">
        <v>42</v>
      </c>
      <c r="O366" s="76"/>
      <c r="P366" s="195">
        <f>O366*H366</f>
        <v>0</v>
      </c>
      <c r="Q366" s="195">
        <v>0</v>
      </c>
      <c r="R366" s="195">
        <f>Q366*H366</f>
        <v>0</v>
      </c>
      <c r="S366" s="195">
        <v>0</v>
      </c>
      <c r="T366" s="196">
        <f>S366*H366</f>
        <v>0</v>
      </c>
      <c r="U366" s="37"/>
      <c r="V366" s="37"/>
      <c r="W366" s="37"/>
      <c r="X366" s="37"/>
      <c r="Y366" s="37"/>
      <c r="Z366" s="37"/>
      <c r="AA366" s="37"/>
      <c r="AB366" s="37"/>
      <c r="AC366" s="37"/>
      <c r="AD366" s="37"/>
      <c r="AE366" s="37"/>
      <c r="AR366" s="197" t="s">
        <v>137</v>
      </c>
      <c r="AT366" s="197" t="s">
        <v>132</v>
      </c>
      <c r="AU366" s="197" t="s">
        <v>87</v>
      </c>
      <c r="AY366" s="18" t="s">
        <v>131</v>
      </c>
      <c r="BE366" s="198">
        <f>IF(N366="základní",J366,0)</f>
        <v>0</v>
      </c>
      <c r="BF366" s="198">
        <f>IF(N366="snížená",J366,0)</f>
        <v>0</v>
      </c>
      <c r="BG366" s="198">
        <f>IF(N366="zákl. přenesená",J366,0)</f>
        <v>0</v>
      </c>
      <c r="BH366" s="198">
        <f>IF(N366="sníž. přenesená",J366,0)</f>
        <v>0</v>
      </c>
      <c r="BI366" s="198">
        <f>IF(N366="nulová",J366,0)</f>
        <v>0</v>
      </c>
      <c r="BJ366" s="18" t="s">
        <v>85</v>
      </c>
      <c r="BK366" s="198">
        <f>ROUND(I366*H366,2)</f>
        <v>0</v>
      </c>
      <c r="BL366" s="18" t="s">
        <v>137</v>
      </c>
      <c r="BM366" s="197" t="s">
        <v>514</v>
      </c>
    </row>
    <row r="367" s="2" customFormat="1">
      <c r="A367" s="37"/>
      <c r="B367" s="38"/>
      <c r="C367" s="37"/>
      <c r="D367" s="199" t="s">
        <v>139</v>
      </c>
      <c r="E367" s="37"/>
      <c r="F367" s="200" t="s">
        <v>492</v>
      </c>
      <c r="G367" s="37"/>
      <c r="H367" s="37"/>
      <c r="I367" s="123"/>
      <c r="J367" s="37"/>
      <c r="K367" s="37"/>
      <c r="L367" s="38"/>
      <c r="M367" s="201"/>
      <c r="N367" s="202"/>
      <c r="O367" s="76"/>
      <c r="P367" s="76"/>
      <c r="Q367" s="76"/>
      <c r="R367" s="76"/>
      <c r="S367" s="76"/>
      <c r="T367" s="77"/>
      <c r="U367" s="37"/>
      <c r="V367" s="37"/>
      <c r="W367" s="37"/>
      <c r="X367" s="37"/>
      <c r="Y367" s="37"/>
      <c r="Z367" s="37"/>
      <c r="AA367" s="37"/>
      <c r="AB367" s="37"/>
      <c r="AC367" s="37"/>
      <c r="AD367" s="37"/>
      <c r="AE367" s="37"/>
      <c r="AT367" s="18" t="s">
        <v>139</v>
      </c>
      <c r="AU367" s="18" t="s">
        <v>87</v>
      </c>
    </row>
    <row r="368" s="14" customFormat="1">
      <c r="A368" s="14"/>
      <c r="B368" s="210"/>
      <c r="C368" s="14"/>
      <c r="D368" s="199" t="s">
        <v>141</v>
      </c>
      <c r="E368" s="211" t="s">
        <v>1</v>
      </c>
      <c r="F368" s="212" t="s">
        <v>515</v>
      </c>
      <c r="G368" s="14"/>
      <c r="H368" s="213">
        <v>1223.8299999999999</v>
      </c>
      <c r="I368" s="214"/>
      <c r="J368" s="14"/>
      <c r="K368" s="14"/>
      <c r="L368" s="210"/>
      <c r="M368" s="215"/>
      <c r="N368" s="216"/>
      <c r="O368" s="216"/>
      <c r="P368" s="216"/>
      <c r="Q368" s="216"/>
      <c r="R368" s="216"/>
      <c r="S368" s="216"/>
      <c r="T368" s="217"/>
      <c r="U368" s="14"/>
      <c r="V368" s="14"/>
      <c r="W368" s="14"/>
      <c r="X368" s="14"/>
      <c r="Y368" s="14"/>
      <c r="Z368" s="14"/>
      <c r="AA368" s="14"/>
      <c r="AB368" s="14"/>
      <c r="AC368" s="14"/>
      <c r="AD368" s="14"/>
      <c r="AE368" s="14"/>
      <c r="AT368" s="211" t="s">
        <v>141</v>
      </c>
      <c r="AU368" s="211" t="s">
        <v>87</v>
      </c>
      <c r="AV368" s="14" t="s">
        <v>87</v>
      </c>
      <c r="AW368" s="14" t="s">
        <v>34</v>
      </c>
      <c r="AX368" s="14" t="s">
        <v>85</v>
      </c>
      <c r="AY368" s="211" t="s">
        <v>131</v>
      </c>
    </row>
    <row r="369" s="2" customFormat="1" ht="36" customHeight="1">
      <c r="A369" s="37"/>
      <c r="B369" s="185"/>
      <c r="C369" s="186" t="s">
        <v>516</v>
      </c>
      <c r="D369" s="186" t="s">
        <v>132</v>
      </c>
      <c r="E369" s="187" t="s">
        <v>517</v>
      </c>
      <c r="F369" s="188" t="s">
        <v>518</v>
      </c>
      <c r="G369" s="189" t="s">
        <v>158</v>
      </c>
      <c r="H369" s="190">
        <v>1.3740000000000001</v>
      </c>
      <c r="I369" s="191"/>
      <c r="J369" s="192">
        <f>ROUND(I369*H369,2)</f>
        <v>0</v>
      </c>
      <c r="K369" s="188" t="s">
        <v>136</v>
      </c>
      <c r="L369" s="38"/>
      <c r="M369" s="193" t="s">
        <v>1</v>
      </c>
      <c r="N369" s="194" t="s">
        <v>42</v>
      </c>
      <c r="O369" s="76"/>
      <c r="P369" s="195">
        <f>O369*H369</f>
        <v>0</v>
      </c>
      <c r="Q369" s="195">
        <v>0</v>
      </c>
      <c r="R369" s="195">
        <f>Q369*H369</f>
        <v>0</v>
      </c>
      <c r="S369" s="195">
        <v>0</v>
      </c>
      <c r="T369" s="196">
        <f>S369*H369</f>
        <v>0</v>
      </c>
      <c r="U369" s="37"/>
      <c r="V369" s="37"/>
      <c r="W369" s="37"/>
      <c r="X369" s="37"/>
      <c r="Y369" s="37"/>
      <c r="Z369" s="37"/>
      <c r="AA369" s="37"/>
      <c r="AB369" s="37"/>
      <c r="AC369" s="37"/>
      <c r="AD369" s="37"/>
      <c r="AE369" s="37"/>
      <c r="AR369" s="197" t="s">
        <v>137</v>
      </c>
      <c r="AT369" s="197" t="s">
        <v>132</v>
      </c>
      <c r="AU369" s="197" t="s">
        <v>87</v>
      </c>
      <c r="AY369" s="18" t="s">
        <v>131</v>
      </c>
      <c r="BE369" s="198">
        <f>IF(N369="základní",J369,0)</f>
        <v>0</v>
      </c>
      <c r="BF369" s="198">
        <f>IF(N369="snížená",J369,0)</f>
        <v>0</v>
      </c>
      <c r="BG369" s="198">
        <f>IF(N369="zákl. přenesená",J369,0)</f>
        <v>0</v>
      </c>
      <c r="BH369" s="198">
        <f>IF(N369="sníž. přenesená",J369,0)</f>
        <v>0</v>
      </c>
      <c r="BI369" s="198">
        <f>IF(N369="nulová",J369,0)</f>
        <v>0</v>
      </c>
      <c r="BJ369" s="18" t="s">
        <v>85</v>
      </c>
      <c r="BK369" s="198">
        <f>ROUND(I369*H369,2)</f>
        <v>0</v>
      </c>
      <c r="BL369" s="18" t="s">
        <v>137</v>
      </c>
      <c r="BM369" s="197" t="s">
        <v>519</v>
      </c>
    </row>
    <row r="370" s="2" customFormat="1">
      <c r="A370" s="37"/>
      <c r="B370" s="38"/>
      <c r="C370" s="37"/>
      <c r="D370" s="199" t="s">
        <v>139</v>
      </c>
      <c r="E370" s="37"/>
      <c r="F370" s="200" t="s">
        <v>492</v>
      </c>
      <c r="G370" s="37"/>
      <c r="H370" s="37"/>
      <c r="I370" s="123"/>
      <c r="J370" s="37"/>
      <c r="K370" s="37"/>
      <c r="L370" s="38"/>
      <c r="M370" s="201"/>
      <c r="N370" s="202"/>
      <c r="O370" s="76"/>
      <c r="P370" s="76"/>
      <c r="Q370" s="76"/>
      <c r="R370" s="76"/>
      <c r="S370" s="76"/>
      <c r="T370" s="77"/>
      <c r="U370" s="37"/>
      <c r="V370" s="37"/>
      <c r="W370" s="37"/>
      <c r="X370" s="37"/>
      <c r="Y370" s="37"/>
      <c r="Z370" s="37"/>
      <c r="AA370" s="37"/>
      <c r="AB370" s="37"/>
      <c r="AC370" s="37"/>
      <c r="AD370" s="37"/>
      <c r="AE370" s="37"/>
      <c r="AT370" s="18" t="s">
        <v>139</v>
      </c>
      <c r="AU370" s="18" t="s">
        <v>87</v>
      </c>
    </row>
    <row r="371" s="13" customFormat="1">
      <c r="A371" s="13"/>
      <c r="B371" s="203"/>
      <c r="C371" s="13"/>
      <c r="D371" s="199" t="s">
        <v>141</v>
      </c>
      <c r="E371" s="204" t="s">
        <v>1</v>
      </c>
      <c r="F371" s="205" t="s">
        <v>520</v>
      </c>
      <c r="G371" s="13"/>
      <c r="H371" s="204" t="s">
        <v>1</v>
      </c>
      <c r="I371" s="206"/>
      <c r="J371" s="13"/>
      <c r="K371" s="13"/>
      <c r="L371" s="203"/>
      <c r="M371" s="207"/>
      <c r="N371" s="208"/>
      <c r="O371" s="208"/>
      <c r="P371" s="208"/>
      <c r="Q371" s="208"/>
      <c r="R371" s="208"/>
      <c r="S371" s="208"/>
      <c r="T371" s="209"/>
      <c r="U371" s="13"/>
      <c r="V371" s="13"/>
      <c r="W371" s="13"/>
      <c r="X371" s="13"/>
      <c r="Y371" s="13"/>
      <c r="Z371" s="13"/>
      <c r="AA371" s="13"/>
      <c r="AB371" s="13"/>
      <c r="AC371" s="13"/>
      <c r="AD371" s="13"/>
      <c r="AE371" s="13"/>
      <c r="AT371" s="204" t="s">
        <v>141</v>
      </c>
      <c r="AU371" s="204" t="s">
        <v>87</v>
      </c>
      <c r="AV371" s="13" t="s">
        <v>85</v>
      </c>
      <c r="AW371" s="13" t="s">
        <v>34</v>
      </c>
      <c r="AX371" s="13" t="s">
        <v>77</v>
      </c>
      <c r="AY371" s="204" t="s">
        <v>131</v>
      </c>
    </row>
    <row r="372" s="13" customFormat="1">
      <c r="A372" s="13"/>
      <c r="B372" s="203"/>
      <c r="C372" s="13"/>
      <c r="D372" s="199" t="s">
        <v>141</v>
      </c>
      <c r="E372" s="204" t="s">
        <v>1</v>
      </c>
      <c r="F372" s="205" t="s">
        <v>521</v>
      </c>
      <c r="G372" s="13"/>
      <c r="H372" s="204" t="s">
        <v>1</v>
      </c>
      <c r="I372" s="206"/>
      <c r="J372" s="13"/>
      <c r="K372" s="13"/>
      <c r="L372" s="203"/>
      <c r="M372" s="207"/>
      <c r="N372" s="208"/>
      <c r="O372" s="208"/>
      <c r="P372" s="208"/>
      <c r="Q372" s="208"/>
      <c r="R372" s="208"/>
      <c r="S372" s="208"/>
      <c r="T372" s="209"/>
      <c r="U372" s="13"/>
      <c r="V372" s="13"/>
      <c r="W372" s="13"/>
      <c r="X372" s="13"/>
      <c r="Y372" s="13"/>
      <c r="Z372" s="13"/>
      <c r="AA372" s="13"/>
      <c r="AB372" s="13"/>
      <c r="AC372" s="13"/>
      <c r="AD372" s="13"/>
      <c r="AE372" s="13"/>
      <c r="AT372" s="204" t="s">
        <v>141</v>
      </c>
      <c r="AU372" s="204" t="s">
        <v>87</v>
      </c>
      <c r="AV372" s="13" t="s">
        <v>85</v>
      </c>
      <c r="AW372" s="13" t="s">
        <v>34</v>
      </c>
      <c r="AX372" s="13" t="s">
        <v>77</v>
      </c>
      <c r="AY372" s="204" t="s">
        <v>131</v>
      </c>
    </row>
    <row r="373" s="14" customFormat="1">
      <c r="A373" s="14"/>
      <c r="B373" s="210"/>
      <c r="C373" s="14"/>
      <c r="D373" s="199" t="s">
        <v>141</v>
      </c>
      <c r="E373" s="211" t="s">
        <v>1</v>
      </c>
      <c r="F373" s="212" t="s">
        <v>522</v>
      </c>
      <c r="G373" s="14"/>
      <c r="H373" s="213">
        <v>1.3740000000000001</v>
      </c>
      <c r="I373" s="214"/>
      <c r="J373" s="14"/>
      <c r="K373" s="14"/>
      <c r="L373" s="210"/>
      <c r="M373" s="215"/>
      <c r="N373" s="216"/>
      <c r="O373" s="216"/>
      <c r="P373" s="216"/>
      <c r="Q373" s="216"/>
      <c r="R373" s="216"/>
      <c r="S373" s="216"/>
      <c r="T373" s="217"/>
      <c r="U373" s="14"/>
      <c r="V373" s="14"/>
      <c r="W373" s="14"/>
      <c r="X373" s="14"/>
      <c r="Y373" s="14"/>
      <c r="Z373" s="14"/>
      <c r="AA373" s="14"/>
      <c r="AB373" s="14"/>
      <c r="AC373" s="14"/>
      <c r="AD373" s="14"/>
      <c r="AE373" s="14"/>
      <c r="AT373" s="211" t="s">
        <v>141</v>
      </c>
      <c r="AU373" s="211" t="s">
        <v>87</v>
      </c>
      <c r="AV373" s="14" t="s">
        <v>87</v>
      </c>
      <c r="AW373" s="14" t="s">
        <v>34</v>
      </c>
      <c r="AX373" s="14" t="s">
        <v>85</v>
      </c>
      <c r="AY373" s="211" t="s">
        <v>131</v>
      </c>
    </row>
    <row r="374" s="2" customFormat="1" ht="48" customHeight="1">
      <c r="A374" s="37"/>
      <c r="B374" s="185"/>
      <c r="C374" s="186" t="s">
        <v>523</v>
      </c>
      <c r="D374" s="186" t="s">
        <v>132</v>
      </c>
      <c r="E374" s="187" t="s">
        <v>524</v>
      </c>
      <c r="F374" s="188" t="s">
        <v>525</v>
      </c>
      <c r="G374" s="189" t="s">
        <v>158</v>
      </c>
      <c r="H374" s="190">
        <v>13.74</v>
      </c>
      <c r="I374" s="191"/>
      <c r="J374" s="192">
        <f>ROUND(I374*H374,2)</f>
        <v>0</v>
      </c>
      <c r="K374" s="188" t="s">
        <v>136</v>
      </c>
      <c r="L374" s="38"/>
      <c r="M374" s="193" t="s">
        <v>1</v>
      </c>
      <c r="N374" s="194" t="s">
        <v>42</v>
      </c>
      <c r="O374" s="76"/>
      <c r="P374" s="195">
        <f>O374*H374</f>
        <v>0</v>
      </c>
      <c r="Q374" s="195">
        <v>0</v>
      </c>
      <c r="R374" s="195">
        <f>Q374*H374</f>
        <v>0</v>
      </c>
      <c r="S374" s="195">
        <v>0</v>
      </c>
      <c r="T374" s="196">
        <f>S374*H374</f>
        <v>0</v>
      </c>
      <c r="U374" s="37"/>
      <c r="V374" s="37"/>
      <c r="W374" s="37"/>
      <c r="X374" s="37"/>
      <c r="Y374" s="37"/>
      <c r="Z374" s="37"/>
      <c r="AA374" s="37"/>
      <c r="AB374" s="37"/>
      <c r="AC374" s="37"/>
      <c r="AD374" s="37"/>
      <c r="AE374" s="37"/>
      <c r="AR374" s="197" t="s">
        <v>137</v>
      </c>
      <c r="AT374" s="197" t="s">
        <v>132</v>
      </c>
      <c r="AU374" s="197" t="s">
        <v>87</v>
      </c>
      <c r="AY374" s="18" t="s">
        <v>131</v>
      </c>
      <c r="BE374" s="198">
        <f>IF(N374="základní",J374,0)</f>
        <v>0</v>
      </c>
      <c r="BF374" s="198">
        <f>IF(N374="snížená",J374,0)</f>
        <v>0</v>
      </c>
      <c r="BG374" s="198">
        <f>IF(N374="zákl. přenesená",J374,0)</f>
        <v>0</v>
      </c>
      <c r="BH374" s="198">
        <f>IF(N374="sníž. přenesená",J374,0)</f>
        <v>0</v>
      </c>
      <c r="BI374" s="198">
        <f>IF(N374="nulová",J374,0)</f>
        <v>0</v>
      </c>
      <c r="BJ374" s="18" t="s">
        <v>85</v>
      </c>
      <c r="BK374" s="198">
        <f>ROUND(I374*H374,2)</f>
        <v>0</v>
      </c>
      <c r="BL374" s="18" t="s">
        <v>137</v>
      </c>
      <c r="BM374" s="197" t="s">
        <v>526</v>
      </c>
    </row>
    <row r="375" s="2" customFormat="1">
      <c r="A375" s="37"/>
      <c r="B375" s="38"/>
      <c r="C375" s="37"/>
      <c r="D375" s="199" t="s">
        <v>139</v>
      </c>
      <c r="E375" s="37"/>
      <c r="F375" s="200" t="s">
        <v>492</v>
      </c>
      <c r="G375" s="37"/>
      <c r="H375" s="37"/>
      <c r="I375" s="123"/>
      <c r="J375" s="37"/>
      <c r="K375" s="37"/>
      <c r="L375" s="38"/>
      <c r="M375" s="201"/>
      <c r="N375" s="202"/>
      <c r="O375" s="76"/>
      <c r="P375" s="76"/>
      <c r="Q375" s="76"/>
      <c r="R375" s="76"/>
      <c r="S375" s="76"/>
      <c r="T375" s="77"/>
      <c r="U375" s="37"/>
      <c r="V375" s="37"/>
      <c r="W375" s="37"/>
      <c r="X375" s="37"/>
      <c r="Y375" s="37"/>
      <c r="Z375" s="37"/>
      <c r="AA375" s="37"/>
      <c r="AB375" s="37"/>
      <c r="AC375" s="37"/>
      <c r="AD375" s="37"/>
      <c r="AE375" s="37"/>
      <c r="AT375" s="18" t="s">
        <v>139</v>
      </c>
      <c r="AU375" s="18" t="s">
        <v>87</v>
      </c>
    </row>
    <row r="376" s="14" customFormat="1">
      <c r="A376" s="14"/>
      <c r="B376" s="210"/>
      <c r="C376" s="14"/>
      <c r="D376" s="199" t="s">
        <v>141</v>
      </c>
      <c r="E376" s="211" t="s">
        <v>1</v>
      </c>
      <c r="F376" s="212" t="s">
        <v>527</v>
      </c>
      <c r="G376" s="14"/>
      <c r="H376" s="213">
        <v>13.74</v>
      </c>
      <c r="I376" s="214"/>
      <c r="J376" s="14"/>
      <c r="K376" s="14"/>
      <c r="L376" s="210"/>
      <c r="M376" s="215"/>
      <c r="N376" s="216"/>
      <c r="O376" s="216"/>
      <c r="P376" s="216"/>
      <c r="Q376" s="216"/>
      <c r="R376" s="216"/>
      <c r="S376" s="216"/>
      <c r="T376" s="217"/>
      <c r="U376" s="14"/>
      <c r="V376" s="14"/>
      <c r="W376" s="14"/>
      <c r="X376" s="14"/>
      <c r="Y376" s="14"/>
      <c r="Z376" s="14"/>
      <c r="AA376" s="14"/>
      <c r="AB376" s="14"/>
      <c r="AC376" s="14"/>
      <c r="AD376" s="14"/>
      <c r="AE376" s="14"/>
      <c r="AT376" s="211" t="s">
        <v>141</v>
      </c>
      <c r="AU376" s="211" t="s">
        <v>87</v>
      </c>
      <c r="AV376" s="14" t="s">
        <v>87</v>
      </c>
      <c r="AW376" s="14" t="s">
        <v>34</v>
      </c>
      <c r="AX376" s="14" t="s">
        <v>85</v>
      </c>
      <c r="AY376" s="211" t="s">
        <v>131</v>
      </c>
    </row>
    <row r="377" s="2" customFormat="1" ht="36" customHeight="1">
      <c r="A377" s="37"/>
      <c r="B377" s="185"/>
      <c r="C377" s="186" t="s">
        <v>528</v>
      </c>
      <c r="D377" s="186" t="s">
        <v>132</v>
      </c>
      <c r="E377" s="187" t="s">
        <v>529</v>
      </c>
      <c r="F377" s="188" t="s">
        <v>530</v>
      </c>
      <c r="G377" s="189" t="s">
        <v>158</v>
      </c>
      <c r="H377" s="190">
        <v>3.96</v>
      </c>
      <c r="I377" s="191"/>
      <c r="J377" s="192">
        <f>ROUND(I377*H377,2)</f>
        <v>0</v>
      </c>
      <c r="K377" s="188" t="s">
        <v>1</v>
      </c>
      <c r="L377" s="38"/>
      <c r="M377" s="193" t="s">
        <v>1</v>
      </c>
      <c r="N377" s="194" t="s">
        <v>42</v>
      </c>
      <c r="O377" s="76"/>
      <c r="P377" s="195">
        <f>O377*H377</f>
        <v>0</v>
      </c>
      <c r="Q377" s="195">
        <v>0</v>
      </c>
      <c r="R377" s="195">
        <f>Q377*H377</f>
        <v>0</v>
      </c>
      <c r="S377" s="195">
        <v>0</v>
      </c>
      <c r="T377" s="196">
        <f>S377*H377</f>
        <v>0</v>
      </c>
      <c r="U377" s="37"/>
      <c r="V377" s="37"/>
      <c r="W377" s="37"/>
      <c r="X377" s="37"/>
      <c r="Y377" s="37"/>
      <c r="Z377" s="37"/>
      <c r="AA377" s="37"/>
      <c r="AB377" s="37"/>
      <c r="AC377" s="37"/>
      <c r="AD377" s="37"/>
      <c r="AE377" s="37"/>
      <c r="AR377" s="197" t="s">
        <v>137</v>
      </c>
      <c r="AT377" s="197" t="s">
        <v>132</v>
      </c>
      <c r="AU377" s="197" t="s">
        <v>87</v>
      </c>
      <c r="AY377" s="18" t="s">
        <v>131</v>
      </c>
      <c r="BE377" s="198">
        <f>IF(N377="základní",J377,0)</f>
        <v>0</v>
      </c>
      <c r="BF377" s="198">
        <f>IF(N377="snížená",J377,0)</f>
        <v>0</v>
      </c>
      <c r="BG377" s="198">
        <f>IF(N377="zákl. přenesená",J377,0)</f>
        <v>0</v>
      </c>
      <c r="BH377" s="198">
        <f>IF(N377="sníž. přenesená",J377,0)</f>
        <v>0</v>
      </c>
      <c r="BI377" s="198">
        <f>IF(N377="nulová",J377,0)</f>
        <v>0</v>
      </c>
      <c r="BJ377" s="18" t="s">
        <v>85</v>
      </c>
      <c r="BK377" s="198">
        <f>ROUND(I377*H377,2)</f>
        <v>0</v>
      </c>
      <c r="BL377" s="18" t="s">
        <v>137</v>
      </c>
      <c r="BM377" s="197" t="s">
        <v>531</v>
      </c>
    </row>
    <row r="378" s="2" customFormat="1">
      <c r="A378" s="37"/>
      <c r="B378" s="38"/>
      <c r="C378" s="37"/>
      <c r="D378" s="199" t="s">
        <v>139</v>
      </c>
      <c r="E378" s="37"/>
      <c r="F378" s="200" t="s">
        <v>532</v>
      </c>
      <c r="G378" s="37"/>
      <c r="H378" s="37"/>
      <c r="I378" s="123"/>
      <c r="J378" s="37"/>
      <c r="K378" s="37"/>
      <c r="L378" s="38"/>
      <c r="M378" s="201"/>
      <c r="N378" s="202"/>
      <c r="O378" s="76"/>
      <c r="P378" s="76"/>
      <c r="Q378" s="76"/>
      <c r="R378" s="76"/>
      <c r="S378" s="76"/>
      <c r="T378" s="77"/>
      <c r="U378" s="37"/>
      <c r="V378" s="37"/>
      <c r="W378" s="37"/>
      <c r="X378" s="37"/>
      <c r="Y378" s="37"/>
      <c r="Z378" s="37"/>
      <c r="AA378" s="37"/>
      <c r="AB378" s="37"/>
      <c r="AC378" s="37"/>
      <c r="AD378" s="37"/>
      <c r="AE378" s="37"/>
      <c r="AT378" s="18" t="s">
        <v>139</v>
      </c>
      <c r="AU378" s="18" t="s">
        <v>87</v>
      </c>
    </row>
    <row r="379" s="13" customFormat="1">
      <c r="A379" s="13"/>
      <c r="B379" s="203"/>
      <c r="C379" s="13"/>
      <c r="D379" s="199" t="s">
        <v>141</v>
      </c>
      <c r="E379" s="204" t="s">
        <v>1</v>
      </c>
      <c r="F379" s="205" t="s">
        <v>533</v>
      </c>
      <c r="G379" s="13"/>
      <c r="H379" s="204" t="s">
        <v>1</v>
      </c>
      <c r="I379" s="206"/>
      <c r="J379" s="13"/>
      <c r="K379" s="13"/>
      <c r="L379" s="203"/>
      <c r="M379" s="207"/>
      <c r="N379" s="208"/>
      <c r="O379" s="208"/>
      <c r="P379" s="208"/>
      <c r="Q379" s="208"/>
      <c r="R379" s="208"/>
      <c r="S379" s="208"/>
      <c r="T379" s="209"/>
      <c r="U379" s="13"/>
      <c r="V379" s="13"/>
      <c r="W379" s="13"/>
      <c r="X379" s="13"/>
      <c r="Y379" s="13"/>
      <c r="Z379" s="13"/>
      <c r="AA379" s="13"/>
      <c r="AB379" s="13"/>
      <c r="AC379" s="13"/>
      <c r="AD379" s="13"/>
      <c r="AE379" s="13"/>
      <c r="AT379" s="204" t="s">
        <v>141</v>
      </c>
      <c r="AU379" s="204" t="s">
        <v>87</v>
      </c>
      <c r="AV379" s="13" t="s">
        <v>85</v>
      </c>
      <c r="AW379" s="13" t="s">
        <v>34</v>
      </c>
      <c r="AX379" s="13" t="s">
        <v>77</v>
      </c>
      <c r="AY379" s="204" t="s">
        <v>131</v>
      </c>
    </row>
    <row r="380" s="13" customFormat="1">
      <c r="A380" s="13"/>
      <c r="B380" s="203"/>
      <c r="C380" s="13"/>
      <c r="D380" s="199" t="s">
        <v>141</v>
      </c>
      <c r="E380" s="204" t="s">
        <v>1</v>
      </c>
      <c r="F380" s="205" t="s">
        <v>534</v>
      </c>
      <c r="G380" s="13"/>
      <c r="H380" s="204" t="s">
        <v>1</v>
      </c>
      <c r="I380" s="206"/>
      <c r="J380" s="13"/>
      <c r="K380" s="13"/>
      <c r="L380" s="203"/>
      <c r="M380" s="207"/>
      <c r="N380" s="208"/>
      <c r="O380" s="208"/>
      <c r="P380" s="208"/>
      <c r="Q380" s="208"/>
      <c r="R380" s="208"/>
      <c r="S380" s="208"/>
      <c r="T380" s="209"/>
      <c r="U380" s="13"/>
      <c r="V380" s="13"/>
      <c r="W380" s="13"/>
      <c r="X380" s="13"/>
      <c r="Y380" s="13"/>
      <c r="Z380" s="13"/>
      <c r="AA380" s="13"/>
      <c r="AB380" s="13"/>
      <c r="AC380" s="13"/>
      <c r="AD380" s="13"/>
      <c r="AE380" s="13"/>
      <c r="AT380" s="204" t="s">
        <v>141</v>
      </c>
      <c r="AU380" s="204" t="s">
        <v>87</v>
      </c>
      <c r="AV380" s="13" t="s">
        <v>85</v>
      </c>
      <c r="AW380" s="13" t="s">
        <v>34</v>
      </c>
      <c r="AX380" s="13" t="s">
        <v>77</v>
      </c>
      <c r="AY380" s="204" t="s">
        <v>131</v>
      </c>
    </row>
    <row r="381" s="14" customFormat="1">
      <c r="A381" s="14"/>
      <c r="B381" s="210"/>
      <c r="C381" s="14"/>
      <c r="D381" s="199" t="s">
        <v>141</v>
      </c>
      <c r="E381" s="211" t="s">
        <v>1</v>
      </c>
      <c r="F381" s="212" t="s">
        <v>494</v>
      </c>
      <c r="G381" s="14"/>
      <c r="H381" s="213">
        <v>3.96</v>
      </c>
      <c r="I381" s="214"/>
      <c r="J381" s="14"/>
      <c r="K381" s="14"/>
      <c r="L381" s="210"/>
      <c r="M381" s="215"/>
      <c r="N381" s="216"/>
      <c r="O381" s="216"/>
      <c r="P381" s="216"/>
      <c r="Q381" s="216"/>
      <c r="R381" s="216"/>
      <c r="S381" s="216"/>
      <c r="T381" s="217"/>
      <c r="U381" s="14"/>
      <c r="V381" s="14"/>
      <c r="W381" s="14"/>
      <c r="X381" s="14"/>
      <c r="Y381" s="14"/>
      <c r="Z381" s="14"/>
      <c r="AA381" s="14"/>
      <c r="AB381" s="14"/>
      <c r="AC381" s="14"/>
      <c r="AD381" s="14"/>
      <c r="AE381" s="14"/>
      <c r="AT381" s="211" t="s">
        <v>141</v>
      </c>
      <c r="AU381" s="211" t="s">
        <v>87</v>
      </c>
      <c r="AV381" s="14" t="s">
        <v>87</v>
      </c>
      <c r="AW381" s="14" t="s">
        <v>34</v>
      </c>
      <c r="AX381" s="14" t="s">
        <v>85</v>
      </c>
      <c r="AY381" s="211" t="s">
        <v>131</v>
      </c>
    </row>
    <row r="382" s="2" customFormat="1" ht="16.5" customHeight="1">
      <c r="A382" s="37"/>
      <c r="B382" s="185"/>
      <c r="C382" s="186" t="s">
        <v>535</v>
      </c>
      <c r="D382" s="186" t="s">
        <v>132</v>
      </c>
      <c r="E382" s="187" t="s">
        <v>536</v>
      </c>
      <c r="F382" s="188" t="s">
        <v>537</v>
      </c>
      <c r="G382" s="189" t="s">
        <v>158</v>
      </c>
      <c r="H382" s="190">
        <v>62.963999999999999</v>
      </c>
      <c r="I382" s="191"/>
      <c r="J382" s="192">
        <f>ROUND(I382*H382,2)</f>
        <v>0</v>
      </c>
      <c r="K382" s="188" t="s">
        <v>1</v>
      </c>
      <c r="L382" s="38"/>
      <c r="M382" s="193" t="s">
        <v>1</v>
      </c>
      <c r="N382" s="194" t="s">
        <v>42</v>
      </c>
      <c r="O382" s="76"/>
      <c r="P382" s="195">
        <f>O382*H382</f>
        <v>0</v>
      </c>
      <c r="Q382" s="195">
        <v>0</v>
      </c>
      <c r="R382" s="195">
        <f>Q382*H382</f>
        <v>0</v>
      </c>
      <c r="S382" s="195">
        <v>0</v>
      </c>
      <c r="T382" s="196">
        <f>S382*H382</f>
        <v>0</v>
      </c>
      <c r="U382" s="37"/>
      <c r="V382" s="37"/>
      <c r="W382" s="37"/>
      <c r="X382" s="37"/>
      <c r="Y382" s="37"/>
      <c r="Z382" s="37"/>
      <c r="AA382" s="37"/>
      <c r="AB382" s="37"/>
      <c r="AC382" s="37"/>
      <c r="AD382" s="37"/>
      <c r="AE382" s="37"/>
      <c r="AR382" s="197" t="s">
        <v>137</v>
      </c>
      <c r="AT382" s="197" t="s">
        <v>132</v>
      </c>
      <c r="AU382" s="197" t="s">
        <v>87</v>
      </c>
      <c r="AY382" s="18" t="s">
        <v>131</v>
      </c>
      <c r="BE382" s="198">
        <f>IF(N382="základní",J382,0)</f>
        <v>0</v>
      </c>
      <c r="BF382" s="198">
        <f>IF(N382="snížená",J382,0)</f>
        <v>0</v>
      </c>
      <c r="BG382" s="198">
        <f>IF(N382="zákl. přenesená",J382,0)</f>
        <v>0</v>
      </c>
      <c r="BH382" s="198">
        <f>IF(N382="sníž. přenesená",J382,0)</f>
        <v>0</v>
      </c>
      <c r="BI382" s="198">
        <f>IF(N382="nulová",J382,0)</f>
        <v>0</v>
      </c>
      <c r="BJ382" s="18" t="s">
        <v>85</v>
      </c>
      <c r="BK382" s="198">
        <f>ROUND(I382*H382,2)</f>
        <v>0</v>
      </c>
      <c r="BL382" s="18" t="s">
        <v>137</v>
      </c>
      <c r="BM382" s="197" t="s">
        <v>538</v>
      </c>
    </row>
    <row r="383" s="14" customFormat="1">
      <c r="A383" s="14"/>
      <c r="B383" s="210"/>
      <c r="C383" s="14"/>
      <c r="D383" s="199" t="s">
        <v>141</v>
      </c>
      <c r="E383" s="211" t="s">
        <v>1</v>
      </c>
      <c r="F383" s="212" t="s">
        <v>506</v>
      </c>
      <c r="G383" s="14"/>
      <c r="H383" s="213">
        <v>59.418999999999997</v>
      </c>
      <c r="I383" s="214"/>
      <c r="J383" s="14"/>
      <c r="K383" s="14"/>
      <c r="L383" s="210"/>
      <c r="M383" s="215"/>
      <c r="N383" s="216"/>
      <c r="O383" s="216"/>
      <c r="P383" s="216"/>
      <c r="Q383" s="216"/>
      <c r="R383" s="216"/>
      <c r="S383" s="216"/>
      <c r="T383" s="217"/>
      <c r="U383" s="14"/>
      <c r="V383" s="14"/>
      <c r="W383" s="14"/>
      <c r="X383" s="14"/>
      <c r="Y383" s="14"/>
      <c r="Z383" s="14"/>
      <c r="AA383" s="14"/>
      <c r="AB383" s="14"/>
      <c r="AC383" s="14"/>
      <c r="AD383" s="14"/>
      <c r="AE383" s="14"/>
      <c r="AT383" s="211" t="s">
        <v>141</v>
      </c>
      <c r="AU383" s="211" t="s">
        <v>87</v>
      </c>
      <c r="AV383" s="14" t="s">
        <v>87</v>
      </c>
      <c r="AW383" s="14" t="s">
        <v>34</v>
      </c>
      <c r="AX383" s="14" t="s">
        <v>77</v>
      </c>
      <c r="AY383" s="211" t="s">
        <v>131</v>
      </c>
    </row>
    <row r="384" s="14" customFormat="1">
      <c r="A384" s="14"/>
      <c r="B384" s="210"/>
      <c r="C384" s="14"/>
      <c r="D384" s="199" t="s">
        <v>141</v>
      </c>
      <c r="E384" s="211" t="s">
        <v>1</v>
      </c>
      <c r="F384" s="212" t="s">
        <v>507</v>
      </c>
      <c r="G384" s="14"/>
      <c r="H384" s="213">
        <v>3.5449999999999999</v>
      </c>
      <c r="I384" s="214"/>
      <c r="J384" s="14"/>
      <c r="K384" s="14"/>
      <c r="L384" s="210"/>
      <c r="M384" s="215"/>
      <c r="N384" s="216"/>
      <c r="O384" s="216"/>
      <c r="P384" s="216"/>
      <c r="Q384" s="216"/>
      <c r="R384" s="216"/>
      <c r="S384" s="216"/>
      <c r="T384" s="217"/>
      <c r="U384" s="14"/>
      <c r="V384" s="14"/>
      <c r="W384" s="14"/>
      <c r="X384" s="14"/>
      <c r="Y384" s="14"/>
      <c r="Z384" s="14"/>
      <c r="AA384" s="14"/>
      <c r="AB384" s="14"/>
      <c r="AC384" s="14"/>
      <c r="AD384" s="14"/>
      <c r="AE384" s="14"/>
      <c r="AT384" s="211" t="s">
        <v>141</v>
      </c>
      <c r="AU384" s="211" t="s">
        <v>87</v>
      </c>
      <c r="AV384" s="14" t="s">
        <v>87</v>
      </c>
      <c r="AW384" s="14" t="s">
        <v>34</v>
      </c>
      <c r="AX384" s="14" t="s">
        <v>77</v>
      </c>
      <c r="AY384" s="211" t="s">
        <v>131</v>
      </c>
    </row>
    <row r="385" s="15" customFormat="1">
      <c r="A385" s="15"/>
      <c r="B385" s="218"/>
      <c r="C385" s="15"/>
      <c r="D385" s="199" t="s">
        <v>141</v>
      </c>
      <c r="E385" s="219" t="s">
        <v>1</v>
      </c>
      <c r="F385" s="220" t="s">
        <v>154</v>
      </c>
      <c r="G385" s="15"/>
      <c r="H385" s="221">
        <v>62.963999999999999</v>
      </c>
      <c r="I385" s="222"/>
      <c r="J385" s="15"/>
      <c r="K385" s="15"/>
      <c r="L385" s="218"/>
      <c r="M385" s="223"/>
      <c r="N385" s="224"/>
      <c r="O385" s="224"/>
      <c r="P385" s="224"/>
      <c r="Q385" s="224"/>
      <c r="R385" s="224"/>
      <c r="S385" s="224"/>
      <c r="T385" s="225"/>
      <c r="U385" s="15"/>
      <c r="V385" s="15"/>
      <c r="W385" s="15"/>
      <c r="X385" s="15"/>
      <c r="Y385" s="15"/>
      <c r="Z385" s="15"/>
      <c r="AA385" s="15"/>
      <c r="AB385" s="15"/>
      <c r="AC385" s="15"/>
      <c r="AD385" s="15"/>
      <c r="AE385" s="15"/>
      <c r="AT385" s="219" t="s">
        <v>141</v>
      </c>
      <c r="AU385" s="219" t="s">
        <v>87</v>
      </c>
      <c r="AV385" s="15" t="s">
        <v>137</v>
      </c>
      <c r="AW385" s="15" t="s">
        <v>34</v>
      </c>
      <c r="AX385" s="15" t="s">
        <v>85</v>
      </c>
      <c r="AY385" s="219" t="s">
        <v>131</v>
      </c>
    </row>
    <row r="386" s="2" customFormat="1" ht="16.5" customHeight="1">
      <c r="A386" s="37"/>
      <c r="B386" s="185"/>
      <c r="C386" s="186" t="s">
        <v>539</v>
      </c>
      <c r="D386" s="186" t="s">
        <v>132</v>
      </c>
      <c r="E386" s="187" t="s">
        <v>540</v>
      </c>
      <c r="F386" s="188" t="s">
        <v>541</v>
      </c>
      <c r="G386" s="189" t="s">
        <v>158</v>
      </c>
      <c r="H386" s="190">
        <v>0.68700000000000006</v>
      </c>
      <c r="I386" s="191"/>
      <c r="J386" s="192">
        <f>ROUND(I386*H386,2)</f>
        <v>0</v>
      </c>
      <c r="K386" s="188" t="s">
        <v>1</v>
      </c>
      <c r="L386" s="38"/>
      <c r="M386" s="193" t="s">
        <v>1</v>
      </c>
      <c r="N386" s="194" t="s">
        <v>42</v>
      </c>
      <c r="O386" s="76"/>
      <c r="P386" s="195">
        <f>O386*H386</f>
        <v>0</v>
      </c>
      <c r="Q386" s="195">
        <v>0</v>
      </c>
      <c r="R386" s="195">
        <f>Q386*H386</f>
        <v>0</v>
      </c>
      <c r="S386" s="195">
        <v>0</v>
      </c>
      <c r="T386" s="196">
        <f>S386*H386</f>
        <v>0</v>
      </c>
      <c r="U386" s="37"/>
      <c r="V386" s="37"/>
      <c r="W386" s="37"/>
      <c r="X386" s="37"/>
      <c r="Y386" s="37"/>
      <c r="Z386" s="37"/>
      <c r="AA386" s="37"/>
      <c r="AB386" s="37"/>
      <c r="AC386" s="37"/>
      <c r="AD386" s="37"/>
      <c r="AE386" s="37"/>
      <c r="AR386" s="197" t="s">
        <v>137</v>
      </c>
      <c r="AT386" s="197" t="s">
        <v>132</v>
      </c>
      <c r="AU386" s="197" t="s">
        <v>87</v>
      </c>
      <c r="AY386" s="18" t="s">
        <v>131</v>
      </c>
      <c r="BE386" s="198">
        <f>IF(N386="základní",J386,0)</f>
        <v>0</v>
      </c>
      <c r="BF386" s="198">
        <f>IF(N386="snížená",J386,0)</f>
        <v>0</v>
      </c>
      <c r="BG386" s="198">
        <f>IF(N386="zákl. přenesená",J386,0)</f>
        <v>0</v>
      </c>
      <c r="BH386" s="198">
        <f>IF(N386="sníž. přenesená",J386,0)</f>
        <v>0</v>
      </c>
      <c r="BI386" s="198">
        <f>IF(N386="nulová",J386,0)</f>
        <v>0</v>
      </c>
      <c r="BJ386" s="18" t="s">
        <v>85</v>
      </c>
      <c r="BK386" s="198">
        <f>ROUND(I386*H386,2)</f>
        <v>0</v>
      </c>
      <c r="BL386" s="18" t="s">
        <v>137</v>
      </c>
      <c r="BM386" s="197" t="s">
        <v>542</v>
      </c>
    </row>
    <row r="387" s="14" customFormat="1">
      <c r="A387" s="14"/>
      <c r="B387" s="210"/>
      <c r="C387" s="14"/>
      <c r="D387" s="199" t="s">
        <v>141</v>
      </c>
      <c r="E387" s="211" t="s">
        <v>1</v>
      </c>
      <c r="F387" s="212" t="s">
        <v>543</v>
      </c>
      <c r="G387" s="14"/>
      <c r="H387" s="213">
        <v>0.68700000000000006</v>
      </c>
      <c r="I387" s="214"/>
      <c r="J387" s="14"/>
      <c r="K387" s="14"/>
      <c r="L387" s="210"/>
      <c r="M387" s="215"/>
      <c r="N387" s="216"/>
      <c r="O387" s="216"/>
      <c r="P387" s="216"/>
      <c r="Q387" s="216"/>
      <c r="R387" s="216"/>
      <c r="S387" s="216"/>
      <c r="T387" s="217"/>
      <c r="U387" s="14"/>
      <c r="V387" s="14"/>
      <c r="W387" s="14"/>
      <c r="X387" s="14"/>
      <c r="Y387" s="14"/>
      <c r="Z387" s="14"/>
      <c r="AA387" s="14"/>
      <c r="AB387" s="14"/>
      <c r="AC387" s="14"/>
      <c r="AD387" s="14"/>
      <c r="AE387" s="14"/>
      <c r="AT387" s="211" t="s">
        <v>141</v>
      </c>
      <c r="AU387" s="211" t="s">
        <v>87</v>
      </c>
      <c r="AV387" s="14" t="s">
        <v>87</v>
      </c>
      <c r="AW387" s="14" t="s">
        <v>34</v>
      </c>
      <c r="AX387" s="14" t="s">
        <v>85</v>
      </c>
      <c r="AY387" s="211" t="s">
        <v>131</v>
      </c>
    </row>
    <row r="388" s="2" customFormat="1" ht="16.5" customHeight="1">
      <c r="A388" s="37"/>
      <c r="B388" s="185"/>
      <c r="C388" s="186" t="s">
        <v>544</v>
      </c>
      <c r="D388" s="186" t="s">
        <v>132</v>
      </c>
      <c r="E388" s="187" t="s">
        <v>545</v>
      </c>
      <c r="F388" s="188" t="s">
        <v>546</v>
      </c>
      <c r="G388" s="189" t="s">
        <v>288</v>
      </c>
      <c r="H388" s="190">
        <v>44</v>
      </c>
      <c r="I388" s="191"/>
      <c r="J388" s="192">
        <f>ROUND(I388*H388,2)</f>
        <v>0</v>
      </c>
      <c r="K388" s="188" t="s">
        <v>1</v>
      </c>
      <c r="L388" s="38"/>
      <c r="M388" s="193" t="s">
        <v>1</v>
      </c>
      <c r="N388" s="194" t="s">
        <v>42</v>
      </c>
      <c r="O388" s="76"/>
      <c r="P388" s="195">
        <f>O388*H388</f>
        <v>0</v>
      </c>
      <c r="Q388" s="195">
        <v>0</v>
      </c>
      <c r="R388" s="195">
        <f>Q388*H388</f>
        <v>0</v>
      </c>
      <c r="S388" s="195">
        <v>0</v>
      </c>
      <c r="T388" s="196">
        <f>S388*H388</f>
        <v>0</v>
      </c>
      <c r="U388" s="37"/>
      <c r="V388" s="37"/>
      <c r="W388" s="37"/>
      <c r="X388" s="37"/>
      <c r="Y388" s="37"/>
      <c r="Z388" s="37"/>
      <c r="AA388" s="37"/>
      <c r="AB388" s="37"/>
      <c r="AC388" s="37"/>
      <c r="AD388" s="37"/>
      <c r="AE388" s="37"/>
      <c r="AR388" s="197" t="s">
        <v>137</v>
      </c>
      <c r="AT388" s="197" t="s">
        <v>132</v>
      </c>
      <c r="AU388" s="197" t="s">
        <v>87</v>
      </c>
      <c r="AY388" s="18" t="s">
        <v>131</v>
      </c>
      <c r="BE388" s="198">
        <f>IF(N388="základní",J388,0)</f>
        <v>0</v>
      </c>
      <c r="BF388" s="198">
        <f>IF(N388="snížená",J388,0)</f>
        <v>0</v>
      </c>
      <c r="BG388" s="198">
        <f>IF(N388="zákl. přenesená",J388,0)</f>
        <v>0</v>
      </c>
      <c r="BH388" s="198">
        <f>IF(N388="sníž. přenesená",J388,0)</f>
        <v>0</v>
      </c>
      <c r="BI388" s="198">
        <f>IF(N388="nulová",J388,0)</f>
        <v>0</v>
      </c>
      <c r="BJ388" s="18" t="s">
        <v>85</v>
      </c>
      <c r="BK388" s="198">
        <f>ROUND(I388*H388,2)</f>
        <v>0</v>
      </c>
      <c r="BL388" s="18" t="s">
        <v>137</v>
      </c>
      <c r="BM388" s="197" t="s">
        <v>547</v>
      </c>
    </row>
    <row r="389" s="14" customFormat="1">
      <c r="A389" s="14"/>
      <c r="B389" s="210"/>
      <c r="C389" s="14"/>
      <c r="D389" s="199" t="s">
        <v>141</v>
      </c>
      <c r="E389" s="211" t="s">
        <v>1</v>
      </c>
      <c r="F389" s="212" t="s">
        <v>434</v>
      </c>
      <c r="G389" s="14"/>
      <c r="H389" s="213">
        <v>44</v>
      </c>
      <c r="I389" s="214"/>
      <c r="J389" s="14"/>
      <c r="K389" s="14"/>
      <c r="L389" s="210"/>
      <c r="M389" s="215"/>
      <c r="N389" s="216"/>
      <c r="O389" s="216"/>
      <c r="P389" s="216"/>
      <c r="Q389" s="216"/>
      <c r="R389" s="216"/>
      <c r="S389" s="216"/>
      <c r="T389" s="217"/>
      <c r="U389" s="14"/>
      <c r="V389" s="14"/>
      <c r="W389" s="14"/>
      <c r="X389" s="14"/>
      <c r="Y389" s="14"/>
      <c r="Z389" s="14"/>
      <c r="AA389" s="14"/>
      <c r="AB389" s="14"/>
      <c r="AC389" s="14"/>
      <c r="AD389" s="14"/>
      <c r="AE389" s="14"/>
      <c r="AT389" s="211" t="s">
        <v>141</v>
      </c>
      <c r="AU389" s="211" t="s">
        <v>87</v>
      </c>
      <c r="AV389" s="14" t="s">
        <v>87</v>
      </c>
      <c r="AW389" s="14" t="s">
        <v>34</v>
      </c>
      <c r="AX389" s="14" t="s">
        <v>85</v>
      </c>
      <c r="AY389" s="211" t="s">
        <v>131</v>
      </c>
    </row>
    <row r="390" s="12" customFormat="1" ht="25.92" customHeight="1">
      <c r="A390" s="12"/>
      <c r="B390" s="174"/>
      <c r="C390" s="12"/>
      <c r="D390" s="175" t="s">
        <v>76</v>
      </c>
      <c r="E390" s="176" t="s">
        <v>548</v>
      </c>
      <c r="F390" s="176" t="s">
        <v>549</v>
      </c>
      <c r="G390" s="12"/>
      <c r="H390" s="12"/>
      <c r="I390" s="177"/>
      <c r="J390" s="178">
        <f>BK390</f>
        <v>0</v>
      </c>
      <c r="K390" s="12"/>
      <c r="L390" s="174"/>
      <c r="M390" s="179"/>
      <c r="N390" s="180"/>
      <c r="O390" s="180"/>
      <c r="P390" s="181">
        <f>P391</f>
        <v>0</v>
      </c>
      <c r="Q390" s="180"/>
      <c r="R390" s="181">
        <f>R391</f>
        <v>0.16900000000000001</v>
      </c>
      <c r="S390" s="180"/>
      <c r="T390" s="182">
        <f>T391</f>
        <v>0</v>
      </c>
      <c r="U390" s="12"/>
      <c r="V390" s="12"/>
      <c r="W390" s="12"/>
      <c r="X390" s="12"/>
      <c r="Y390" s="12"/>
      <c r="Z390" s="12"/>
      <c r="AA390" s="12"/>
      <c r="AB390" s="12"/>
      <c r="AC390" s="12"/>
      <c r="AD390" s="12"/>
      <c r="AE390" s="12"/>
      <c r="AR390" s="175" t="s">
        <v>87</v>
      </c>
      <c r="AT390" s="183" t="s">
        <v>76</v>
      </c>
      <c r="AU390" s="183" t="s">
        <v>77</v>
      </c>
      <c r="AY390" s="175" t="s">
        <v>131</v>
      </c>
      <c r="BK390" s="184">
        <f>BK391</f>
        <v>0</v>
      </c>
    </row>
    <row r="391" s="12" customFormat="1" ht="22.8" customHeight="1">
      <c r="A391" s="12"/>
      <c r="B391" s="174"/>
      <c r="C391" s="12"/>
      <c r="D391" s="175" t="s">
        <v>76</v>
      </c>
      <c r="E391" s="226" t="s">
        <v>550</v>
      </c>
      <c r="F391" s="226" t="s">
        <v>551</v>
      </c>
      <c r="G391" s="12"/>
      <c r="H391" s="12"/>
      <c r="I391" s="177"/>
      <c r="J391" s="227">
        <f>BK391</f>
        <v>0</v>
      </c>
      <c r="K391" s="12"/>
      <c r="L391" s="174"/>
      <c r="M391" s="179"/>
      <c r="N391" s="180"/>
      <c r="O391" s="180"/>
      <c r="P391" s="181">
        <f>SUM(P392:P403)</f>
        <v>0</v>
      </c>
      <c r="Q391" s="180"/>
      <c r="R391" s="181">
        <f>SUM(R392:R403)</f>
        <v>0.16900000000000001</v>
      </c>
      <c r="S391" s="180"/>
      <c r="T391" s="182">
        <f>SUM(T392:T403)</f>
        <v>0</v>
      </c>
      <c r="U391" s="12"/>
      <c r="V391" s="12"/>
      <c r="W391" s="12"/>
      <c r="X391" s="12"/>
      <c r="Y391" s="12"/>
      <c r="Z391" s="12"/>
      <c r="AA391" s="12"/>
      <c r="AB391" s="12"/>
      <c r="AC391" s="12"/>
      <c r="AD391" s="12"/>
      <c r="AE391" s="12"/>
      <c r="AR391" s="175" t="s">
        <v>87</v>
      </c>
      <c r="AT391" s="183" t="s">
        <v>76</v>
      </c>
      <c r="AU391" s="183" t="s">
        <v>85</v>
      </c>
      <c r="AY391" s="175" t="s">
        <v>131</v>
      </c>
      <c r="BK391" s="184">
        <f>SUM(BK392:BK403)</f>
        <v>0</v>
      </c>
    </row>
    <row r="392" s="2" customFormat="1" ht="24" customHeight="1">
      <c r="A392" s="37"/>
      <c r="B392" s="185"/>
      <c r="C392" s="186" t="s">
        <v>552</v>
      </c>
      <c r="D392" s="186" t="s">
        <v>132</v>
      </c>
      <c r="E392" s="187" t="s">
        <v>553</v>
      </c>
      <c r="F392" s="188" t="s">
        <v>554</v>
      </c>
      <c r="G392" s="189" t="s">
        <v>166</v>
      </c>
      <c r="H392" s="190">
        <v>160.19999999999999</v>
      </c>
      <c r="I392" s="191"/>
      <c r="J392" s="192">
        <f>ROUND(I392*H392,2)</f>
        <v>0</v>
      </c>
      <c r="K392" s="188" t="s">
        <v>136</v>
      </c>
      <c r="L392" s="38"/>
      <c r="M392" s="193" t="s">
        <v>1</v>
      </c>
      <c r="N392" s="194" t="s">
        <v>42</v>
      </c>
      <c r="O392" s="76"/>
      <c r="P392" s="195">
        <f>O392*H392</f>
        <v>0</v>
      </c>
      <c r="Q392" s="195">
        <v>0</v>
      </c>
      <c r="R392" s="195">
        <f>Q392*H392</f>
        <v>0</v>
      </c>
      <c r="S392" s="195">
        <v>0</v>
      </c>
      <c r="T392" s="196">
        <f>S392*H392</f>
        <v>0</v>
      </c>
      <c r="U392" s="37"/>
      <c r="V392" s="37"/>
      <c r="W392" s="37"/>
      <c r="X392" s="37"/>
      <c r="Y392" s="37"/>
      <c r="Z392" s="37"/>
      <c r="AA392" s="37"/>
      <c r="AB392" s="37"/>
      <c r="AC392" s="37"/>
      <c r="AD392" s="37"/>
      <c r="AE392" s="37"/>
      <c r="AR392" s="197" t="s">
        <v>247</v>
      </c>
      <c r="AT392" s="197" t="s">
        <v>132</v>
      </c>
      <c r="AU392" s="197" t="s">
        <v>87</v>
      </c>
      <c r="AY392" s="18" t="s">
        <v>131</v>
      </c>
      <c r="BE392" s="198">
        <f>IF(N392="základní",J392,0)</f>
        <v>0</v>
      </c>
      <c r="BF392" s="198">
        <f>IF(N392="snížená",J392,0)</f>
        <v>0</v>
      </c>
      <c r="BG392" s="198">
        <f>IF(N392="zákl. přenesená",J392,0)</f>
        <v>0</v>
      </c>
      <c r="BH392" s="198">
        <f>IF(N392="sníž. přenesená",J392,0)</f>
        <v>0</v>
      </c>
      <c r="BI392" s="198">
        <f>IF(N392="nulová",J392,0)</f>
        <v>0</v>
      </c>
      <c r="BJ392" s="18" t="s">
        <v>85</v>
      </c>
      <c r="BK392" s="198">
        <f>ROUND(I392*H392,2)</f>
        <v>0</v>
      </c>
      <c r="BL392" s="18" t="s">
        <v>247</v>
      </c>
      <c r="BM392" s="197" t="s">
        <v>555</v>
      </c>
    </row>
    <row r="393" s="2" customFormat="1">
      <c r="A393" s="37"/>
      <c r="B393" s="38"/>
      <c r="C393" s="37"/>
      <c r="D393" s="199" t="s">
        <v>139</v>
      </c>
      <c r="E393" s="37"/>
      <c r="F393" s="200" t="s">
        <v>556</v>
      </c>
      <c r="G393" s="37"/>
      <c r="H393" s="37"/>
      <c r="I393" s="123"/>
      <c r="J393" s="37"/>
      <c r="K393" s="37"/>
      <c r="L393" s="38"/>
      <c r="M393" s="201"/>
      <c r="N393" s="202"/>
      <c r="O393" s="76"/>
      <c r="P393" s="76"/>
      <c r="Q393" s="76"/>
      <c r="R393" s="76"/>
      <c r="S393" s="76"/>
      <c r="T393" s="77"/>
      <c r="U393" s="37"/>
      <c r="V393" s="37"/>
      <c r="W393" s="37"/>
      <c r="X393" s="37"/>
      <c r="Y393" s="37"/>
      <c r="Z393" s="37"/>
      <c r="AA393" s="37"/>
      <c r="AB393" s="37"/>
      <c r="AC393" s="37"/>
      <c r="AD393" s="37"/>
      <c r="AE393" s="37"/>
      <c r="AT393" s="18" t="s">
        <v>139</v>
      </c>
      <c r="AU393" s="18" t="s">
        <v>87</v>
      </c>
    </row>
    <row r="394" s="2" customFormat="1">
      <c r="A394" s="37"/>
      <c r="B394" s="38"/>
      <c r="C394" s="37"/>
      <c r="D394" s="199" t="s">
        <v>406</v>
      </c>
      <c r="E394" s="37"/>
      <c r="F394" s="200" t="s">
        <v>407</v>
      </c>
      <c r="G394" s="37"/>
      <c r="H394" s="37"/>
      <c r="I394" s="123"/>
      <c r="J394" s="37"/>
      <c r="K394" s="37"/>
      <c r="L394" s="38"/>
      <c r="M394" s="201"/>
      <c r="N394" s="202"/>
      <c r="O394" s="76"/>
      <c r="P394" s="76"/>
      <c r="Q394" s="76"/>
      <c r="R394" s="76"/>
      <c r="S394" s="76"/>
      <c r="T394" s="77"/>
      <c r="U394" s="37"/>
      <c r="V394" s="37"/>
      <c r="W394" s="37"/>
      <c r="X394" s="37"/>
      <c r="Y394" s="37"/>
      <c r="Z394" s="37"/>
      <c r="AA394" s="37"/>
      <c r="AB394" s="37"/>
      <c r="AC394" s="37"/>
      <c r="AD394" s="37"/>
      <c r="AE394" s="37"/>
      <c r="AT394" s="18" t="s">
        <v>406</v>
      </c>
      <c r="AU394" s="18" t="s">
        <v>87</v>
      </c>
    </row>
    <row r="395" s="13" customFormat="1">
      <c r="A395" s="13"/>
      <c r="B395" s="203"/>
      <c r="C395" s="13"/>
      <c r="D395" s="199" t="s">
        <v>141</v>
      </c>
      <c r="E395" s="204" t="s">
        <v>1</v>
      </c>
      <c r="F395" s="205" t="s">
        <v>408</v>
      </c>
      <c r="G395" s="13"/>
      <c r="H395" s="204" t="s">
        <v>1</v>
      </c>
      <c r="I395" s="206"/>
      <c r="J395" s="13"/>
      <c r="K395" s="13"/>
      <c r="L395" s="203"/>
      <c r="M395" s="207"/>
      <c r="N395" s="208"/>
      <c r="O395" s="208"/>
      <c r="P395" s="208"/>
      <c r="Q395" s="208"/>
      <c r="R395" s="208"/>
      <c r="S395" s="208"/>
      <c r="T395" s="209"/>
      <c r="U395" s="13"/>
      <c r="V395" s="13"/>
      <c r="W395" s="13"/>
      <c r="X395" s="13"/>
      <c r="Y395" s="13"/>
      <c r="Z395" s="13"/>
      <c r="AA395" s="13"/>
      <c r="AB395" s="13"/>
      <c r="AC395" s="13"/>
      <c r="AD395" s="13"/>
      <c r="AE395" s="13"/>
      <c r="AT395" s="204" t="s">
        <v>141</v>
      </c>
      <c r="AU395" s="204" t="s">
        <v>87</v>
      </c>
      <c r="AV395" s="13" t="s">
        <v>85</v>
      </c>
      <c r="AW395" s="13" t="s">
        <v>34</v>
      </c>
      <c r="AX395" s="13" t="s">
        <v>77</v>
      </c>
      <c r="AY395" s="204" t="s">
        <v>131</v>
      </c>
    </row>
    <row r="396" s="14" customFormat="1">
      <c r="A396" s="14"/>
      <c r="B396" s="210"/>
      <c r="C396" s="14"/>
      <c r="D396" s="199" t="s">
        <v>141</v>
      </c>
      <c r="E396" s="211" t="s">
        <v>1</v>
      </c>
      <c r="F396" s="212" t="s">
        <v>409</v>
      </c>
      <c r="G396" s="14"/>
      <c r="H396" s="213">
        <v>160.19999999999999</v>
      </c>
      <c r="I396" s="214"/>
      <c r="J396" s="14"/>
      <c r="K396" s="14"/>
      <c r="L396" s="210"/>
      <c r="M396" s="215"/>
      <c r="N396" s="216"/>
      <c r="O396" s="216"/>
      <c r="P396" s="216"/>
      <c r="Q396" s="216"/>
      <c r="R396" s="216"/>
      <c r="S396" s="216"/>
      <c r="T396" s="217"/>
      <c r="U396" s="14"/>
      <c r="V396" s="14"/>
      <c r="W396" s="14"/>
      <c r="X396" s="14"/>
      <c r="Y396" s="14"/>
      <c r="Z396" s="14"/>
      <c r="AA396" s="14"/>
      <c r="AB396" s="14"/>
      <c r="AC396" s="14"/>
      <c r="AD396" s="14"/>
      <c r="AE396" s="14"/>
      <c r="AT396" s="211" t="s">
        <v>141</v>
      </c>
      <c r="AU396" s="211" t="s">
        <v>87</v>
      </c>
      <c r="AV396" s="14" t="s">
        <v>87</v>
      </c>
      <c r="AW396" s="14" t="s">
        <v>34</v>
      </c>
      <c r="AX396" s="14" t="s">
        <v>85</v>
      </c>
      <c r="AY396" s="211" t="s">
        <v>131</v>
      </c>
    </row>
    <row r="397" s="2" customFormat="1" ht="36" customHeight="1">
      <c r="A397" s="37"/>
      <c r="B397" s="185"/>
      <c r="C397" s="186" t="s">
        <v>557</v>
      </c>
      <c r="D397" s="186" t="s">
        <v>132</v>
      </c>
      <c r="E397" s="187" t="s">
        <v>558</v>
      </c>
      <c r="F397" s="188" t="s">
        <v>559</v>
      </c>
      <c r="G397" s="189" t="s">
        <v>166</v>
      </c>
      <c r="H397" s="190">
        <v>320.39999999999998</v>
      </c>
      <c r="I397" s="191"/>
      <c r="J397" s="192">
        <f>ROUND(I397*H397,2)</f>
        <v>0</v>
      </c>
      <c r="K397" s="188" t="s">
        <v>136</v>
      </c>
      <c r="L397" s="38"/>
      <c r="M397" s="193" t="s">
        <v>1</v>
      </c>
      <c r="N397" s="194" t="s">
        <v>42</v>
      </c>
      <c r="O397" s="76"/>
      <c r="P397" s="195">
        <f>O397*H397</f>
        <v>0</v>
      </c>
      <c r="Q397" s="195">
        <v>0</v>
      </c>
      <c r="R397" s="195">
        <f>Q397*H397</f>
        <v>0</v>
      </c>
      <c r="S397" s="195">
        <v>0</v>
      </c>
      <c r="T397" s="196">
        <f>S397*H397</f>
        <v>0</v>
      </c>
      <c r="U397" s="37"/>
      <c r="V397" s="37"/>
      <c r="W397" s="37"/>
      <c r="X397" s="37"/>
      <c r="Y397" s="37"/>
      <c r="Z397" s="37"/>
      <c r="AA397" s="37"/>
      <c r="AB397" s="37"/>
      <c r="AC397" s="37"/>
      <c r="AD397" s="37"/>
      <c r="AE397" s="37"/>
      <c r="AR397" s="197" t="s">
        <v>247</v>
      </c>
      <c r="AT397" s="197" t="s">
        <v>132</v>
      </c>
      <c r="AU397" s="197" t="s">
        <v>87</v>
      </c>
      <c r="AY397" s="18" t="s">
        <v>131</v>
      </c>
      <c r="BE397" s="198">
        <f>IF(N397="základní",J397,0)</f>
        <v>0</v>
      </c>
      <c r="BF397" s="198">
        <f>IF(N397="snížená",J397,0)</f>
        <v>0</v>
      </c>
      <c r="BG397" s="198">
        <f>IF(N397="zákl. přenesená",J397,0)</f>
        <v>0</v>
      </c>
      <c r="BH397" s="198">
        <f>IF(N397="sníž. přenesená",J397,0)</f>
        <v>0</v>
      </c>
      <c r="BI397" s="198">
        <f>IF(N397="nulová",J397,0)</f>
        <v>0</v>
      </c>
      <c r="BJ397" s="18" t="s">
        <v>85</v>
      </c>
      <c r="BK397" s="198">
        <f>ROUND(I397*H397,2)</f>
        <v>0</v>
      </c>
      <c r="BL397" s="18" t="s">
        <v>247</v>
      </c>
      <c r="BM397" s="197" t="s">
        <v>560</v>
      </c>
    </row>
    <row r="398" s="2" customFormat="1">
      <c r="A398" s="37"/>
      <c r="B398" s="38"/>
      <c r="C398" s="37"/>
      <c r="D398" s="199" t="s">
        <v>139</v>
      </c>
      <c r="E398" s="37"/>
      <c r="F398" s="200" t="s">
        <v>556</v>
      </c>
      <c r="G398" s="37"/>
      <c r="H398" s="37"/>
      <c r="I398" s="123"/>
      <c r="J398" s="37"/>
      <c r="K398" s="37"/>
      <c r="L398" s="38"/>
      <c r="M398" s="201"/>
      <c r="N398" s="202"/>
      <c r="O398" s="76"/>
      <c r="P398" s="76"/>
      <c r="Q398" s="76"/>
      <c r="R398" s="76"/>
      <c r="S398" s="76"/>
      <c r="T398" s="77"/>
      <c r="U398" s="37"/>
      <c r="V398" s="37"/>
      <c r="W398" s="37"/>
      <c r="X398" s="37"/>
      <c r="Y398" s="37"/>
      <c r="Z398" s="37"/>
      <c r="AA398" s="37"/>
      <c r="AB398" s="37"/>
      <c r="AC398" s="37"/>
      <c r="AD398" s="37"/>
      <c r="AE398" s="37"/>
      <c r="AT398" s="18" t="s">
        <v>139</v>
      </c>
      <c r="AU398" s="18" t="s">
        <v>87</v>
      </c>
    </row>
    <row r="399" s="2" customFormat="1">
      <c r="A399" s="37"/>
      <c r="B399" s="38"/>
      <c r="C399" s="37"/>
      <c r="D399" s="199" t="s">
        <v>406</v>
      </c>
      <c r="E399" s="37"/>
      <c r="F399" s="200" t="s">
        <v>561</v>
      </c>
      <c r="G399" s="37"/>
      <c r="H399" s="37"/>
      <c r="I399" s="123"/>
      <c r="J399" s="37"/>
      <c r="K399" s="37"/>
      <c r="L399" s="38"/>
      <c r="M399" s="201"/>
      <c r="N399" s="202"/>
      <c r="O399" s="76"/>
      <c r="P399" s="76"/>
      <c r="Q399" s="76"/>
      <c r="R399" s="76"/>
      <c r="S399" s="76"/>
      <c r="T399" s="77"/>
      <c r="U399" s="37"/>
      <c r="V399" s="37"/>
      <c r="W399" s="37"/>
      <c r="X399" s="37"/>
      <c r="Y399" s="37"/>
      <c r="Z399" s="37"/>
      <c r="AA399" s="37"/>
      <c r="AB399" s="37"/>
      <c r="AC399" s="37"/>
      <c r="AD399" s="37"/>
      <c r="AE399" s="37"/>
      <c r="AT399" s="18" t="s">
        <v>406</v>
      </c>
      <c r="AU399" s="18" t="s">
        <v>87</v>
      </c>
    </row>
    <row r="400" s="13" customFormat="1">
      <c r="A400" s="13"/>
      <c r="B400" s="203"/>
      <c r="C400" s="13"/>
      <c r="D400" s="199" t="s">
        <v>141</v>
      </c>
      <c r="E400" s="204" t="s">
        <v>1</v>
      </c>
      <c r="F400" s="205" t="s">
        <v>408</v>
      </c>
      <c r="G400" s="13"/>
      <c r="H400" s="204" t="s">
        <v>1</v>
      </c>
      <c r="I400" s="206"/>
      <c r="J400" s="13"/>
      <c r="K400" s="13"/>
      <c r="L400" s="203"/>
      <c r="M400" s="207"/>
      <c r="N400" s="208"/>
      <c r="O400" s="208"/>
      <c r="P400" s="208"/>
      <c r="Q400" s="208"/>
      <c r="R400" s="208"/>
      <c r="S400" s="208"/>
      <c r="T400" s="209"/>
      <c r="U400" s="13"/>
      <c r="V400" s="13"/>
      <c r="W400" s="13"/>
      <c r="X400" s="13"/>
      <c r="Y400" s="13"/>
      <c r="Z400" s="13"/>
      <c r="AA400" s="13"/>
      <c r="AB400" s="13"/>
      <c r="AC400" s="13"/>
      <c r="AD400" s="13"/>
      <c r="AE400" s="13"/>
      <c r="AT400" s="204" t="s">
        <v>141</v>
      </c>
      <c r="AU400" s="204" t="s">
        <v>87</v>
      </c>
      <c r="AV400" s="13" t="s">
        <v>85</v>
      </c>
      <c r="AW400" s="13" t="s">
        <v>34</v>
      </c>
      <c r="AX400" s="13" t="s">
        <v>77</v>
      </c>
      <c r="AY400" s="204" t="s">
        <v>131</v>
      </c>
    </row>
    <row r="401" s="14" customFormat="1">
      <c r="A401" s="14"/>
      <c r="B401" s="210"/>
      <c r="C401" s="14"/>
      <c r="D401" s="199" t="s">
        <v>141</v>
      </c>
      <c r="E401" s="211" t="s">
        <v>1</v>
      </c>
      <c r="F401" s="212" t="s">
        <v>562</v>
      </c>
      <c r="G401" s="14"/>
      <c r="H401" s="213">
        <v>320.39999999999998</v>
      </c>
      <c r="I401" s="214"/>
      <c r="J401" s="14"/>
      <c r="K401" s="14"/>
      <c r="L401" s="210"/>
      <c r="M401" s="215"/>
      <c r="N401" s="216"/>
      <c r="O401" s="216"/>
      <c r="P401" s="216"/>
      <c r="Q401" s="216"/>
      <c r="R401" s="216"/>
      <c r="S401" s="216"/>
      <c r="T401" s="217"/>
      <c r="U401" s="14"/>
      <c r="V401" s="14"/>
      <c r="W401" s="14"/>
      <c r="X401" s="14"/>
      <c r="Y401" s="14"/>
      <c r="Z401" s="14"/>
      <c r="AA401" s="14"/>
      <c r="AB401" s="14"/>
      <c r="AC401" s="14"/>
      <c r="AD401" s="14"/>
      <c r="AE401" s="14"/>
      <c r="AT401" s="211" t="s">
        <v>141</v>
      </c>
      <c r="AU401" s="211" t="s">
        <v>87</v>
      </c>
      <c r="AV401" s="14" t="s">
        <v>87</v>
      </c>
      <c r="AW401" s="14" t="s">
        <v>34</v>
      </c>
      <c r="AX401" s="14" t="s">
        <v>85</v>
      </c>
      <c r="AY401" s="211" t="s">
        <v>131</v>
      </c>
    </row>
    <row r="402" s="2" customFormat="1" ht="16.5" customHeight="1">
      <c r="A402" s="37"/>
      <c r="B402" s="185"/>
      <c r="C402" s="228" t="s">
        <v>563</v>
      </c>
      <c r="D402" s="228" t="s">
        <v>271</v>
      </c>
      <c r="E402" s="229" t="s">
        <v>564</v>
      </c>
      <c r="F402" s="230" t="s">
        <v>565</v>
      </c>
      <c r="G402" s="231" t="s">
        <v>158</v>
      </c>
      <c r="H402" s="232">
        <v>0.16900000000000001</v>
      </c>
      <c r="I402" s="233"/>
      <c r="J402" s="234">
        <f>ROUND(I402*H402,2)</f>
        <v>0</v>
      </c>
      <c r="K402" s="230" t="s">
        <v>136</v>
      </c>
      <c r="L402" s="235"/>
      <c r="M402" s="236" t="s">
        <v>1</v>
      </c>
      <c r="N402" s="237" t="s">
        <v>42</v>
      </c>
      <c r="O402" s="76"/>
      <c r="P402" s="195">
        <f>O402*H402</f>
        <v>0</v>
      </c>
      <c r="Q402" s="195">
        <v>1</v>
      </c>
      <c r="R402" s="195">
        <f>Q402*H402</f>
        <v>0.16900000000000001</v>
      </c>
      <c r="S402" s="195">
        <v>0</v>
      </c>
      <c r="T402" s="196">
        <f>S402*H402</f>
        <v>0</v>
      </c>
      <c r="U402" s="37"/>
      <c r="V402" s="37"/>
      <c r="W402" s="37"/>
      <c r="X402" s="37"/>
      <c r="Y402" s="37"/>
      <c r="Z402" s="37"/>
      <c r="AA402" s="37"/>
      <c r="AB402" s="37"/>
      <c r="AC402" s="37"/>
      <c r="AD402" s="37"/>
      <c r="AE402" s="37"/>
      <c r="AR402" s="197" t="s">
        <v>335</v>
      </c>
      <c r="AT402" s="197" t="s">
        <v>271</v>
      </c>
      <c r="AU402" s="197" t="s">
        <v>87</v>
      </c>
      <c r="AY402" s="18" t="s">
        <v>131</v>
      </c>
      <c r="BE402" s="198">
        <f>IF(N402="základní",J402,0)</f>
        <v>0</v>
      </c>
      <c r="BF402" s="198">
        <f>IF(N402="snížená",J402,0)</f>
        <v>0</v>
      </c>
      <c r="BG402" s="198">
        <f>IF(N402="zákl. přenesená",J402,0)</f>
        <v>0</v>
      </c>
      <c r="BH402" s="198">
        <f>IF(N402="sníž. přenesená",J402,0)</f>
        <v>0</v>
      </c>
      <c r="BI402" s="198">
        <f>IF(N402="nulová",J402,0)</f>
        <v>0</v>
      </c>
      <c r="BJ402" s="18" t="s">
        <v>85</v>
      </c>
      <c r="BK402" s="198">
        <f>ROUND(I402*H402,2)</f>
        <v>0</v>
      </c>
      <c r="BL402" s="18" t="s">
        <v>247</v>
      </c>
      <c r="BM402" s="197" t="s">
        <v>566</v>
      </c>
    </row>
    <row r="403" s="14" customFormat="1">
      <c r="A403" s="14"/>
      <c r="B403" s="210"/>
      <c r="C403" s="14"/>
      <c r="D403" s="199" t="s">
        <v>141</v>
      </c>
      <c r="E403" s="14"/>
      <c r="F403" s="212" t="s">
        <v>567</v>
      </c>
      <c r="G403" s="14"/>
      <c r="H403" s="213">
        <v>0.16900000000000001</v>
      </c>
      <c r="I403" s="214"/>
      <c r="J403" s="14"/>
      <c r="K403" s="14"/>
      <c r="L403" s="210"/>
      <c r="M403" s="238"/>
      <c r="N403" s="239"/>
      <c r="O403" s="239"/>
      <c r="P403" s="239"/>
      <c r="Q403" s="239"/>
      <c r="R403" s="239"/>
      <c r="S403" s="239"/>
      <c r="T403" s="240"/>
      <c r="U403" s="14"/>
      <c r="V403" s="14"/>
      <c r="W403" s="14"/>
      <c r="X403" s="14"/>
      <c r="Y403" s="14"/>
      <c r="Z403" s="14"/>
      <c r="AA403" s="14"/>
      <c r="AB403" s="14"/>
      <c r="AC403" s="14"/>
      <c r="AD403" s="14"/>
      <c r="AE403" s="14"/>
      <c r="AT403" s="211" t="s">
        <v>141</v>
      </c>
      <c r="AU403" s="211" t="s">
        <v>87</v>
      </c>
      <c r="AV403" s="14" t="s">
        <v>87</v>
      </c>
      <c r="AW403" s="14" t="s">
        <v>3</v>
      </c>
      <c r="AX403" s="14" t="s">
        <v>85</v>
      </c>
      <c r="AY403" s="211" t="s">
        <v>131</v>
      </c>
    </row>
    <row r="404" s="2" customFormat="1" ht="6.96" customHeight="1">
      <c r="A404" s="37"/>
      <c r="B404" s="59"/>
      <c r="C404" s="60"/>
      <c r="D404" s="60"/>
      <c r="E404" s="60"/>
      <c r="F404" s="60"/>
      <c r="G404" s="60"/>
      <c r="H404" s="60"/>
      <c r="I404" s="147"/>
      <c r="J404" s="60"/>
      <c r="K404" s="60"/>
      <c r="L404" s="38"/>
      <c r="M404" s="37"/>
      <c r="O404" s="37"/>
      <c r="P404" s="37"/>
      <c r="Q404" s="37"/>
      <c r="R404" s="37"/>
      <c r="S404" s="37"/>
      <c r="T404" s="37"/>
      <c r="U404" s="37"/>
      <c r="V404" s="37"/>
      <c r="W404" s="37"/>
      <c r="X404" s="37"/>
      <c r="Y404" s="37"/>
      <c r="Z404" s="37"/>
      <c r="AA404" s="37"/>
      <c r="AB404" s="37"/>
      <c r="AC404" s="37"/>
      <c r="AD404" s="37"/>
      <c r="AE404" s="37"/>
    </row>
  </sheetData>
  <autoFilter ref="C125:K403"/>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90</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568</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569</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tr">
        <f>IF('Rekapitulace stavby'!AN10="","",'Rekapitulace stavby'!AN10)</f>
        <v>IČ 61974757</v>
      </c>
      <c r="K14" s="37"/>
      <c r="L14" s="54"/>
      <c r="S14" s="37"/>
      <c r="T14" s="37"/>
      <c r="U14" s="37"/>
      <c r="V14" s="37"/>
      <c r="W14" s="37"/>
      <c r="X14" s="37"/>
      <c r="Y14" s="37"/>
      <c r="Z14" s="37"/>
      <c r="AA14" s="37"/>
      <c r="AB14" s="37"/>
      <c r="AC14" s="37"/>
      <c r="AD14" s="37"/>
      <c r="AE14" s="37"/>
    </row>
    <row r="15" s="2" customFormat="1" ht="18" customHeight="1">
      <c r="A15" s="37"/>
      <c r="B15" s="38"/>
      <c r="C15" s="37"/>
      <c r="D15" s="37"/>
      <c r="E15" s="26" t="str">
        <f>IF('Rekapitulace stavby'!E11="","",'Rekapitulace stavby'!E11)</f>
        <v>Dopravní podnik Ostrava a.s.</v>
      </c>
      <c r="F15" s="37"/>
      <c r="G15" s="37"/>
      <c r="H15" s="37"/>
      <c r="I15" s="124" t="s">
        <v>28</v>
      </c>
      <c r="J15" s="26" t="str">
        <f>IF('Rekapitulace stavby'!AN11="","",'Rekapitulace stavby'!AN11)</f>
        <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1</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570</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
        <v>1</v>
      </c>
      <c r="K23" s="37"/>
      <c r="L23" s="54"/>
      <c r="S23" s="37"/>
      <c r="T23" s="37"/>
      <c r="U23" s="37"/>
      <c r="V23" s="37"/>
      <c r="W23" s="37"/>
      <c r="X23" s="37"/>
      <c r="Y23" s="37"/>
      <c r="Z23" s="37"/>
      <c r="AA23" s="37"/>
      <c r="AB23" s="37"/>
      <c r="AC23" s="37"/>
      <c r="AD23" s="37"/>
      <c r="AE23" s="37"/>
    </row>
    <row r="24" s="2" customFormat="1" ht="18" customHeight="1">
      <c r="A24" s="37"/>
      <c r="B24" s="38"/>
      <c r="C24" s="37"/>
      <c r="D24" s="37"/>
      <c r="E24" s="26" t="s">
        <v>570</v>
      </c>
      <c r="F24" s="37"/>
      <c r="G24" s="37"/>
      <c r="H24" s="37"/>
      <c r="I24" s="124" t="s">
        <v>28</v>
      </c>
      <c r="J24" s="26" t="s">
        <v>1</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ROUND(J127,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ROUND((SUM(BE127:BE267)),  2)</f>
        <v>0</v>
      </c>
      <c r="G33" s="37"/>
      <c r="H33" s="37"/>
      <c r="I33" s="134">
        <v>0.20999999999999999</v>
      </c>
      <c r="J33" s="133">
        <f>ROUND(((SUM(BE127:BE267))*I33),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ROUND((SUM(BF127:BF267)),  2)</f>
        <v>0</v>
      </c>
      <c r="G34" s="37"/>
      <c r="H34" s="37"/>
      <c r="I34" s="134">
        <v>0.14999999999999999</v>
      </c>
      <c r="J34" s="133">
        <f>ROUND(((SUM(BF127:BF267))*I34),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ROUND((SUM(BG127:BG267)),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ROUND((SUM(BH127:BH267)),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ROUND((SUM(BI127:BI267)),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SO 666 - Úpravy trakčního vedení</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15.15" customHeight="1">
      <c r="A91" s="37"/>
      <c r="B91" s="38"/>
      <c r="C91" s="31" t="s">
        <v>24</v>
      </c>
      <c r="D91" s="37"/>
      <c r="E91" s="37"/>
      <c r="F91" s="26" t="str">
        <f>E15</f>
        <v>Dopravní podnik Ostrava a.s.</v>
      </c>
      <c r="G91" s="37"/>
      <c r="H91" s="37"/>
      <c r="I91" s="124" t="s">
        <v>31</v>
      </c>
      <c r="J91" s="35" t="str">
        <f>E21</f>
        <v>DPO</v>
      </c>
      <c r="K91" s="37"/>
      <c r="L91" s="54"/>
      <c r="S91" s="37"/>
      <c r="T91" s="37"/>
      <c r="U91" s="37"/>
      <c r="V91" s="37"/>
      <c r="W91" s="37"/>
      <c r="X91" s="37"/>
      <c r="Y91" s="37"/>
      <c r="Z91" s="37"/>
      <c r="AA91" s="37"/>
      <c r="AB91" s="37"/>
      <c r="AC91" s="37"/>
      <c r="AD91" s="37"/>
      <c r="AE91" s="37"/>
    </row>
    <row r="92" s="2" customFormat="1" ht="15.15" customHeight="1">
      <c r="A92" s="37"/>
      <c r="B92" s="38"/>
      <c r="C92" s="31" t="s">
        <v>29</v>
      </c>
      <c r="D92" s="37"/>
      <c r="E92" s="37"/>
      <c r="F92" s="26" t="str">
        <f>IF(E18="","",E18)</f>
        <v>Vyplň údaj</v>
      </c>
      <c r="G92" s="37"/>
      <c r="H92" s="37"/>
      <c r="I92" s="124" t="s">
        <v>35</v>
      </c>
      <c r="J92" s="35" t="str">
        <f>E24</f>
        <v>DPO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J127</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111</v>
      </c>
      <c r="E97" s="155"/>
      <c r="F97" s="155"/>
      <c r="G97" s="155"/>
      <c r="H97" s="155"/>
      <c r="I97" s="156"/>
      <c r="J97" s="157">
        <f>J128</f>
        <v>0</v>
      </c>
      <c r="K97" s="9"/>
      <c r="L97" s="153"/>
      <c r="S97" s="9"/>
      <c r="T97" s="9"/>
      <c r="U97" s="9"/>
      <c r="V97" s="9"/>
      <c r="W97" s="9"/>
      <c r="X97" s="9"/>
      <c r="Y97" s="9"/>
      <c r="Z97" s="9"/>
      <c r="AA97" s="9"/>
      <c r="AB97" s="9"/>
      <c r="AC97" s="9"/>
      <c r="AD97" s="9"/>
      <c r="AE97" s="9"/>
    </row>
    <row r="98" s="10" customFormat="1" ht="19.92" customHeight="1">
      <c r="A98" s="10"/>
      <c r="B98" s="158"/>
      <c r="C98" s="10"/>
      <c r="D98" s="159" t="s">
        <v>571</v>
      </c>
      <c r="E98" s="160"/>
      <c r="F98" s="160"/>
      <c r="G98" s="160"/>
      <c r="H98" s="160"/>
      <c r="I98" s="161"/>
      <c r="J98" s="162">
        <f>J129</f>
        <v>0</v>
      </c>
      <c r="K98" s="10"/>
      <c r="L98" s="158"/>
      <c r="S98" s="10"/>
      <c r="T98" s="10"/>
      <c r="U98" s="10"/>
      <c r="V98" s="10"/>
      <c r="W98" s="10"/>
      <c r="X98" s="10"/>
      <c r="Y98" s="10"/>
      <c r="Z98" s="10"/>
      <c r="AA98" s="10"/>
      <c r="AB98" s="10"/>
      <c r="AC98" s="10"/>
      <c r="AD98" s="10"/>
      <c r="AE98" s="10"/>
    </row>
    <row r="99" s="10" customFormat="1" ht="19.92" customHeight="1">
      <c r="A99" s="10"/>
      <c r="B99" s="158"/>
      <c r="C99" s="10"/>
      <c r="D99" s="159" t="s">
        <v>112</v>
      </c>
      <c r="E99" s="160"/>
      <c r="F99" s="160"/>
      <c r="G99" s="160"/>
      <c r="H99" s="160"/>
      <c r="I99" s="161"/>
      <c r="J99" s="162">
        <f>J151</f>
        <v>0</v>
      </c>
      <c r="K99" s="10"/>
      <c r="L99" s="158"/>
      <c r="S99" s="10"/>
      <c r="T99" s="10"/>
      <c r="U99" s="10"/>
      <c r="V99" s="10"/>
      <c r="W99" s="10"/>
      <c r="X99" s="10"/>
      <c r="Y99" s="10"/>
      <c r="Z99" s="10"/>
      <c r="AA99" s="10"/>
      <c r="AB99" s="10"/>
      <c r="AC99" s="10"/>
      <c r="AD99" s="10"/>
      <c r="AE99" s="10"/>
    </row>
    <row r="100" s="10" customFormat="1" ht="19.92" customHeight="1">
      <c r="A100" s="10"/>
      <c r="B100" s="158"/>
      <c r="C100" s="10"/>
      <c r="D100" s="159" t="s">
        <v>114</v>
      </c>
      <c r="E100" s="160"/>
      <c r="F100" s="160"/>
      <c r="G100" s="160"/>
      <c r="H100" s="160"/>
      <c r="I100" s="161"/>
      <c r="J100" s="162">
        <f>J161</f>
        <v>0</v>
      </c>
      <c r="K100" s="10"/>
      <c r="L100" s="158"/>
      <c r="S100" s="10"/>
      <c r="T100" s="10"/>
      <c r="U100" s="10"/>
      <c r="V100" s="10"/>
      <c r="W100" s="10"/>
      <c r="X100" s="10"/>
      <c r="Y100" s="10"/>
      <c r="Z100" s="10"/>
      <c r="AA100" s="10"/>
      <c r="AB100" s="10"/>
      <c r="AC100" s="10"/>
      <c r="AD100" s="10"/>
      <c r="AE100" s="10"/>
    </row>
    <row r="101" s="10" customFormat="1" ht="19.92" customHeight="1">
      <c r="A101" s="10"/>
      <c r="B101" s="158"/>
      <c r="C101" s="10"/>
      <c r="D101" s="159" t="s">
        <v>572</v>
      </c>
      <c r="E101" s="160"/>
      <c r="F101" s="160"/>
      <c r="G101" s="160"/>
      <c r="H101" s="160"/>
      <c r="I101" s="161"/>
      <c r="J101" s="162">
        <f>J178</f>
        <v>0</v>
      </c>
      <c r="K101" s="10"/>
      <c r="L101" s="158"/>
      <c r="S101" s="10"/>
      <c r="T101" s="10"/>
      <c r="U101" s="10"/>
      <c r="V101" s="10"/>
      <c r="W101" s="10"/>
      <c r="X101" s="10"/>
      <c r="Y101" s="10"/>
      <c r="Z101" s="10"/>
      <c r="AA101" s="10"/>
      <c r="AB101" s="10"/>
      <c r="AC101" s="10"/>
      <c r="AD101" s="10"/>
      <c r="AE101" s="10"/>
    </row>
    <row r="102" s="9" customFormat="1" ht="24.96" customHeight="1">
      <c r="A102" s="9"/>
      <c r="B102" s="153"/>
      <c r="C102" s="9"/>
      <c r="D102" s="154" t="s">
        <v>115</v>
      </c>
      <c r="E102" s="155"/>
      <c r="F102" s="155"/>
      <c r="G102" s="155"/>
      <c r="H102" s="155"/>
      <c r="I102" s="156"/>
      <c r="J102" s="157">
        <f>J181</f>
        <v>0</v>
      </c>
      <c r="K102" s="9"/>
      <c r="L102" s="153"/>
      <c r="S102" s="9"/>
      <c r="T102" s="9"/>
      <c r="U102" s="9"/>
      <c r="V102" s="9"/>
      <c r="W102" s="9"/>
      <c r="X102" s="9"/>
      <c r="Y102" s="9"/>
      <c r="Z102" s="9"/>
      <c r="AA102" s="9"/>
      <c r="AB102" s="9"/>
      <c r="AC102" s="9"/>
      <c r="AD102" s="9"/>
      <c r="AE102" s="9"/>
    </row>
    <row r="103" s="10" customFormat="1" ht="19.92" customHeight="1">
      <c r="A103" s="10"/>
      <c r="B103" s="158"/>
      <c r="C103" s="10"/>
      <c r="D103" s="159" t="s">
        <v>573</v>
      </c>
      <c r="E103" s="160"/>
      <c r="F103" s="160"/>
      <c r="G103" s="160"/>
      <c r="H103" s="160"/>
      <c r="I103" s="161"/>
      <c r="J103" s="162">
        <f>J182</f>
        <v>0</v>
      </c>
      <c r="K103" s="10"/>
      <c r="L103" s="158"/>
      <c r="S103" s="10"/>
      <c r="T103" s="10"/>
      <c r="U103" s="10"/>
      <c r="V103" s="10"/>
      <c r="W103" s="10"/>
      <c r="X103" s="10"/>
      <c r="Y103" s="10"/>
      <c r="Z103" s="10"/>
      <c r="AA103" s="10"/>
      <c r="AB103" s="10"/>
      <c r="AC103" s="10"/>
      <c r="AD103" s="10"/>
      <c r="AE103" s="10"/>
    </row>
    <row r="104" s="10" customFormat="1" ht="19.92" customHeight="1">
      <c r="A104" s="10"/>
      <c r="B104" s="158"/>
      <c r="C104" s="10"/>
      <c r="D104" s="159" t="s">
        <v>574</v>
      </c>
      <c r="E104" s="160"/>
      <c r="F104" s="160"/>
      <c r="G104" s="160"/>
      <c r="H104" s="160"/>
      <c r="I104" s="161"/>
      <c r="J104" s="162">
        <f>J188</f>
        <v>0</v>
      </c>
      <c r="K104" s="10"/>
      <c r="L104" s="158"/>
      <c r="S104" s="10"/>
      <c r="T104" s="10"/>
      <c r="U104" s="10"/>
      <c r="V104" s="10"/>
      <c r="W104" s="10"/>
      <c r="X104" s="10"/>
      <c r="Y104" s="10"/>
      <c r="Z104" s="10"/>
      <c r="AA104" s="10"/>
      <c r="AB104" s="10"/>
      <c r="AC104" s="10"/>
      <c r="AD104" s="10"/>
      <c r="AE104" s="10"/>
    </row>
    <row r="105" s="9" customFormat="1" ht="24.96" customHeight="1">
      <c r="A105" s="9"/>
      <c r="B105" s="153"/>
      <c r="C105" s="9"/>
      <c r="D105" s="154" t="s">
        <v>575</v>
      </c>
      <c r="E105" s="155"/>
      <c r="F105" s="155"/>
      <c r="G105" s="155"/>
      <c r="H105" s="155"/>
      <c r="I105" s="156"/>
      <c r="J105" s="157">
        <f>J199</f>
        <v>0</v>
      </c>
      <c r="K105" s="9"/>
      <c r="L105" s="153"/>
      <c r="S105" s="9"/>
      <c r="T105" s="9"/>
      <c r="U105" s="9"/>
      <c r="V105" s="9"/>
      <c r="W105" s="9"/>
      <c r="X105" s="9"/>
      <c r="Y105" s="9"/>
      <c r="Z105" s="9"/>
      <c r="AA105" s="9"/>
      <c r="AB105" s="9"/>
      <c r="AC105" s="9"/>
      <c r="AD105" s="9"/>
      <c r="AE105" s="9"/>
    </row>
    <row r="106" s="10" customFormat="1" ht="19.92" customHeight="1">
      <c r="A106" s="10"/>
      <c r="B106" s="158"/>
      <c r="C106" s="10"/>
      <c r="D106" s="159" t="s">
        <v>576</v>
      </c>
      <c r="E106" s="160"/>
      <c r="F106" s="160"/>
      <c r="G106" s="160"/>
      <c r="H106" s="160"/>
      <c r="I106" s="161"/>
      <c r="J106" s="162">
        <f>J200</f>
        <v>0</v>
      </c>
      <c r="K106" s="10"/>
      <c r="L106" s="158"/>
      <c r="S106" s="10"/>
      <c r="T106" s="10"/>
      <c r="U106" s="10"/>
      <c r="V106" s="10"/>
      <c r="W106" s="10"/>
      <c r="X106" s="10"/>
      <c r="Y106" s="10"/>
      <c r="Z106" s="10"/>
      <c r="AA106" s="10"/>
      <c r="AB106" s="10"/>
      <c r="AC106" s="10"/>
      <c r="AD106" s="10"/>
      <c r="AE106" s="10"/>
    </row>
    <row r="107" s="9" customFormat="1" ht="24.96" customHeight="1">
      <c r="A107" s="9"/>
      <c r="B107" s="153"/>
      <c r="C107" s="9"/>
      <c r="D107" s="154" t="s">
        <v>577</v>
      </c>
      <c r="E107" s="155"/>
      <c r="F107" s="155"/>
      <c r="G107" s="155"/>
      <c r="H107" s="155"/>
      <c r="I107" s="156"/>
      <c r="J107" s="157">
        <f>J265</f>
        <v>0</v>
      </c>
      <c r="K107" s="9"/>
      <c r="L107" s="153"/>
      <c r="S107" s="9"/>
      <c r="T107" s="9"/>
      <c r="U107" s="9"/>
      <c r="V107" s="9"/>
      <c r="W107" s="9"/>
      <c r="X107" s="9"/>
      <c r="Y107" s="9"/>
      <c r="Z107" s="9"/>
      <c r="AA107" s="9"/>
      <c r="AB107" s="9"/>
      <c r="AC107" s="9"/>
      <c r="AD107" s="9"/>
      <c r="AE107" s="9"/>
    </row>
    <row r="108" s="2" customFormat="1" ht="21.84" customHeight="1">
      <c r="A108" s="37"/>
      <c r="B108" s="38"/>
      <c r="C108" s="37"/>
      <c r="D108" s="37"/>
      <c r="E108" s="37"/>
      <c r="F108" s="37"/>
      <c r="G108" s="37"/>
      <c r="H108" s="37"/>
      <c r="I108" s="123"/>
      <c r="J108" s="37"/>
      <c r="K108" s="37"/>
      <c r="L108" s="54"/>
      <c r="S108" s="37"/>
      <c r="T108" s="37"/>
      <c r="U108" s="37"/>
      <c r="V108" s="37"/>
      <c r="W108" s="37"/>
      <c r="X108" s="37"/>
      <c r="Y108" s="37"/>
      <c r="Z108" s="37"/>
      <c r="AA108" s="37"/>
      <c r="AB108" s="37"/>
      <c r="AC108" s="37"/>
      <c r="AD108" s="37"/>
      <c r="AE108" s="37"/>
    </row>
    <row r="109" s="2" customFormat="1" ht="6.96" customHeight="1">
      <c r="A109" s="37"/>
      <c r="B109" s="59"/>
      <c r="C109" s="60"/>
      <c r="D109" s="60"/>
      <c r="E109" s="60"/>
      <c r="F109" s="60"/>
      <c r="G109" s="60"/>
      <c r="H109" s="60"/>
      <c r="I109" s="147"/>
      <c r="J109" s="60"/>
      <c r="K109" s="60"/>
      <c r="L109" s="54"/>
      <c r="S109" s="37"/>
      <c r="T109" s="37"/>
      <c r="U109" s="37"/>
      <c r="V109" s="37"/>
      <c r="W109" s="37"/>
      <c r="X109" s="37"/>
      <c r="Y109" s="37"/>
      <c r="Z109" s="37"/>
      <c r="AA109" s="37"/>
      <c r="AB109" s="37"/>
      <c r="AC109" s="37"/>
      <c r="AD109" s="37"/>
      <c r="AE109" s="37"/>
    </row>
    <row r="113" s="2" customFormat="1" ht="6.96" customHeight="1">
      <c r="A113" s="37"/>
      <c r="B113" s="61"/>
      <c r="C113" s="62"/>
      <c r="D113" s="62"/>
      <c r="E113" s="62"/>
      <c r="F113" s="62"/>
      <c r="G113" s="62"/>
      <c r="H113" s="62"/>
      <c r="I113" s="148"/>
      <c r="J113" s="62"/>
      <c r="K113" s="62"/>
      <c r="L113" s="54"/>
      <c r="S113" s="37"/>
      <c r="T113" s="37"/>
      <c r="U113" s="37"/>
      <c r="V113" s="37"/>
      <c r="W113" s="37"/>
      <c r="X113" s="37"/>
      <c r="Y113" s="37"/>
      <c r="Z113" s="37"/>
      <c r="AA113" s="37"/>
      <c r="AB113" s="37"/>
      <c r="AC113" s="37"/>
      <c r="AD113" s="37"/>
      <c r="AE113" s="37"/>
    </row>
    <row r="114" s="2" customFormat="1" ht="24.96" customHeight="1">
      <c r="A114" s="37"/>
      <c r="B114" s="38"/>
      <c r="C114" s="22" t="s">
        <v>117</v>
      </c>
      <c r="D114" s="37"/>
      <c r="E114" s="37"/>
      <c r="F114" s="37"/>
      <c r="G114" s="37"/>
      <c r="H114" s="37"/>
      <c r="I114" s="123"/>
      <c r="J114" s="37"/>
      <c r="K114" s="37"/>
      <c r="L114" s="54"/>
      <c r="S114" s="37"/>
      <c r="T114" s="37"/>
      <c r="U114" s="37"/>
      <c r="V114" s="37"/>
      <c r="W114" s="37"/>
      <c r="X114" s="37"/>
      <c r="Y114" s="37"/>
      <c r="Z114" s="37"/>
      <c r="AA114" s="37"/>
      <c r="AB114" s="37"/>
      <c r="AC114" s="37"/>
      <c r="AD114" s="37"/>
      <c r="AE114" s="37"/>
    </row>
    <row r="115" s="2" customFormat="1" ht="6.96" customHeight="1">
      <c r="A115" s="37"/>
      <c r="B115" s="38"/>
      <c r="C115" s="37"/>
      <c r="D115" s="37"/>
      <c r="E115" s="37"/>
      <c r="F115" s="37"/>
      <c r="G115" s="37"/>
      <c r="H115" s="37"/>
      <c r="I115" s="123"/>
      <c r="J115" s="37"/>
      <c r="K115" s="37"/>
      <c r="L115" s="54"/>
      <c r="S115" s="37"/>
      <c r="T115" s="37"/>
      <c r="U115" s="37"/>
      <c r="V115" s="37"/>
      <c r="W115" s="37"/>
      <c r="X115" s="37"/>
      <c r="Y115" s="37"/>
      <c r="Z115" s="37"/>
      <c r="AA115" s="37"/>
      <c r="AB115" s="37"/>
      <c r="AC115" s="37"/>
      <c r="AD115" s="37"/>
      <c r="AE115" s="37"/>
    </row>
    <row r="116" s="2" customFormat="1" ht="12" customHeight="1">
      <c r="A116" s="37"/>
      <c r="B116" s="38"/>
      <c r="C116" s="31" t="s">
        <v>16</v>
      </c>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2" customFormat="1" ht="25.5" customHeight="1">
      <c r="A117" s="37"/>
      <c r="B117" s="38"/>
      <c r="C117" s="37"/>
      <c r="D117" s="37"/>
      <c r="E117" s="122" t="str">
        <f>E7</f>
        <v>Zvyšování rychlosti na TT - úsek Tramv. zast. Důl Zárubek - kol. křižovatka před vjezdem do terminálu Hranečník</v>
      </c>
      <c r="F117" s="31"/>
      <c r="G117" s="31"/>
      <c r="H117" s="31"/>
      <c r="I117" s="123"/>
      <c r="J117" s="37"/>
      <c r="K117" s="37"/>
      <c r="L117" s="54"/>
      <c r="S117" s="37"/>
      <c r="T117" s="37"/>
      <c r="U117" s="37"/>
      <c r="V117" s="37"/>
      <c r="W117" s="37"/>
      <c r="X117" s="37"/>
      <c r="Y117" s="37"/>
      <c r="Z117" s="37"/>
      <c r="AA117" s="37"/>
      <c r="AB117" s="37"/>
      <c r="AC117" s="37"/>
      <c r="AD117" s="37"/>
      <c r="AE117" s="37"/>
    </row>
    <row r="118" s="2" customFormat="1" ht="12" customHeight="1">
      <c r="A118" s="37"/>
      <c r="B118" s="38"/>
      <c r="C118" s="31" t="s">
        <v>100</v>
      </c>
      <c r="D118" s="37"/>
      <c r="E118" s="37"/>
      <c r="F118" s="37"/>
      <c r="G118" s="37"/>
      <c r="H118" s="37"/>
      <c r="I118" s="123"/>
      <c r="J118" s="37"/>
      <c r="K118" s="37"/>
      <c r="L118" s="54"/>
      <c r="S118" s="37"/>
      <c r="T118" s="37"/>
      <c r="U118" s="37"/>
      <c r="V118" s="37"/>
      <c r="W118" s="37"/>
      <c r="X118" s="37"/>
      <c r="Y118" s="37"/>
      <c r="Z118" s="37"/>
      <c r="AA118" s="37"/>
      <c r="AB118" s="37"/>
      <c r="AC118" s="37"/>
      <c r="AD118" s="37"/>
      <c r="AE118" s="37"/>
    </row>
    <row r="119" s="2" customFormat="1" ht="16.5" customHeight="1">
      <c r="A119" s="37"/>
      <c r="B119" s="38"/>
      <c r="C119" s="37"/>
      <c r="D119" s="37"/>
      <c r="E119" s="66" t="str">
        <f>E9</f>
        <v>SO 666 - Úpravy trakčního vedení</v>
      </c>
      <c r="F119" s="37"/>
      <c r="G119" s="37"/>
      <c r="H119" s="37"/>
      <c r="I119" s="123"/>
      <c r="J119" s="37"/>
      <c r="K119" s="37"/>
      <c r="L119" s="54"/>
      <c r="S119" s="37"/>
      <c r="T119" s="37"/>
      <c r="U119" s="37"/>
      <c r="V119" s="37"/>
      <c r="W119" s="37"/>
      <c r="X119" s="37"/>
      <c r="Y119" s="37"/>
      <c r="Z119" s="37"/>
      <c r="AA119" s="37"/>
      <c r="AB119" s="37"/>
      <c r="AC119" s="37"/>
      <c r="AD119" s="37"/>
      <c r="AE119" s="37"/>
    </row>
    <row r="120" s="2" customFormat="1" ht="6.96" customHeight="1">
      <c r="A120" s="37"/>
      <c r="B120" s="38"/>
      <c r="C120" s="37"/>
      <c r="D120" s="37"/>
      <c r="E120" s="37"/>
      <c r="F120" s="37"/>
      <c r="G120" s="37"/>
      <c r="H120" s="37"/>
      <c r="I120" s="123"/>
      <c r="J120" s="37"/>
      <c r="K120" s="37"/>
      <c r="L120" s="54"/>
      <c r="S120" s="37"/>
      <c r="T120" s="37"/>
      <c r="U120" s="37"/>
      <c r="V120" s="37"/>
      <c r="W120" s="37"/>
      <c r="X120" s="37"/>
      <c r="Y120" s="37"/>
      <c r="Z120" s="37"/>
      <c r="AA120" s="37"/>
      <c r="AB120" s="37"/>
      <c r="AC120" s="37"/>
      <c r="AD120" s="37"/>
      <c r="AE120" s="37"/>
    </row>
    <row r="121" s="2" customFormat="1" ht="12" customHeight="1">
      <c r="A121" s="37"/>
      <c r="B121" s="38"/>
      <c r="C121" s="31" t="s">
        <v>20</v>
      </c>
      <c r="D121" s="37"/>
      <c r="E121" s="37"/>
      <c r="F121" s="26" t="str">
        <f>F12</f>
        <v>Ostrava</v>
      </c>
      <c r="G121" s="37"/>
      <c r="H121" s="37"/>
      <c r="I121" s="124" t="s">
        <v>22</v>
      </c>
      <c r="J121" s="68" t="str">
        <f>IF(J12="","",J12)</f>
        <v>10. 9. 2019</v>
      </c>
      <c r="K121" s="37"/>
      <c r="L121" s="54"/>
      <c r="S121" s="37"/>
      <c r="T121" s="37"/>
      <c r="U121" s="37"/>
      <c r="V121" s="37"/>
      <c r="W121" s="37"/>
      <c r="X121" s="37"/>
      <c r="Y121" s="37"/>
      <c r="Z121" s="37"/>
      <c r="AA121" s="37"/>
      <c r="AB121" s="37"/>
      <c r="AC121" s="37"/>
      <c r="AD121" s="37"/>
      <c r="AE121" s="37"/>
    </row>
    <row r="122" s="2" customFormat="1" ht="6.96" customHeight="1">
      <c r="A122" s="37"/>
      <c r="B122" s="38"/>
      <c r="C122" s="37"/>
      <c r="D122" s="37"/>
      <c r="E122" s="37"/>
      <c r="F122" s="37"/>
      <c r="G122" s="37"/>
      <c r="H122" s="37"/>
      <c r="I122" s="123"/>
      <c r="J122" s="37"/>
      <c r="K122" s="37"/>
      <c r="L122" s="54"/>
      <c r="S122" s="37"/>
      <c r="T122" s="37"/>
      <c r="U122" s="37"/>
      <c r="V122" s="37"/>
      <c r="W122" s="37"/>
      <c r="X122" s="37"/>
      <c r="Y122" s="37"/>
      <c r="Z122" s="37"/>
      <c r="AA122" s="37"/>
      <c r="AB122" s="37"/>
      <c r="AC122" s="37"/>
      <c r="AD122" s="37"/>
      <c r="AE122" s="37"/>
    </row>
    <row r="123" s="2" customFormat="1" ht="15.15" customHeight="1">
      <c r="A123" s="37"/>
      <c r="B123" s="38"/>
      <c r="C123" s="31" t="s">
        <v>24</v>
      </c>
      <c r="D123" s="37"/>
      <c r="E123" s="37"/>
      <c r="F123" s="26" t="str">
        <f>E15</f>
        <v>Dopravní podnik Ostrava a.s.</v>
      </c>
      <c r="G123" s="37"/>
      <c r="H123" s="37"/>
      <c r="I123" s="124" t="s">
        <v>31</v>
      </c>
      <c r="J123" s="35" t="str">
        <f>E21</f>
        <v>DPO</v>
      </c>
      <c r="K123" s="37"/>
      <c r="L123" s="54"/>
      <c r="S123" s="37"/>
      <c r="T123" s="37"/>
      <c r="U123" s="37"/>
      <c r="V123" s="37"/>
      <c r="W123" s="37"/>
      <c r="X123" s="37"/>
      <c r="Y123" s="37"/>
      <c r="Z123" s="37"/>
      <c r="AA123" s="37"/>
      <c r="AB123" s="37"/>
      <c r="AC123" s="37"/>
      <c r="AD123" s="37"/>
      <c r="AE123" s="37"/>
    </row>
    <row r="124" s="2" customFormat="1" ht="15.15" customHeight="1">
      <c r="A124" s="37"/>
      <c r="B124" s="38"/>
      <c r="C124" s="31" t="s">
        <v>29</v>
      </c>
      <c r="D124" s="37"/>
      <c r="E124" s="37"/>
      <c r="F124" s="26" t="str">
        <f>IF(E18="","",E18)</f>
        <v>Vyplň údaj</v>
      </c>
      <c r="G124" s="37"/>
      <c r="H124" s="37"/>
      <c r="I124" s="124" t="s">
        <v>35</v>
      </c>
      <c r="J124" s="35" t="str">
        <f>E24</f>
        <v>DPO</v>
      </c>
      <c r="K124" s="37"/>
      <c r="L124" s="54"/>
      <c r="S124" s="37"/>
      <c r="T124" s="37"/>
      <c r="U124" s="37"/>
      <c r="V124" s="37"/>
      <c r="W124" s="37"/>
      <c r="X124" s="37"/>
      <c r="Y124" s="37"/>
      <c r="Z124" s="37"/>
      <c r="AA124" s="37"/>
      <c r="AB124" s="37"/>
      <c r="AC124" s="37"/>
      <c r="AD124" s="37"/>
      <c r="AE124" s="37"/>
    </row>
    <row r="125" s="2" customFormat="1" ht="10.32" customHeight="1">
      <c r="A125" s="37"/>
      <c r="B125" s="38"/>
      <c r="C125" s="37"/>
      <c r="D125" s="37"/>
      <c r="E125" s="37"/>
      <c r="F125" s="37"/>
      <c r="G125" s="37"/>
      <c r="H125" s="37"/>
      <c r="I125" s="123"/>
      <c r="J125" s="37"/>
      <c r="K125" s="37"/>
      <c r="L125" s="54"/>
      <c r="S125" s="37"/>
      <c r="T125" s="37"/>
      <c r="U125" s="37"/>
      <c r="V125" s="37"/>
      <c r="W125" s="37"/>
      <c r="X125" s="37"/>
      <c r="Y125" s="37"/>
      <c r="Z125" s="37"/>
      <c r="AA125" s="37"/>
      <c r="AB125" s="37"/>
      <c r="AC125" s="37"/>
      <c r="AD125" s="37"/>
      <c r="AE125" s="37"/>
    </row>
    <row r="126" s="11" customFormat="1" ht="29.28" customHeight="1">
      <c r="A126" s="163"/>
      <c r="B126" s="164"/>
      <c r="C126" s="165" t="s">
        <v>118</v>
      </c>
      <c r="D126" s="166" t="s">
        <v>62</v>
      </c>
      <c r="E126" s="166" t="s">
        <v>58</v>
      </c>
      <c r="F126" s="166" t="s">
        <v>59</v>
      </c>
      <c r="G126" s="166" t="s">
        <v>119</v>
      </c>
      <c r="H126" s="166" t="s">
        <v>120</v>
      </c>
      <c r="I126" s="167" t="s">
        <v>121</v>
      </c>
      <c r="J126" s="166" t="s">
        <v>104</v>
      </c>
      <c r="K126" s="168" t="s">
        <v>122</v>
      </c>
      <c r="L126" s="169"/>
      <c r="M126" s="85" t="s">
        <v>1</v>
      </c>
      <c r="N126" s="86" t="s">
        <v>41</v>
      </c>
      <c r="O126" s="86" t="s">
        <v>123</v>
      </c>
      <c r="P126" s="86" t="s">
        <v>124</v>
      </c>
      <c r="Q126" s="86" t="s">
        <v>125</v>
      </c>
      <c r="R126" s="86" t="s">
        <v>126</v>
      </c>
      <c r="S126" s="86" t="s">
        <v>127</v>
      </c>
      <c r="T126" s="87" t="s">
        <v>128</v>
      </c>
      <c r="U126" s="163"/>
      <c r="V126" s="163"/>
      <c r="W126" s="163"/>
      <c r="X126" s="163"/>
      <c r="Y126" s="163"/>
      <c r="Z126" s="163"/>
      <c r="AA126" s="163"/>
      <c r="AB126" s="163"/>
      <c r="AC126" s="163"/>
      <c r="AD126" s="163"/>
      <c r="AE126" s="163"/>
    </row>
    <row r="127" s="2" customFormat="1" ht="22.8" customHeight="1">
      <c r="A127" s="37"/>
      <c r="B127" s="38"/>
      <c r="C127" s="92" t="s">
        <v>129</v>
      </c>
      <c r="D127" s="37"/>
      <c r="E127" s="37"/>
      <c r="F127" s="37"/>
      <c r="G127" s="37"/>
      <c r="H127" s="37"/>
      <c r="I127" s="123"/>
      <c r="J127" s="170">
        <f>BK127</f>
        <v>0</v>
      </c>
      <c r="K127" s="37"/>
      <c r="L127" s="38"/>
      <c r="M127" s="88"/>
      <c r="N127" s="72"/>
      <c r="O127" s="89"/>
      <c r="P127" s="171">
        <f>P128+P181+P199+P265</f>
        <v>0</v>
      </c>
      <c r="Q127" s="89"/>
      <c r="R127" s="171">
        <f>R128+R181+R199+R265</f>
        <v>59.540342525935991</v>
      </c>
      <c r="S127" s="89"/>
      <c r="T127" s="172">
        <f>T128+T181+T199+T265</f>
        <v>0</v>
      </c>
      <c r="U127" s="37"/>
      <c r="V127" s="37"/>
      <c r="W127" s="37"/>
      <c r="X127" s="37"/>
      <c r="Y127" s="37"/>
      <c r="Z127" s="37"/>
      <c r="AA127" s="37"/>
      <c r="AB127" s="37"/>
      <c r="AC127" s="37"/>
      <c r="AD127" s="37"/>
      <c r="AE127" s="37"/>
      <c r="AT127" s="18" t="s">
        <v>76</v>
      </c>
      <c r="AU127" s="18" t="s">
        <v>106</v>
      </c>
      <c r="BK127" s="173">
        <f>BK128+BK181+BK199+BK265</f>
        <v>0</v>
      </c>
    </row>
    <row r="128" s="12" customFormat="1" ht="25.92" customHeight="1">
      <c r="A128" s="12"/>
      <c r="B128" s="174"/>
      <c r="C128" s="12"/>
      <c r="D128" s="175" t="s">
        <v>76</v>
      </c>
      <c r="E128" s="176" t="s">
        <v>454</v>
      </c>
      <c r="F128" s="176" t="s">
        <v>455</v>
      </c>
      <c r="G128" s="12"/>
      <c r="H128" s="12"/>
      <c r="I128" s="177"/>
      <c r="J128" s="178">
        <f>BK128</f>
        <v>0</v>
      </c>
      <c r="K128" s="12"/>
      <c r="L128" s="174"/>
      <c r="M128" s="179"/>
      <c r="N128" s="180"/>
      <c r="O128" s="180"/>
      <c r="P128" s="181">
        <f>P129+P151+P161+P178</f>
        <v>0</v>
      </c>
      <c r="Q128" s="180"/>
      <c r="R128" s="181">
        <f>R129+R151+R161+R178</f>
        <v>59.246580330335988</v>
      </c>
      <c r="S128" s="180"/>
      <c r="T128" s="182">
        <f>T129+T151+T161+T178</f>
        <v>0</v>
      </c>
      <c r="U128" s="12"/>
      <c r="V128" s="12"/>
      <c r="W128" s="12"/>
      <c r="X128" s="12"/>
      <c r="Y128" s="12"/>
      <c r="Z128" s="12"/>
      <c r="AA128" s="12"/>
      <c r="AB128" s="12"/>
      <c r="AC128" s="12"/>
      <c r="AD128" s="12"/>
      <c r="AE128" s="12"/>
      <c r="AR128" s="175" t="s">
        <v>85</v>
      </c>
      <c r="AT128" s="183" t="s">
        <v>76</v>
      </c>
      <c r="AU128" s="183" t="s">
        <v>77</v>
      </c>
      <c r="AY128" s="175" t="s">
        <v>131</v>
      </c>
      <c r="BK128" s="184">
        <f>BK129+BK151+BK161+BK178</f>
        <v>0</v>
      </c>
    </row>
    <row r="129" s="12" customFormat="1" ht="22.8" customHeight="1">
      <c r="A129" s="12"/>
      <c r="B129" s="174"/>
      <c r="C129" s="12"/>
      <c r="D129" s="175" t="s">
        <v>76</v>
      </c>
      <c r="E129" s="226" t="s">
        <v>85</v>
      </c>
      <c r="F129" s="226" t="s">
        <v>130</v>
      </c>
      <c r="G129" s="12"/>
      <c r="H129" s="12"/>
      <c r="I129" s="177"/>
      <c r="J129" s="227">
        <f>BK129</f>
        <v>0</v>
      </c>
      <c r="K129" s="12"/>
      <c r="L129" s="174"/>
      <c r="M129" s="179"/>
      <c r="N129" s="180"/>
      <c r="O129" s="180"/>
      <c r="P129" s="181">
        <f>SUM(P130:P150)</f>
        <v>0</v>
      </c>
      <c r="Q129" s="180"/>
      <c r="R129" s="181">
        <f>SUM(R130:R150)</f>
        <v>0.036339840000000005</v>
      </c>
      <c r="S129" s="180"/>
      <c r="T129" s="182">
        <f>SUM(T130:T150)</f>
        <v>0</v>
      </c>
      <c r="U129" s="12"/>
      <c r="V129" s="12"/>
      <c r="W129" s="12"/>
      <c r="X129" s="12"/>
      <c r="Y129" s="12"/>
      <c r="Z129" s="12"/>
      <c r="AA129" s="12"/>
      <c r="AB129" s="12"/>
      <c r="AC129" s="12"/>
      <c r="AD129" s="12"/>
      <c r="AE129" s="12"/>
      <c r="AR129" s="175" t="s">
        <v>85</v>
      </c>
      <c r="AT129" s="183" t="s">
        <v>76</v>
      </c>
      <c r="AU129" s="183" t="s">
        <v>85</v>
      </c>
      <c r="AY129" s="175" t="s">
        <v>131</v>
      </c>
      <c r="BK129" s="184">
        <f>SUM(BK130:BK150)</f>
        <v>0</v>
      </c>
    </row>
    <row r="130" s="2" customFormat="1" ht="24" customHeight="1">
      <c r="A130" s="37"/>
      <c r="B130" s="185"/>
      <c r="C130" s="186" t="s">
        <v>85</v>
      </c>
      <c r="D130" s="186" t="s">
        <v>132</v>
      </c>
      <c r="E130" s="187" t="s">
        <v>578</v>
      </c>
      <c r="F130" s="188" t="s">
        <v>579</v>
      </c>
      <c r="G130" s="189" t="s">
        <v>166</v>
      </c>
      <c r="H130" s="190">
        <v>8</v>
      </c>
      <c r="I130" s="191"/>
      <c r="J130" s="192">
        <f>ROUND(I130*H130,2)</f>
        <v>0</v>
      </c>
      <c r="K130" s="188" t="s">
        <v>580</v>
      </c>
      <c r="L130" s="38"/>
      <c r="M130" s="193" t="s">
        <v>1</v>
      </c>
      <c r="N130" s="194" t="s">
        <v>42</v>
      </c>
      <c r="O130" s="76"/>
      <c r="P130" s="195">
        <f>O130*H130</f>
        <v>0</v>
      </c>
      <c r="Q130" s="195">
        <v>0</v>
      </c>
      <c r="R130" s="195">
        <f>Q130*H130</f>
        <v>0</v>
      </c>
      <c r="S130" s="195">
        <v>0</v>
      </c>
      <c r="T130" s="196">
        <f>S130*H130</f>
        <v>0</v>
      </c>
      <c r="U130" s="37"/>
      <c r="V130" s="37"/>
      <c r="W130" s="37"/>
      <c r="X130" s="37"/>
      <c r="Y130" s="37"/>
      <c r="Z130" s="37"/>
      <c r="AA130" s="37"/>
      <c r="AB130" s="37"/>
      <c r="AC130" s="37"/>
      <c r="AD130" s="37"/>
      <c r="AE130" s="37"/>
      <c r="AR130" s="197" t="s">
        <v>137</v>
      </c>
      <c r="AT130" s="197" t="s">
        <v>132</v>
      </c>
      <c r="AU130" s="197" t="s">
        <v>87</v>
      </c>
      <c r="AY130" s="18" t="s">
        <v>131</v>
      </c>
      <c r="BE130" s="198">
        <f>IF(N130="základní",J130,0)</f>
        <v>0</v>
      </c>
      <c r="BF130" s="198">
        <f>IF(N130="snížená",J130,0)</f>
        <v>0</v>
      </c>
      <c r="BG130" s="198">
        <f>IF(N130="zákl. přenesená",J130,0)</f>
        <v>0</v>
      </c>
      <c r="BH130" s="198">
        <f>IF(N130="sníž. přenesená",J130,0)</f>
        <v>0</v>
      </c>
      <c r="BI130" s="198">
        <f>IF(N130="nulová",J130,0)</f>
        <v>0</v>
      </c>
      <c r="BJ130" s="18" t="s">
        <v>85</v>
      </c>
      <c r="BK130" s="198">
        <f>ROUND(I130*H130,2)</f>
        <v>0</v>
      </c>
      <c r="BL130" s="18" t="s">
        <v>137</v>
      </c>
      <c r="BM130" s="197" t="s">
        <v>581</v>
      </c>
    </row>
    <row r="131" s="2" customFormat="1">
      <c r="A131" s="37"/>
      <c r="B131" s="38"/>
      <c r="C131" s="37"/>
      <c r="D131" s="199" t="s">
        <v>139</v>
      </c>
      <c r="E131" s="37"/>
      <c r="F131" s="200" t="s">
        <v>582</v>
      </c>
      <c r="G131" s="37"/>
      <c r="H131" s="37"/>
      <c r="I131" s="123"/>
      <c r="J131" s="37"/>
      <c r="K131" s="37"/>
      <c r="L131" s="38"/>
      <c r="M131" s="201"/>
      <c r="N131" s="202"/>
      <c r="O131" s="76"/>
      <c r="P131" s="76"/>
      <c r="Q131" s="76"/>
      <c r="R131" s="76"/>
      <c r="S131" s="76"/>
      <c r="T131" s="77"/>
      <c r="U131" s="37"/>
      <c r="V131" s="37"/>
      <c r="W131" s="37"/>
      <c r="X131" s="37"/>
      <c r="Y131" s="37"/>
      <c r="Z131" s="37"/>
      <c r="AA131" s="37"/>
      <c r="AB131" s="37"/>
      <c r="AC131" s="37"/>
      <c r="AD131" s="37"/>
      <c r="AE131" s="37"/>
      <c r="AT131" s="18" t="s">
        <v>139</v>
      </c>
      <c r="AU131" s="18" t="s">
        <v>87</v>
      </c>
    </row>
    <row r="132" s="2" customFormat="1" ht="36" customHeight="1">
      <c r="A132" s="37"/>
      <c r="B132" s="185"/>
      <c r="C132" s="186" t="s">
        <v>87</v>
      </c>
      <c r="D132" s="186" t="s">
        <v>132</v>
      </c>
      <c r="E132" s="187" t="s">
        <v>583</v>
      </c>
      <c r="F132" s="188" t="s">
        <v>584</v>
      </c>
      <c r="G132" s="189" t="s">
        <v>135</v>
      </c>
      <c r="H132" s="190">
        <v>4.5359999999999996</v>
      </c>
      <c r="I132" s="191"/>
      <c r="J132" s="192">
        <f>ROUND(I132*H132,2)</f>
        <v>0</v>
      </c>
      <c r="K132" s="188" t="s">
        <v>580</v>
      </c>
      <c r="L132" s="38"/>
      <c r="M132" s="193" t="s">
        <v>1</v>
      </c>
      <c r="N132" s="194" t="s">
        <v>42</v>
      </c>
      <c r="O132" s="76"/>
      <c r="P132" s="195">
        <f>O132*H132</f>
        <v>0</v>
      </c>
      <c r="Q132" s="195">
        <v>0</v>
      </c>
      <c r="R132" s="195">
        <f>Q132*H132</f>
        <v>0</v>
      </c>
      <c r="S132" s="195">
        <v>0</v>
      </c>
      <c r="T132" s="196">
        <f>S132*H132</f>
        <v>0</v>
      </c>
      <c r="U132" s="37"/>
      <c r="V132" s="37"/>
      <c r="W132" s="37"/>
      <c r="X132" s="37"/>
      <c r="Y132" s="37"/>
      <c r="Z132" s="37"/>
      <c r="AA132" s="37"/>
      <c r="AB132" s="37"/>
      <c r="AC132" s="37"/>
      <c r="AD132" s="37"/>
      <c r="AE132" s="37"/>
      <c r="AR132" s="197" t="s">
        <v>137</v>
      </c>
      <c r="AT132" s="197" t="s">
        <v>132</v>
      </c>
      <c r="AU132" s="197" t="s">
        <v>87</v>
      </c>
      <c r="AY132" s="18" t="s">
        <v>131</v>
      </c>
      <c r="BE132" s="198">
        <f>IF(N132="základní",J132,0)</f>
        <v>0</v>
      </c>
      <c r="BF132" s="198">
        <f>IF(N132="snížená",J132,0)</f>
        <v>0</v>
      </c>
      <c r="BG132" s="198">
        <f>IF(N132="zákl. přenesená",J132,0)</f>
        <v>0</v>
      </c>
      <c r="BH132" s="198">
        <f>IF(N132="sníž. přenesená",J132,0)</f>
        <v>0</v>
      </c>
      <c r="BI132" s="198">
        <f>IF(N132="nulová",J132,0)</f>
        <v>0</v>
      </c>
      <c r="BJ132" s="18" t="s">
        <v>85</v>
      </c>
      <c r="BK132" s="198">
        <f>ROUND(I132*H132,2)</f>
        <v>0</v>
      </c>
      <c r="BL132" s="18" t="s">
        <v>137</v>
      </c>
      <c r="BM132" s="197" t="s">
        <v>585</v>
      </c>
    </row>
    <row r="133" s="2" customFormat="1">
      <c r="A133" s="37"/>
      <c r="B133" s="38"/>
      <c r="C133" s="37"/>
      <c r="D133" s="199" t="s">
        <v>139</v>
      </c>
      <c r="E133" s="37"/>
      <c r="F133" s="200" t="s">
        <v>140</v>
      </c>
      <c r="G133" s="37"/>
      <c r="H133" s="37"/>
      <c r="I133" s="123"/>
      <c r="J133" s="37"/>
      <c r="K133" s="37"/>
      <c r="L133" s="38"/>
      <c r="M133" s="201"/>
      <c r="N133" s="202"/>
      <c r="O133" s="76"/>
      <c r="P133" s="76"/>
      <c r="Q133" s="76"/>
      <c r="R133" s="76"/>
      <c r="S133" s="76"/>
      <c r="T133" s="77"/>
      <c r="U133" s="37"/>
      <c r="V133" s="37"/>
      <c r="W133" s="37"/>
      <c r="X133" s="37"/>
      <c r="Y133" s="37"/>
      <c r="Z133" s="37"/>
      <c r="AA133" s="37"/>
      <c r="AB133" s="37"/>
      <c r="AC133" s="37"/>
      <c r="AD133" s="37"/>
      <c r="AE133" s="37"/>
      <c r="AT133" s="18" t="s">
        <v>139</v>
      </c>
      <c r="AU133" s="18" t="s">
        <v>87</v>
      </c>
    </row>
    <row r="134" s="14" customFormat="1">
      <c r="A134" s="14"/>
      <c r="B134" s="210"/>
      <c r="C134" s="14"/>
      <c r="D134" s="199" t="s">
        <v>141</v>
      </c>
      <c r="E134" s="211" t="s">
        <v>1</v>
      </c>
      <c r="F134" s="212" t="s">
        <v>586</v>
      </c>
      <c r="G134" s="14"/>
      <c r="H134" s="213">
        <v>4.5359999999999996</v>
      </c>
      <c r="I134" s="214"/>
      <c r="J134" s="14"/>
      <c r="K134" s="14"/>
      <c r="L134" s="210"/>
      <c r="M134" s="215"/>
      <c r="N134" s="216"/>
      <c r="O134" s="216"/>
      <c r="P134" s="216"/>
      <c r="Q134" s="216"/>
      <c r="R134" s="216"/>
      <c r="S134" s="216"/>
      <c r="T134" s="217"/>
      <c r="U134" s="14"/>
      <c r="V134" s="14"/>
      <c r="W134" s="14"/>
      <c r="X134" s="14"/>
      <c r="Y134" s="14"/>
      <c r="Z134" s="14"/>
      <c r="AA134" s="14"/>
      <c r="AB134" s="14"/>
      <c r="AC134" s="14"/>
      <c r="AD134" s="14"/>
      <c r="AE134" s="14"/>
      <c r="AT134" s="211" t="s">
        <v>141</v>
      </c>
      <c r="AU134" s="211" t="s">
        <v>87</v>
      </c>
      <c r="AV134" s="14" t="s">
        <v>87</v>
      </c>
      <c r="AW134" s="14" t="s">
        <v>34</v>
      </c>
      <c r="AX134" s="14" t="s">
        <v>85</v>
      </c>
      <c r="AY134" s="211" t="s">
        <v>131</v>
      </c>
    </row>
    <row r="135" s="2" customFormat="1" ht="24" customHeight="1">
      <c r="A135" s="37"/>
      <c r="B135" s="185"/>
      <c r="C135" s="186" t="s">
        <v>155</v>
      </c>
      <c r="D135" s="186" t="s">
        <v>132</v>
      </c>
      <c r="E135" s="187" t="s">
        <v>587</v>
      </c>
      <c r="F135" s="188" t="s">
        <v>588</v>
      </c>
      <c r="G135" s="189" t="s">
        <v>135</v>
      </c>
      <c r="H135" s="190">
        <v>19.440000000000001</v>
      </c>
      <c r="I135" s="191"/>
      <c r="J135" s="192">
        <f>ROUND(I135*H135,2)</f>
        <v>0</v>
      </c>
      <c r="K135" s="188" t="s">
        <v>589</v>
      </c>
      <c r="L135" s="38"/>
      <c r="M135" s="193" t="s">
        <v>1</v>
      </c>
      <c r="N135" s="194" t="s">
        <v>42</v>
      </c>
      <c r="O135" s="76"/>
      <c r="P135" s="195">
        <f>O135*H135</f>
        <v>0</v>
      </c>
      <c r="Q135" s="195">
        <v>0</v>
      </c>
      <c r="R135" s="195">
        <f>Q135*H135</f>
        <v>0</v>
      </c>
      <c r="S135" s="195">
        <v>0</v>
      </c>
      <c r="T135" s="196">
        <f>S135*H135</f>
        <v>0</v>
      </c>
      <c r="U135" s="37"/>
      <c r="V135" s="37"/>
      <c r="W135" s="37"/>
      <c r="X135" s="37"/>
      <c r="Y135" s="37"/>
      <c r="Z135" s="37"/>
      <c r="AA135" s="37"/>
      <c r="AB135" s="37"/>
      <c r="AC135" s="37"/>
      <c r="AD135" s="37"/>
      <c r="AE135" s="37"/>
      <c r="AR135" s="197" t="s">
        <v>137</v>
      </c>
      <c r="AT135" s="197" t="s">
        <v>132</v>
      </c>
      <c r="AU135" s="197" t="s">
        <v>87</v>
      </c>
      <c r="AY135" s="18" t="s">
        <v>131</v>
      </c>
      <c r="BE135" s="198">
        <f>IF(N135="základní",J135,0)</f>
        <v>0</v>
      </c>
      <c r="BF135" s="198">
        <f>IF(N135="snížená",J135,0)</f>
        <v>0</v>
      </c>
      <c r="BG135" s="198">
        <f>IF(N135="zákl. přenesená",J135,0)</f>
        <v>0</v>
      </c>
      <c r="BH135" s="198">
        <f>IF(N135="sníž. přenesená",J135,0)</f>
        <v>0</v>
      </c>
      <c r="BI135" s="198">
        <f>IF(N135="nulová",J135,0)</f>
        <v>0</v>
      </c>
      <c r="BJ135" s="18" t="s">
        <v>85</v>
      </c>
      <c r="BK135" s="198">
        <f>ROUND(I135*H135,2)</f>
        <v>0</v>
      </c>
      <c r="BL135" s="18" t="s">
        <v>137</v>
      </c>
      <c r="BM135" s="197" t="s">
        <v>590</v>
      </c>
    </row>
    <row r="136" s="2" customFormat="1">
      <c r="A136" s="37"/>
      <c r="B136" s="38"/>
      <c r="C136" s="37"/>
      <c r="D136" s="199" t="s">
        <v>139</v>
      </c>
      <c r="E136" s="37"/>
      <c r="F136" s="200" t="s">
        <v>591</v>
      </c>
      <c r="G136" s="37"/>
      <c r="H136" s="37"/>
      <c r="I136" s="123"/>
      <c r="J136" s="37"/>
      <c r="K136" s="37"/>
      <c r="L136" s="38"/>
      <c r="M136" s="201"/>
      <c r="N136" s="202"/>
      <c r="O136" s="76"/>
      <c r="P136" s="76"/>
      <c r="Q136" s="76"/>
      <c r="R136" s="76"/>
      <c r="S136" s="76"/>
      <c r="T136" s="77"/>
      <c r="U136" s="37"/>
      <c r="V136" s="37"/>
      <c r="W136" s="37"/>
      <c r="X136" s="37"/>
      <c r="Y136" s="37"/>
      <c r="Z136" s="37"/>
      <c r="AA136" s="37"/>
      <c r="AB136" s="37"/>
      <c r="AC136" s="37"/>
      <c r="AD136" s="37"/>
      <c r="AE136" s="37"/>
      <c r="AT136" s="18" t="s">
        <v>139</v>
      </c>
      <c r="AU136" s="18" t="s">
        <v>87</v>
      </c>
    </row>
    <row r="137" s="14" customFormat="1">
      <c r="A137" s="14"/>
      <c r="B137" s="210"/>
      <c r="C137" s="14"/>
      <c r="D137" s="199" t="s">
        <v>141</v>
      </c>
      <c r="E137" s="211" t="s">
        <v>1</v>
      </c>
      <c r="F137" s="212" t="s">
        <v>592</v>
      </c>
      <c r="G137" s="14"/>
      <c r="H137" s="213">
        <v>19.440000000000001</v>
      </c>
      <c r="I137" s="214"/>
      <c r="J137" s="14"/>
      <c r="K137" s="14"/>
      <c r="L137" s="210"/>
      <c r="M137" s="215"/>
      <c r="N137" s="216"/>
      <c r="O137" s="216"/>
      <c r="P137" s="216"/>
      <c r="Q137" s="216"/>
      <c r="R137" s="216"/>
      <c r="S137" s="216"/>
      <c r="T137" s="217"/>
      <c r="U137" s="14"/>
      <c r="V137" s="14"/>
      <c r="W137" s="14"/>
      <c r="X137" s="14"/>
      <c r="Y137" s="14"/>
      <c r="Z137" s="14"/>
      <c r="AA137" s="14"/>
      <c r="AB137" s="14"/>
      <c r="AC137" s="14"/>
      <c r="AD137" s="14"/>
      <c r="AE137" s="14"/>
      <c r="AT137" s="211" t="s">
        <v>141</v>
      </c>
      <c r="AU137" s="211" t="s">
        <v>87</v>
      </c>
      <c r="AV137" s="14" t="s">
        <v>87</v>
      </c>
      <c r="AW137" s="14" t="s">
        <v>34</v>
      </c>
      <c r="AX137" s="14" t="s">
        <v>85</v>
      </c>
      <c r="AY137" s="211" t="s">
        <v>131</v>
      </c>
    </row>
    <row r="138" s="2" customFormat="1" ht="16.5" customHeight="1">
      <c r="A138" s="37"/>
      <c r="B138" s="185"/>
      <c r="C138" s="186" t="s">
        <v>137</v>
      </c>
      <c r="D138" s="186" t="s">
        <v>132</v>
      </c>
      <c r="E138" s="187" t="s">
        <v>593</v>
      </c>
      <c r="F138" s="188" t="s">
        <v>594</v>
      </c>
      <c r="G138" s="189" t="s">
        <v>166</v>
      </c>
      <c r="H138" s="190">
        <v>51.840000000000003</v>
      </c>
      <c r="I138" s="191"/>
      <c r="J138" s="192">
        <f>ROUND(I138*H138,2)</f>
        <v>0</v>
      </c>
      <c r="K138" s="188" t="s">
        <v>1</v>
      </c>
      <c r="L138" s="38"/>
      <c r="M138" s="193" t="s">
        <v>1</v>
      </c>
      <c r="N138" s="194" t="s">
        <v>42</v>
      </c>
      <c r="O138" s="76"/>
      <c r="P138" s="195">
        <f>O138*H138</f>
        <v>0</v>
      </c>
      <c r="Q138" s="195">
        <v>0.00070100000000000002</v>
      </c>
      <c r="R138" s="195">
        <f>Q138*H138</f>
        <v>0.036339840000000005</v>
      </c>
      <c r="S138" s="195">
        <v>0</v>
      </c>
      <c r="T138" s="196">
        <f>S138*H138</f>
        <v>0</v>
      </c>
      <c r="U138" s="37"/>
      <c r="V138" s="37"/>
      <c r="W138" s="37"/>
      <c r="X138" s="37"/>
      <c r="Y138" s="37"/>
      <c r="Z138" s="37"/>
      <c r="AA138" s="37"/>
      <c r="AB138" s="37"/>
      <c r="AC138" s="37"/>
      <c r="AD138" s="37"/>
      <c r="AE138" s="37"/>
      <c r="AR138" s="197" t="s">
        <v>137</v>
      </c>
      <c r="AT138" s="197" t="s">
        <v>132</v>
      </c>
      <c r="AU138" s="197" t="s">
        <v>87</v>
      </c>
      <c r="AY138" s="18" t="s">
        <v>131</v>
      </c>
      <c r="BE138" s="198">
        <f>IF(N138="základní",J138,0)</f>
        <v>0</v>
      </c>
      <c r="BF138" s="198">
        <f>IF(N138="snížená",J138,0)</f>
        <v>0</v>
      </c>
      <c r="BG138" s="198">
        <f>IF(N138="zákl. přenesená",J138,0)</f>
        <v>0</v>
      </c>
      <c r="BH138" s="198">
        <f>IF(N138="sníž. přenesená",J138,0)</f>
        <v>0</v>
      </c>
      <c r="BI138" s="198">
        <f>IF(N138="nulová",J138,0)</f>
        <v>0</v>
      </c>
      <c r="BJ138" s="18" t="s">
        <v>85</v>
      </c>
      <c r="BK138" s="198">
        <f>ROUND(I138*H138,2)</f>
        <v>0</v>
      </c>
      <c r="BL138" s="18" t="s">
        <v>137</v>
      </c>
      <c r="BM138" s="197" t="s">
        <v>595</v>
      </c>
    </row>
    <row r="139" s="14" customFormat="1">
      <c r="A139" s="14"/>
      <c r="B139" s="210"/>
      <c r="C139" s="14"/>
      <c r="D139" s="199" t="s">
        <v>141</v>
      </c>
      <c r="E139" s="211" t="s">
        <v>1</v>
      </c>
      <c r="F139" s="212" t="s">
        <v>596</v>
      </c>
      <c r="G139" s="14"/>
      <c r="H139" s="213">
        <v>51.840000000000003</v>
      </c>
      <c r="I139" s="214"/>
      <c r="J139" s="14"/>
      <c r="K139" s="14"/>
      <c r="L139" s="210"/>
      <c r="M139" s="215"/>
      <c r="N139" s="216"/>
      <c r="O139" s="216"/>
      <c r="P139" s="216"/>
      <c r="Q139" s="216"/>
      <c r="R139" s="216"/>
      <c r="S139" s="216"/>
      <c r="T139" s="217"/>
      <c r="U139" s="14"/>
      <c r="V139" s="14"/>
      <c r="W139" s="14"/>
      <c r="X139" s="14"/>
      <c r="Y139" s="14"/>
      <c r="Z139" s="14"/>
      <c r="AA139" s="14"/>
      <c r="AB139" s="14"/>
      <c r="AC139" s="14"/>
      <c r="AD139" s="14"/>
      <c r="AE139" s="14"/>
      <c r="AT139" s="211" t="s">
        <v>141</v>
      </c>
      <c r="AU139" s="211" t="s">
        <v>87</v>
      </c>
      <c r="AV139" s="14" t="s">
        <v>87</v>
      </c>
      <c r="AW139" s="14" t="s">
        <v>34</v>
      </c>
      <c r="AX139" s="14" t="s">
        <v>85</v>
      </c>
      <c r="AY139" s="211" t="s">
        <v>131</v>
      </c>
    </row>
    <row r="140" s="2" customFormat="1" ht="16.5" customHeight="1">
      <c r="A140" s="37"/>
      <c r="B140" s="185"/>
      <c r="C140" s="186" t="s">
        <v>170</v>
      </c>
      <c r="D140" s="186" t="s">
        <v>132</v>
      </c>
      <c r="E140" s="187" t="s">
        <v>597</v>
      </c>
      <c r="F140" s="188" t="s">
        <v>598</v>
      </c>
      <c r="G140" s="189" t="s">
        <v>166</v>
      </c>
      <c r="H140" s="190">
        <v>51.840000000000003</v>
      </c>
      <c r="I140" s="191"/>
      <c r="J140" s="192">
        <f>ROUND(I140*H140,2)</f>
        <v>0</v>
      </c>
      <c r="K140" s="188" t="s">
        <v>1</v>
      </c>
      <c r="L140" s="38"/>
      <c r="M140" s="193" t="s">
        <v>1</v>
      </c>
      <c r="N140" s="194" t="s">
        <v>42</v>
      </c>
      <c r="O140" s="76"/>
      <c r="P140" s="195">
        <f>O140*H140</f>
        <v>0</v>
      </c>
      <c r="Q140" s="195">
        <v>0</v>
      </c>
      <c r="R140" s="195">
        <f>Q140*H140</f>
        <v>0</v>
      </c>
      <c r="S140" s="195">
        <v>0</v>
      </c>
      <c r="T140" s="196">
        <f>S140*H140</f>
        <v>0</v>
      </c>
      <c r="U140" s="37"/>
      <c r="V140" s="37"/>
      <c r="W140" s="37"/>
      <c r="X140" s="37"/>
      <c r="Y140" s="37"/>
      <c r="Z140" s="37"/>
      <c r="AA140" s="37"/>
      <c r="AB140" s="37"/>
      <c r="AC140" s="37"/>
      <c r="AD140" s="37"/>
      <c r="AE140" s="37"/>
      <c r="AR140" s="197" t="s">
        <v>137</v>
      </c>
      <c r="AT140" s="197" t="s">
        <v>132</v>
      </c>
      <c r="AU140" s="197" t="s">
        <v>87</v>
      </c>
      <c r="AY140" s="18" t="s">
        <v>131</v>
      </c>
      <c r="BE140" s="198">
        <f>IF(N140="základní",J140,0)</f>
        <v>0</v>
      </c>
      <c r="BF140" s="198">
        <f>IF(N140="snížená",J140,0)</f>
        <v>0</v>
      </c>
      <c r="BG140" s="198">
        <f>IF(N140="zákl. přenesená",J140,0)</f>
        <v>0</v>
      </c>
      <c r="BH140" s="198">
        <f>IF(N140="sníž. přenesená",J140,0)</f>
        <v>0</v>
      </c>
      <c r="BI140" s="198">
        <f>IF(N140="nulová",J140,0)</f>
        <v>0</v>
      </c>
      <c r="BJ140" s="18" t="s">
        <v>85</v>
      </c>
      <c r="BK140" s="198">
        <f>ROUND(I140*H140,2)</f>
        <v>0</v>
      </c>
      <c r="BL140" s="18" t="s">
        <v>137</v>
      </c>
      <c r="BM140" s="197" t="s">
        <v>599</v>
      </c>
    </row>
    <row r="141" s="14" customFormat="1">
      <c r="A141" s="14"/>
      <c r="B141" s="210"/>
      <c r="C141" s="14"/>
      <c r="D141" s="199" t="s">
        <v>141</v>
      </c>
      <c r="E141" s="211" t="s">
        <v>1</v>
      </c>
      <c r="F141" s="212" t="s">
        <v>596</v>
      </c>
      <c r="G141" s="14"/>
      <c r="H141" s="213">
        <v>51.840000000000003</v>
      </c>
      <c r="I141" s="214"/>
      <c r="J141" s="14"/>
      <c r="K141" s="14"/>
      <c r="L141" s="210"/>
      <c r="M141" s="215"/>
      <c r="N141" s="216"/>
      <c r="O141" s="216"/>
      <c r="P141" s="216"/>
      <c r="Q141" s="216"/>
      <c r="R141" s="216"/>
      <c r="S141" s="216"/>
      <c r="T141" s="217"/>
      <c r="U141" s="14"/>
      <c r="V141" s="14"/>
      <c r="W141" s="14"/>
      <c r="X141" s="14"/>
      <c r="Y141" s="14"/>
      <c r="Z141" s="14"/>
      <c r="AA141" s="14"/>
      <c r="AB141" s="14"/>
      <c r="AC141" s="14"/>
      <c r="AD141" s="14"/>
      <c r="AE141" s="14"/>
      <c r="AT141" s="211" t="s">
        <v>141</v>
      </c>
      <c r="AU141" s="211" t="s">
        <v>87</v>
      </c>
      <c r="AV141" s="14" t="s">
        <v>87</v>
      </c>
      <c r="AW141" s="14" t="s">
        <v>34</v>
      </c>
      <c r="AX141" s="14" t="s">
        <v>85</v>
      </c>
      <c r="AY141" s="211" t="s">
        <v>131</v>
      </c>
    </row>
    <row r="142" s="2" customFormat="1" ht="24" customHeight="1">
      <c r="A142" s="37"/>
      <c r="B142" s="185"/>
      <c r="C142" s="186" t="s">
        <v>182</v>
      </c>
      <c r="D142" s="186" t="s">
        <v>132</v>
      </c>
      <c r="E142" s="187" t="s">
        <v>146</v>
      </c>
      <c r="F142" s="188" t="s">
        <v>600</v>
      </c>
      <c r="G142" s="189" t="s">
        <v>135</v>
      </c>
      <c r="H142" s="190">
        <v>4.5359999999999996</v>
      </c>
      <c r="I142" s="191"/>
      <c r="J142" s="192">
        <f>ROUND(I142*H142,2)</f>
        <v>0</v>
      </c>
      <c r="K142" s="188" t="s">
        <v>1</v>
      </c>
      <c r="L142" s="38"/>
      <c r="M142" s="193" t="s">
        <v>1</v>
      </c>
      <c r="N142" s="194" t="s">
        <v>42</v>
      </c>
      <c r="O142" s="76"/>
      <c r="P142" s="195">
        <f>O142*H142</f>
        <v>0</v>
      </c>
      <c r="Q142" s="195">
        <v>0</v>
      </c>
      <c r="R142" s="195">
        <f>Q142*H142</f>
        <v>0</v>
      </c>
      <c r="S142" s="195">
        <v>0</v>
      </c>
      <c r="T142" s="196">
        <f>S142*H142</f>
        <v>0</v>
      </c>
      <c r="U142" s="37"/>
      <c r="V142" s="37"/>
      <c r="W142" s="37"/>
      <c r="X142" s="37"/>
      <c r="Y142" s="37"/>
      <c r="Z142" s="37"/>
      <c r="AA142" s="37"/>
      <c r="AB142" s="37"/>
      <c r="AC142" s="37"/>
      <c r="AD142" s="37"/>
      <c r="AE142" s="37"/>
      <c r="AR142" s="197" t="s">
        <v>137</v>
      </c>
      <c r="AT142" s="197" t="s">
        <v>132</v>
      </c>
      <c r="AU142" s="197" t="s">
        <v>87</v>
      </c>
      <c r="AY142" s="18" t="s">
        <v>131</v>
      </c>
      <c r="BE142" s="198">
        <f>IF(N142="základní",J142,0)</f>
        <v>0</v>
      </c>
      <c r="BF142" s="198">
        <f>IF(N142="snížená",J142,0)</f>
        <v>0</v>
      </c>
      <c r="BG142" s="198">
        <f>IF(N142="zákl. přenesená",J142,0)</f>
        <v>0</v>
      </c>
      <c r="BH142" s="198">
        <f>IF(N142="sníž. přenesená",J142,0)</f>
        <v>0</v>
      </c>
      <c r="BI142" s="198">
        <f>IF(N142="nulová",J142,0)</f>
        <v>0</v>
      </c>
      <c r="BJ142" s="18" t="s">
        <v>85</v>
      </c>
      <c r="BK142" s="198">
        <f>ROUND(I142*H142,2)</f>
        <v>0</v>
      </c>
      <c r="BL142" s="18" t="s">
        <v>137</v>
      </c>
      <c r="BM142" s="197" t="s">
        <v>601</v>
      </c>
    </row>
    <row r="143" s="14" customFormat="1">
      <c r="A143" s="14"/>
      <c r="B143" s="210"/>
      <c r="C143" s="14"/>
      <c r="D143" s="199" t="s">
        <v>141</v>
      </c>
      <c r="E143" s="211" t="s">
        <v>1</v>
      </c>
      <c r="F143" s="212" t="s">
        <v>586</v>
      </c>
      <c r="G143" s="14"/>
      <c r="H143" s="213">
        <v>4.5359999999999996</v>
      </c>
      <c r="I143" s="214"/>
      <c r="J143" s="14"/>
      <c r="K143" s="14"/>
      <c r="L143" s="210"/>
      <c r="M143" s="215"/>
      <c r="N143" s="216"/>
      <c r="O143" s="216"/>
      <c r="P143" s="216"/>
      <c r="Q143" s="216"/>
      <c r="R143" s="216"/>
      <c r="S143" s="216"/>
      <c r="T143" s="217"/>
      <c r="U143" s="14"/>
      <c r="V143" s="14"/>
      <c r="W143" s="14"/>
      <c r="X143" s="14"/>
      <c r="Y143" s="14"/>
      <c r="Z143" s="14"/>
      <c r="AA143" s="14"/>
      <c r="AB143" s="14"/>
      <c r="AC143" s="14"/>
      <c r="AD143" s="14"/>
      <c r="AE143" s="14"/>
      <c r="AT143" s="211" t="s">
        <v>141</v>
      </c>
      <c r="AU143" s="211" t="s">
        <v>87</v>
      </c>
      <c r="AV143" s="14" t="s">
        <v>87</v>
      </c>
      <c r="AW143" s="14" t="s">
        <v>34</v>
      </c>
      <c r="AX143" s="14" t="s">
        <v>85</v>
      </c>
      <c r="AY143" s="211" t="s">
        <v>131</v>
      </c>
    </row>
    <row r="144" s="2" customFormat="1" ht="16.5" customHeight="1">
      <c r="A144" s="37"/>
      <c r="B144" s="185"/>
      <c r="C144" s="186" t="s">
        <v>188</v>
      </c>
      <c r="D144" s="186" t="s">
        <v>132</v>
      </c>
      <c r="E144" s="187" t="s">
        <v>602</v>
      </c>
      <c r="F144" s="188" t="s">
        <v>603</v>
      </c>
      <c r="G144" s="189" t="s">
        <v>135</v>
      </c>
      <c r="H144" s="190">
        <v>4.5359999999999996</v>
      </c>
      <c r="I144" s="191"/>
      <c r="J144" s="192">
        <f>ROUND(I144*H144,2)</f>
        <v>0</v>
      </c>
      <c r="K144" s="188" t="s">
        <v>1</v>
      </c>
      <c r="L144" s="38"/>
      <c r="M144" s="193" t="s">
        <v>1</v>
      </c>
      <c r="N144" s="194" t="s">
        <v>42</v>
      </c>
      <c r="O144" s="76"/>
      <c r="P144" s="195">
        <f>O144*H144</f>
        <v>0</v>
      </c>
      <c r="Q144" s="195">
        <v>0</v>
      </c>
      <c r="R144" s="195">
        <f>Q144*H144</f>
        <v>0</v>
      </c>
      <c r="S144" s="195">
        <v>0</v>
      </c>
      <c r="T144" s="196">
        <f>S144*H144</f>
        <v>0</v>
      </c>
      <c r="U144" s="37"/>
      <c r="V144" s="37"/>
      <c r="W144" s="37"/>
      <c r="X144" s="37"/>
      <c r="Y144" s="37"/>
      <c r="Z144" s="37"/>
      <c r="AA144" s="37"/>
      <c r="AB144" s="37"/>
      <c r="AC144" s="37"/>
      <c r="AD144" s="37"/>
      <c r="AE144" s="37"/>
      <c r="AR144" s="197" t="s">
        <v>137</v>
      </c>
      <c r="AT144" s="197" t="s">
        <v>132</v>
      </c>
      <c r="AU144" s="197" t="s">
        <v>87</v>
      </c>
      <c r="AY144" s="18" t="s">
        <v>131</v>
      </c>
      <c r="BE144" s="198">
        <f>IF(N144="základní",J144,0)</f>
        <v>0</v>
      </c>
      <c r="BF144" s="198">
        <f>IF(N144="snížená",J144,0)</f>
        <v>0</v>
      </c>
      <c r="BG144" s="198">
        <f>IF(N144="zákl. přenesená",J144,0)</f>
        <v>0</v>
      </c>
      <c r="BH144" s="198">
        <f>IF(N144="sníž. přenesená",J144,0)</f>
        <v>0</v>
      </c>
      <c r="BI144" s="198">
        <f>IF(N144="nulová",J144,0)</f>
        <v>0</v>
      </c>
      <c r="BJ144" s="18" t="s">
        <v>85</v>
      </c>
      <c r="BK144" s="198">
        <f>ROUND(I144*H144,2)</f>
        <v>0</v>
      </c>
      <c r="BL144" s="18" t="s">
        <v>137</v>
      </c>
      <c r="BM144" s="197" t="s">
        <v>604</v>
      </c>
    </row>
    <row r="145" s="14" customFormat="1">
      <c r="A145" s="14"/>
      <c r="B145" s="210"/>
      <c r="C145" s="14"/>
      <c r="D145" s="199" t="s">
        <v>141</v>
      </c>
      <c r="E145" s="211" t="s">
        <v>1</v>
      </c>
      <c r="F145" s="212" t="s">
        <v>586</v>
      </c>
      <c r="G145" s="14"/>
      <c r="H145" s="213">
        <v>4.5359999999999996</v>
      </c>
      <c r="I145" s="214"/>
      <c r="J145" s="14"/>
      <c r="K145" s="14"/>
      <c r="L145" s="210"/>
      <c r="M145" s="215"/>
      <c r="N145" s="216"/>
      <c r="O145" s="216"/>
      <c r="P145" s="216"/>
      <c r="Q145" s="216"/>
      <c r="R145" s="216"/>
      <c r="S145" s="216"/>
      <c r="T145" s="217"/>
      <c r="U145" s="14"/>
      <c r="V145" s="14"/>
      <c r="W145" s="14"/>
      <c r="X145" s="14"/>
      <c r="Y145" s="14"/>
      <c r="Z145" s="14"/>
      <c r="AA145" s="14"/>
      <c r="AB145" s="14"/>
      <c r="AC145" s="14"/>
      <c r="AD145" s="14"/>
      <c r="AE145" s="14"/>
      <c r="AT145" s="211" t="s">
        <v>141</v>
      </c>
      <c r="AU145" s="211" t="s">
        <v>87</v>
      </c>
      <c r="AV145" s="14" t="s">
        <v>87</v>
      </c>
      <c r="AW145" s="14" t="s">
        <v>34</v>
      </c>
      <c r="AX145" s="14" t="s">
        <v>85</v>
      </c>
      <c r="AY145" s="211" t="s">
        <v>131</v>
      </c>
    </row>
    <row r="146" s="2" customFormat="1" ht="16.5" customHeight="1">
      <c r="A146" s="37"/>
      <c r="B146" s="185"/>
      <c r="C146" s="186" t="s">
        <v>193</v>
      </c>
      <c r="D146" s="186" t="s">
        <v>132</v>
      </c>
      <c r="E146" s="187" t="s">
        <v>605</v>
      </c>
      <c r="F146" s="188" t="s">
        <v>606</v>
      </c>
      <c r="G146" s="189" t="s">
        <v>135</v>
      </c>
      <c r="H146" s="190">
        <v>4.5359999999999996</v>
      </c>
      <c r="I146" s="191"/>
      <c r="J146" s="192">
        <f>ROUND(I146*H146,2)</f>
        <v>0</v>
      </c>
      <c r="K146" s="188" t="s">
        <v>1</v>
      </c>
      <c r="L146" s="38"/>
      <c r="M146" s="193" t="s">
        <v>1</v>
      </c>
      <c r="N146" s="194" t="s">
        <v>42</v>
      </c>
      <c r="O146" s="76"/>
      <c r="P146" s="195">
        <f>O146*H146</f>
        <v>0</v>
      </c>
      <c r="Q146" s="195">
        <v>0</v>
      </c>
      <c r="R146" s="195">
        <f>Q146*H146</f>
        <v>0</v>
      </c>
      <c r="S146" s="195">
        <v>0</v>
      </c>
      <c r="T146" s="196">
        <f>S146*H146</f>
        <v>0</v>
      </c>
      <c r="U146" s="37"/>
      <c r="V146" s="37"/>
      <c r="W146" s="37"/>
      <c r="X146" s="37"/>
      <c r="Y146" s="37"/>
      <c r="Z146" s="37"/>
      <c r="AA146" s="37"/>
      <c r="AB146" s="37"/>
      <c r="AC146" s="37"/>
      <c r="AD146" s="37"/>
      <c r="AE146" s="37"/>
      <c r="AR146" s="197" t="s">
        <v>137</v>
      </c>
      <c r="AT146" s="197" t="s">
        <v>132</v>
      </c>
      <c r="AU146" s="197" t="s">
        <v>87</v>
      </c>
      <c r="AY146" s="18" t="s">
        <v>131</v>
      </c>
      <c r="BE146" s="198">
        <f>IF(N146="základní",J146,0)</f>
        <v>0</v>
      </c>
      <c r="BF146" s="198">
        <f>IF(N146="snížená",J146,0)</f>
        <v>0</v>
      </c>
      <c r="BG146" s="198">
        <f>IF(N146="zákl. přenesená",J146,0)</f>
        <v>0</v>
      </c>
      <c r="BH146" s="198">
        <f>IF(N146="sníž. přenesená",J146,0)</f>
        <v>0</v>
      </c>
      <c r="BI146" s="198">
        <f>IF(N146="nulová",J146,0)</f>
        <v>0</v>
      </c>
      <c r="BJ146" s="18" t="s">
        <v>85</v>
      </c>
      <c r="BK146" s="198">
        <f>ROUND(I146*H146,2)</f>
        <v>0</v>
      </c>
      <c r="BL146" s="18" t="s">
        <v>137</v>
      </c>
      <c r="BM146" s="197" t="s">
        <v>607</v>
      </c>
    </row>
    <row r="147" s="14" customFormat="1">
      <c r="A147" s="14"/>
      <c r="B147" s="210"/>
      <c r="C147" s="14"/>
      <c r="D147" s="199" t="s">
        <v>141</v>
      </c>
      <c r="E147" s="211" t="s">
        <v>1</v>
      </c>
      <c r="F147" s="212" t="s">
        <v>586</v>
      </c>
      <c r="G147" s="14"/>
      <c r="H147" s="213">
        <v>4.5359999999999996</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141</v>
      </c>
      <c r="AU147" s="211" t="s">
        <v>87</v>
      </c>
      <c r="AV147" s="14" t="s">
        <v>87</v>
      </c>
      <c r="AW147" s="14" t="s">
        <v>34</v>
      </c>
      <c r="AX147" s="14" t="s">
        <v>85</v>
      </c>
      <c r="AY147" s="211" t="s">
        <v>131</v>
      </c>
    </row>
    <row r="148" s="2" customFormat="1" ht="24" customHeight="1">
      <c r="A148" s="37"/>
      <c r="B148" s="185"/>
      <c r="C148" s="186" t="s">
        <v>198</v>
      </c>
      <c r="D148" s="186" t="s">
        <v>132</v>
      </c>
      <c r="E148" s="187" t="s">
        <v>608</v>
      </c>
      <c r="F148" s="188" t="s">
        <v>609</v>
      </c>
      <c r="G148" s="189" t="s">
        <v>166</v>
      </c>
      <c r="H148" s="190">
        <v>12</v>
      </c>
      <c r="I148" s="191"/>
      <c r="J148" s="192">
        <f>ROUND(I148*H148,2)</f>
        <v>0</v>
      </c>
      <c r="K148" s="188" t="s">
        <v>580</v>
      </c>
      <c r="L148" s="38"/>
      <c r="M148" s="193" t="s">
        <v>1</v>
      </c>
      <c r="N148" s="194" t="s">
        <v>42</v>
      </c>
      <c r="O148" s="76"/>
      <c r="P148" s="195">
        <f>O148*H148</f>
        <v>0</v>
      </c>
      <c r="Q148" s="195">
        <v>0</v>
      </c>
      <c r="R148" s="195">
        <f>Q148*H148</f>
        <v>0</v>
      </c>
      <c r="S148" s="195">
        <v>0</v>
      </c>
      <c r="T148" s="196">
        <f>S148*H148</f>
        <v>0</v>
      </c>
      <c r="U148" s="37"/>
      <c r="V148" s="37"/>
      <c r="W148" s="37"/>
      <c r="X148" s="37"/>
      <c r="Y148" s="37"/>
      <c r="Z148" s="37"/>
      <c r="AA148" s="37"/>
      <c r="AB148" s="37"/>
      <c r="AC148" s="37"/>
      <c r="AD148" s="37"/>
      <c r="AE148" s="37"/>
      <c r="AR148" s="197" t="s">
        <v>137</v>
      </c>
      <c r="AT148" s="197" t="s">
        <v>132</v>
      </c>
      <c r="AU148" s="197" t="s">
        <v>87</v>
      </c>
      <c r="AY148" s="18" t="s">
        <v>131</v>
      </c>
      <c r="BE148" s="198">
        <f>IF(N148="základní",J148,0)</f>
        <v>0</v>
      </c>
      <c r="BF148" s="198">
        <f>IF(N148="snížená",J148,0)</f>
        <v>0</v>
      </c>
      <c r="BG148" s="198">
        <f>IF(N148="zákl. přenesená",J148,0)</f>
        <v>0</v>
      </c>
      <c r="BH148" s="198">
        <f>IF(N148="sníž. přenesená",J148,0)</f>
        <v>0</v>
      </c>
      <c r="BI148" s="198">
        <f>IF(N148="nulová",J148,0)</f>
        <v>0</v>
      </c>
      <c r="BJ148" s="18" t="s">
        <v>85</v>
      </c>
      <c r="BK148" s="198">
        <f>ROUND(I148*H148,2)</f>
        <v>0</v>
      </c>
      <c r="BL148" s="18" t="s">
        <v>137</v>
      </c>
      <c r="BM148" s="197" t="s">
        <v>610</v>
      </c>
    </row>
    <row r="149" s="2" customFormat="1">
      <c r="A149" s="37"/>
      <c r="B149" s="38"/>
      <c r="C149" s="37"/>
      <c r="D149" s="199" t="s">
        <v>139</v>
      </c>
      <c r="E149" s="37"/>
      <c r="F149" s="200" t="s">
        <v>611</v>
      </c>
      <c r="G149" s="37"/>
      <c r="H149" s="37"/>
      <c r="I149" s="123"/>
      <c r="J149" s="37"/>
      <c r="K149" s="37"/>
      <c r="L149" s="38"/>
      <c r="M149" s="201"/>
      <c r="N149" s="202"/>
      <c r="O149" s="76"/>
      <c r="P149" s="76"/>
      <c r="Q149" s="76"/>
      <c r="R149" s="76"/>
      <c r="S149" s="76"/>
      <c r="T149" s="77"/>
      <c r="U149" s="37"/>
      <c r="V149" s="37"/>
      <c r="W149" s="37"/>
      <c r="X149" s="37"/>
      <c r="Y149" s="37"/>
      <c r="Z149" s="37"/>
      <c r="AA149" s="37"/>
      <c r="AB149" s="37"/>
      <c r="AC149" s="37"/>
      <c r="AD149" s="37"/>
      <c r="AE149" s="37"/>
      <c r="AT149" s="18" t="s">
        <v>139</v>
      </c>
      <c r="AU149" s="18" t="s">
        <v>87</v>
      </c>
    </row>
    <row r="150" s="14" customFormat="1">
      <c r="A150" s="14"/>
      <c r="B150" s="210"/>
      <c r="C150" s="14"/>
      <c r="D150" s="199" t="s">
        <v>141</v>
      </c>
      <c r="E150" s="211" t="s">
        <v>1</v>
      </c>
      <c r="F150" s="212" t="s">
        <v>612</v>
      </c>
      <c r="G150" s="14"/>
      <c r="H150" s="213">
        <v>12</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141</v>
      </c>
      <c r="AU150" s="211" t="s">
        <v>87</v>
      </c>
      <c r="AV150" s="14" t="s">
        <v>87</v>
      </c>
      <c r="AW150" s="14" t="s">
        <v>34</v>
      </c>
      <c r="AX150" s="14" t="s">
        <v>85</v>
      </c>
      <c r="AY150" s="211" t="s">
        <v>131</v>
      </c>
    </row>
    <row r="151" s="12" customFormat="1" ht="22.8" customHeight="1">
      <c r="A151" s="12"/>
      <c r="B151" s="174"/>
      <c r="C151" s="12"/>
      <c r="D151" s="175" t="s">
        <v>76</v>
      </c>
      <c r="E151" s="226" t="s">
        <v>87</v>
      </c>
      <c r="F151" s="226" t="s">
        <v>456</v>
      </c>
      <c r="G151" s="12"/>
      <c r="H151" s="12"/>
      <c r="I151" s="177"/>
      <c r="J151" s="227">
        <f>BK151</f>
        <v>0</v>
      </c>
      <c r="K151" s="12"/>
      <c r="L151" s="174"/>
      <c r="M151" s="179"/>
      <c r="N151" s="180"/>
      <c r="O151" s="180"/>
      <c r="P151" s="181">
        <f>SUM(P152:P160)</f>
        <v>0</v>
      </c>
      <c r="Q151" s="180"/>
      <c r="R151" s="181">
        <f>SUM(R152:R160)</f>
        <v>59.210240490335991</v>
      </c>
      <c r="S151" s="180"/>
      <c r="T151" s="182">
        <f>SUM(T152:T160)</f>
        <v>0</v>
      </c>
      <c r="U151" s="12"/>
      <c r="V151" s="12"/>
      <c r="W151" s="12"/>
      <c r="X151" s="12"/>
      <c r="Y151" s="12"/>
      <c r="Z151" s="12"/>
      <c r="AA151" s="12"/>
      <c r="AB151" s="12"/>
      <c r="AC151" s="12"/>
      <c r="AD151" s="12"/>
      <c r="AE151" s="12"/>
      <c r="AR151" s="175" t="s">
        <v>85</v>
      </c>
      <c r="AT151" s="183" t="s">
        <v>76</v>
      </c>
      <c r="AU151" s="183" t="s">
        <v>85</v>
      </c>
      <c r="AY151" s="175" t="s">
        <v>131</v>
      </c>
      <c r="BK151" s="184">
        <f>SUM(BK152:BK160)</f>
        <v>0</v>
      </c>
    </row>
    <row r="152" s="2" customFormat="1" ht="24" customHeight="1">
      <c r="A152" s="37"/>
      <c r="B152" s="185"/>
      <c r="C152" s="186" t="s">
        <v>206</v>
      </c>
      <c r="D152" s="186" t="s">
        <v>132</v>
      </c>
      <c r="E152" s="187" t="s">
        <v>613</v>
      </c>
      <c r="F152" s="188" t="s">
        <v>614</v>
      </c>
      <c r="G152" s="189" t="s">
        <v>135</v>
      </c>
      <c r="H152" s="190">
        <v>1.944</v>
      </c>
      <c r="I152" s="191"/>
      <c r="J152" s="192">
        <f>ROUND(I152*H152,2)</f>
        <v>0</v>
      </c>
      <c r="K152" s="188" t="s">
        <v>1</v>
      </c>
      <c r="L152" s="38"/>
      <c r="M152" s="193" t="s">
        <v>1</v>
      </c>
      <c r="N152" s="194" t="s">
        <v>42</v>
      </c>
      <c r="O152" s="76"/>
      <c r="P152" s="195">
        <f>O152*H152</f>
        <v>0</v>
      </c>
      <c r="Q152" s="195">
        <v>2.1600000000000001</v>
      </c>
      <c r="R152" s="195">
        <f>Q152*H152</f>
        <v>4.1990400000000001</v>
      </c>
      <c r="S152" s="195">
        <v>0</v>
      </c>
      <c r="T152" s="196">
        <f>S152*H152</f>
        <v>0</v>
      </c>
      <c r="U152" s="37"/>
      <c r="V152" s="37"/>
      <c r="W152" s="37"/>
      <c r="X152" s="37"/>
      <c r="Y152" s="37"/>
      <c r="Z152" s="37"/>
      <c r="AA152" s="37"/>
      <c r="AB152" s="37"/>
      <c r="AC152" s="37"/>
      <c r="AD152" s="37"/>
      <c r="AE152" s="37"/>
      <c r="AR152" s="197" t="s">
        <v>137</v>
      </c>
      <c r="AT152" s="197" t="s">
        <v>132</v>
      </c>
      <c r="AU152" s="197" t="s">
        <v>87</v>
      </c>
      <c r="AY152" s="18" t="s">
        <v>131</v>
      </c>
      <c r="BE152" s="198">
        <f>IF(N152="základní",J152,0)</f>
        <v>0</v>
      </c>
      <c r="BF152" s="198">
        <f>IF(N152="snížená",J152,0)</f>
        <v>0</v>
      </c>
      <c r="BG152" s="198">
        <f>IF(N152="zákl. přenesená",J152,0)</f>
        <v>0</v>
      </c>
      <c r="BH152" s="198">
        <f>IF(N152="sníž. přenesená",J152,0)</f>
        <v>0</v>
      </c>
      <c r="BI152" s="198">
        <f>IF(N152="nulová",J152,0)</f>
        <v>0</v>
      </c>
      <c r="BJ152" s="18" t="s">
        <v>85</v>
      </c>
      <c r="BK152" s="198">
        <f>ROUND(I152*H152,2)</f>
        <v>0</v>
      </c>
      <c r="BL152" s="18" t="s">
        <v>137</v>
      </c>
      <c r="BM152" s="197" t="s">
        <v>615</v>
      </c>
    </row>
    <row r="153" s="14" customFormat="1">
      <c r="A153" s="14"/>
      <c r="B153" s="210"/>
      <c r="C153" s="14"/>
      <c r="D153" s="199" t="s">
        <v>141</v>
      </c>
      <c r="E153" s="211" t="s">
        <v>1</v>
      </c>
      <c r="F153" s="212" t="s">
        <v>616</v>
      </c>
      <c r="G153" s="14"/>
      <c r="H153" s="213">
        <v>1.944</v>
      </c>
      <c r="I153" s="214"/>
      <c r="J153" s="14"/>
      <c r="K153" s="14"/>
      <c r="L153" s="210"/>
      <c r="M153" s="215"/>
      <c r="N153" s="216"/>
      <c r="O153" s="216"/>
      <c r="P153" s="216"/>
      <c r="Q153" s="216"/>
      <c r="R153" s="216"/>
      <c r="S153" s="216"/>
      <c r="T153" s="217"/>
      <c r="U153" s="14"/>
      <c r="V153" s="14"/>
      <c r="W153" s="14"/>
      <c r="X153" s="14"/>
      <c r="Y153" s="14"/>
      <c r="Z153" s="14"/>
      <c r="AA153" s="14"/>
      <c r="AB153" s="14"/>
      <c r="AC153" s="14"/>
      <c r="AD153" s="14"/>
      <c r="AE153" s="14"/>
      <c r="AT153" s="211" t="s">
        <v>141</v>
      </c>
      <c r="AU153" s="211" t="s">
        <v>87</v>
      </c>
      <c r="AV153" s="14" t="s">
        <v>87</v>
      </c>
      <c r="AW153" s="14" t="s">
        <v>34</v>
      </c>
      <c r="AX153" s="14" t="s">
        <v>85</v>
      </c>
      <c r="AY153" s="211" t="s">
        <v>131</v>
      </c>
    </row>
    <row r="154" s="2" customFormat="1" ht="36" customHeight="1">
      <c r="A154" s="37"/>
      <c r="B154" s="185"/>
      <c r="C154" s="186" t="s">
        <v>221</v>
      </c>
      <c r="D154" s="186" t="s">
        <v>132</v>
      </c>
      <c r="E154" s="187" t="s">
        <v>617</v>
      </c>
      <c r="F154" s="188" t="s">
        <v>618</v>
      </c>
      <c r="G154" s="189" t="s">
        <v>135</v>
      </c>
      <c r="H154" s="190">
        <v>0.59999999999999998</v>
      </c>
      <c r="I154" s="191"/>
      <c r="J154" s="192">
        <f>ROUND(I154*H154,2)</f>
        <v>0</v>
      </c>
      <c r="K154" s="188" t="s">
        <v>580</v>
      </c>
      <c r="L154" s="38"/>
      <c r="M154" s="193" t="s">
        <v>1</v>
      </c>
      <c r="N154" s="194" t="s">
        <v>42</v>
      </c>
      <c r="O154" s="76"/>
      <c r="P154" s="195">
        <f>O154*H154</f>
        <v>0</v>
      </c>
      <c r="Q154" s="195">
        <v>0</v>
      </c>
      <c r="R154" s="195">
        <f>Q154*H154</f>
        <v>0</v>
      </c>
      <c r="S154" s="195">
        <v>0</v>
      </c>
      <c r="T154" s="196">
        <f>S154*H154</f>
        <v>0</v>
      </c>
      <c r="U154" s="37"/>
      <c r="V154" s="37"/>
      <c r="W154" s="37"/>
      <c r="X154" s="37"/>
      <c r="Y154" s="37"/>
      <c r="Z154" s="37"/>
      <c r="AA154" s="37"/>
      <c r="AB154" s="37"/>
      <c r="AC154" s="37"/>
      <c r="AD154" s="37"/>
      <c r="AE154" s="37"/>
      <c r="AR154" s="197" t="s">
        <v>137</v>
      </c>
      <c r="AT154" s="197" t="s">
        <v>132</v>
      </c>
      <c r="AU154" s="197" t="s">
        <v>87</v>
      </c>
      <c r="AY154" s="18" t="s">
        <v>131</v>
      </c>
      <c r="BE154" s="198">
        <f>IF(N154="základní",J154,0)</f>
        <v>0</v>
      </c>
      <c r="BF154" s="198">
        <f>IF(N154="snížená",J154,0)</f>
        <v>0</v>
      </c>
      <c r="BG154" s="198">
        <f>IF(N154="zákl. přenesená",J154,0)</f>
        <v>0</v>
      </c>
      <c r="BH154" s="198">
        <f>IF(N154="sníž. přenesená",J154,0)</f>
        <v>0</v>
      </c>
      <c r="BI154" s="198">
        <f>IF(N154="nulová",J154,0)</f>
        <v>0</v>
      </c>
      <c r="BJ154" s="18" t="s">
        <v>85</v>
      </c>
      <c r="BK154" s="198">
        <f>ROUND(I154*H154,2)</f>
        <v>0</v>
      </c>
      <c r="BL154" s="18" t="s">
        <v>137</v>
      </c>
      <c r="BM154" s="197" t="s">
        <v>619</v>
      </c>
    </row>
    <row r="155" s="2" customFormat="1">
      <c r="A155" s="37"/>
      <c r="B155" s="38"/>
      <c r="C155" s="37"/>
      <c r="D155" s="199" t="s">
        <v>139</v>
      </c>
      <c r="E155" s="37"/>
      <c r="F155" s="200" t="s">
        <v>620</v>
      </c>
      <c r="G155" s="37"/>
      <c r="H155" s="37"/>
      <c r="I155" s="123"/>
      <c r="J155" s="37"/>
      <c r="K155" s="37"/>
      <c r="L155" s="38"/>
      <c r="M155" s="201"/>
      <c r="N155" s="202"/>
      <c r="O155" s="76"/>
      <c r="P155" s="76"/>
      <c r="Q155" s="76"/>
      <c r="R155" s="76"/>
      <c r="S155" s="76"/>
      <c r="T155" s="77"/>
      <c r="U155" s="37"/>
      <c r="V155" s="37"/>
      <c r="W155" s="37"/>
      <c r="X155" s="37"/>
      <c r="Y155" s="37"/>
      <c r="Z155" s="37"/>
      <c r="AA155" s="37"/>
      <c r="AB155" s="37"/>
      <c r="AC155" s="37"/>
      <c r="AD155" s="37"/>
      <c r="AE155" s="37"/>
      <c r="AT155" s="18" t="s">
        <v>139</v>
      </c>
      <c r="AU155" s="18" t="s">
        <v>87</v>
      </c>
    </row>
    <row r="156" s="14" customFormat="1">
      <c r="A156" s="14"/>
      <c r="B156" s="210"/>
      <c r="C156" s="14"/>
      <c r="D156" s="199" t="s">
        <v>141</v>
      </c>
      <c r="E156" s="211" t="s">
        <v>1</v>
      </c>
      <c r="F156" s="212" t="s">
        <v>621</v>
      </c>
      <c r="G156" s="14"/>
      <c r="H156" s="213">
        <v>0.59999999999999998</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141</v>
      </c>
      <c r="AU156" s="211" t="s">
        <v>87</v>
      </c>
      <c r="AV156" s="14" t="s">
        <v>87</v>
      </c>
      <c r="AW156" s="14" t="s">
        <v>34</v>
      </c>
      <c r="AX156" s="14" t="s">
        <v>85</v>
      </c>
      <c r="AY156" s="211" t="s">
        <v>131</v>
      </c>
    </row>
    <row r="157" s="2" customFormat="1" ht="16.5" customHeight="1">
      <c r="A157" s="37"/>
      <c r="B157" s="185"/>
      <c r="C157" s="186" t="s">
        <v>225</v>
      </c>
      <c r="D157" s="186" t="s">
        <v>132</v>
      </c>
      <c r="E157" s="187" t="s">
        <v>622</v>
      </c>
      <c r="F157" s="188" t="s">
        <v>623</v>
      </c>
      <c r="G157" s="189" t="s">
        <v>135</v>
      </c>
      <c r="H157" s="190">
        <v>21.384</v>
      </c>
      <c r="I157" s="191"/>
      <c r="J157" s="192">
        <f>ROUND(I157*H157,2)</f>
        <v>0</v>
      </c>
      <c r="K157" s="188" t="s">
        <v>1</v>
      </c>
      <c r="L157" s="38"/>
      <c r="M157" s="193" t="s">
        <v>1</v>
      </c>
      <c r="N157" s="194" t="s">
        <v>42</v>
      </c>
      <c r="O157" s="76"/>
      <c r="P157" s="195">
        <f>O157*H157</f>
        <v>0</v>
      </c>
      <c r="Q157" s="195">
        <v>2.4532922039999998</v>
      </c>
      <c r="R157" s="195">
        <f>Q157*H157</f>
        <v>52.461200490335997</v>
      </c>
      <c r="S157" s="195">
        <v>0</v>
      </c>
      <c r="T157" s="196">
        <f>S157*H157</f>
        <v>0</v>
      </c>
      <c r="U157" s="37"/>
      <c r="V157" s="37"/>
      <c r="W157" s="37"/>
      <c r="X157" s="37"/>
      <c r="Y157" s="37"/>
      <c r="Z157" s="37"/>
      <c r="AA157" s="37"/>
      <c r="AB157" s="37"/>
      <c r="AC157" s="37"/>
      <c r="AD157" s="37"/>
      <c r="AE157" s="37"/>
      <c r="AR157" s="197" t="s">
        <v>137</v>
      </c>
      <c r="AT157" s="197" t="s">
        <v>132</v>
      </c>
      <c r="AU157" s="197" t="s">
        <v>87</v>
      </c>
      <c r="AY157" s="18" t="s">
        <v>131</v>
      </c>
      <c r="BE157" s="198">
        <f>IF(N157="základní",J157,0)</f>
        <v>0</v>
      </c>
      <c r="BF157" s="198">
        <f>IF(N157="snížená",J157,0)</f>
        <v>0</v>
      </c>
      <c r="BG157" s="198">
        <f>IF(N157="zákl. přenesená",J157,0)</f>
        <v>0</v>
      </c>
      <c r="BH157" s="198">
        <f>IF(N157="sníž. přenesená",J157,0)</f>
        <v>0</v>
      </c>
      <c r="BI157" s="198">
        <f>IF(N157="nulová",J157,0)</f>
        <v>0</v>
      </c>
      <c r="BJ157" s="18" t="s">
        <v>85</v>
      </c>
      <c r="BK157" s="198">
        <f>ROUND(I157*H157,2)</f>
        <v>0</v>
      </c>
      <c r="BL157" s="18" t="s">
        <v>137</v>
      </c>
      <c r="BM157" s="197" t="s">
        <v>624</v>
      </c>
    </row>
    <row r="158" s="14" customFormat="1">
      <c r="A158" s="14"/>
      <c r="B158" s="210"/>
      <c r="C158" s="14"/>
      <c r="D158" s="199" t="s">
        <v>141</v>
      </c>
      <c r="E158" s="211" t="s">
        <v>1</v>
      </c>
      <c r="F158" s="212" t="s">
        <v>625</v>
      </c>
      <c r="G158" s="14"/>
      <c r="H158" s="213">
        <v>21.384</v>
      </c>
      <c r="I158" s="214"/>
      <c r="J158" s="14"/>
      <c r="K158" s="14"/>
      <c r="L158" s="210"/>
      <c r="M158" s="215"/>
      <c r="N158" s="216"/>
      <c r="O158" s="216"/>
      <c r="P158" s="216"/>
      <c r="Q158" s="216"/>
      <c r="R158" s="216"/>
      <c r="S158" s="216"/>
      <c r="T158" s="217"/>
      <c r="U158" s="14"/>
      <c r="V158" s="14"/>
      <c r="W158" s="14"/>
      <c r="X158" s="14"/>
      <c r="Y158" s="14"/>
      <c r="Z158" s="14"/>
      <c r="AA158" s="14"/>
      <c r="AB158" s="14"/>
      <c r="AC158" s="14"/>
      <c r="AD158" s="14"/>
      <c r="AE158" s="14"/>
      <c r="AT158" s="211" t="s">
        <v>141</v>
      </c>
      <c r="AU158" s="211" t="s">
        <v>87</v>
      </c>
      <c r="AV158" s="14" t="s">
        <v>87</v>
      </c>
      <c r="AW158" s="14" t="s">
        <v>34</v>
      </c>
      <c r="AX158" s="14" t="s">
        <v>85</v>
      </c>
      <c r="AY158" s="211" t="s">
        <v>131</v>
      </c>
    </row>
    <row r="159" s="2" customFormat="1" ht="16.5" customHeight="1">
      <c r="A159" s="37"/>
      <c r="B159" s="185"/>
      <c r="C159" s="228" t="s">
        <v>234</v>
      </c>
      <c r="D159" s="228" t="s">
        <v>271</v>
      </c>
      <c r="E159" s="229" t="s">
        <v>626</v>
      </c>
      <c r="F159" s="230" t="s">
        <v>627</v>
      </c>
      <c r="G159" s="231" t="s">
        <v>288</v>
      </c>
      <c r="H159" s="232">
        <v>15</v>
      </c>
      <c r="I159" s="233"/>
      <c r="J159" s="234">
        <f>ROUND(I159*H159,2)</f>
        <v>0</v>
      </c>
      <c r="K159" s="230" t="s">
        <v>580</v>
      </c>
      <c r="L159" s="235"/>
      <c r="M159" s="236" t="s">
        <v>1</v>
      </c>
      <c r="N159" s="237" t="s">
        <v>42</v>
      </c>
      <c r="O159" s="76"/>
      <c r="P159" s="195">
        <f>O159*H159</f>
        <v>0</v>
      </c>
      <c r="Q159" s="195">
        <v>0.17000000000000001</v>
      </c>
      <c r="R159" s="195">
        <f>Q159*H159</f>
        <v>2.5500000000000003</v>
      </c>
      <c r="S159" s="195">
        <v>0</v>
      </c>
      <c r="T159" s="196">
        <f>S159*H159</f>
        <v>0</v>
      </c>
      <c r="U159" s="37"/>
      <c r="V159" s="37"/>
      <c r="W159" s="37"/>
      <c r="X159" s="37"/>
      <c r="Y159" s="37"/>
      <c r="Z159" s="37"/>
      <c r="AA159" s="37"/>
      <c r="AB159" s="37"/>
      <c r="AC159" s="37"/>
      <c r="AD159" s="37"/>
      <c r="AE159" s="37"/>
      <c r="AR159" s="197" t="s">
        <v>193</v>
      </c>
      <c r="AT159" s="197" t="s">
        <v>271</v>
      </c>
      <c r="AU159" s="197" t="s">
        <v>87</v>
      </c>
      <c r="AY159" s="18" t="s">
        <v>131</v>
      </c>
      <c r="BE159" s="198">
        <f>IF(N159="základní",J159,0)</f>
        <v>0</v>
      </c>
      <c r="BF159" s="198">
        <f>IF(N159="snížená",J159,0)</f>
        <v>0</v>
      </c>
      <c r="BG159" s="198">
        <f>IF(N159="zákl. přenesená",J159,0)</f>
        <v>0</v>
      </c>
      <c r="BH159" s="198">
        <f>IF(N159="sníž. přenesená",J159,0)</f>
        <v>0</v>
      </c>
      <c r="BI159" s="198">
        <f>IF(N159="nulová",J159,0)</f>
        <v>0</v>
      </c>
      <c r="BJ159" s="18" t="s">
        <v>85</v>
      </c>
      <c r="BK159" s="198">
        <f>ROUND(I159*H159,2)</f>
        <v>0</v>
      </c>
      <c r="BL159" s="18" t="s">
        <v>137</v>
      </c>
      <c r="BM159" s="197" t="s">
        <v>628</v>
      </c>
    </row>
    <row r="160" s="14" customFormat="1">
      <c r="A160" s="14"/>
      <c r="B160" s="210"/>
      <c r="C160" s="14"/>
      <c r="D160" s="199" t="s">
        <v>141</v>
      </c>
      <c r="E160" s="211" t="s">
        <v>1</v>
      </c>
      <c r="F160" s="212" t="s">
        <v>629</v>
      </c>
      <c r="G160" s="14"/>
      <c r="H160" s="213">
        <v>15</v>
      </c>
      <c r="I160" s="214"/>
      <c r="J160" s="14"/>
      <c r="K160" s="14"/>
      <c r="L160" s="210"/>
      <c r="M160" s="215"/>
      <c r="N160" s="216"/>
      <c r="O160" s="216"/>
      <c r="P160" s="216"/>
      <c r="Q160" s="216"/>
      <c r="R160" s="216"/>
      <c r="S160" s="216"/>
      <c r="T160" s="217"/>
      <c r="U160" s="14"/>
      <c r="V160" s="14"/>
      <c r="W160" s="14"/>
      <c r="X160" s="14"/>
      <c r="Y160" s="14"/>
      <c r="Z160" s="14"/>
      <c r="AA160" s="14"/>
      <c r="AB160" s="14"/>
      <c r="AC160" s="14"/>
      <c r="AD160" s="14"/>
      <c r="AE160" s="14"/>
      <c r="AT160" s="211" t="s">
        <v>141</v>
      </c>
      <c r="AU160" s="211" t="s">
        <v>87</v>
      </c>
      <c r="AV160" s="14" t="s">
        <v>87</v>
      </c>
      <c r="AW160" s="14" t="s">
        <v>34</v>
      </c>
      <c r="AX160" s="14" t="s">
        <v>85</v>
      </c>
      <c r="AY160" s="211" t="s">
        <v>131</v>
      </c>
    </row>
    <row r="161" s="12" customFormat="1" ht="22.8" customHeight="1">
      <c r="A161" s="12"/>
      <c r="B161" s="174"/>
      <c r="C161" s="12"/>
      <c r="D161" s="175" t="s">
        <v>76</v>
      </c>
      <c r="E161" s="226" t="s">
        <v>486</v>
      </c>
      <c r="F161" s="226" t="s">
        <v>487</v>
      </c>
      <c r="G161" s="12"/>
      <c r="H161" s="12"/>
      <c r="I161" s="177"/>
      <c r="J161" s="227">
        <f>BK161</f>
        <v>0</v>
      </c>
      <c r="K161" s="12"/>
      <c r="L161" s="174"/>
      <c r="M161" s="179"/>
      <c r="N161" s="180"/>
      <c r="O161" s="180"/>
      <c r="P161" s="181">
        <f>SUM(P162:P177)</f>
        <v>0</v>
      </c>
      <c r="Q161" s="180"/>
      <c r="R161" s="181">
        <f>SUM(R162:R177)</f>
        <v>0</v>
      </c>
      <c r="S161" s="180"/>
      <c r="T161" s="182">
        <f>SUM(T162:T177)</f>
        <v>0</v>
      </c>
      <c r="U161" s="12"/>
      <c r="V161" s="12"/>
      <c r="W161" s="12"/>
      <c r="X161" s="12"/>
      <c r="Y161" s="12"/>
      <c r="Z161" s="12"/>
      <c r="AA161" s="12"/>
      <c r="AB161" s="12"/>
      <c r="AC161" s="12"/>
      <c r="AD161" s="12"/>
      <c r="AE161" s="12"/>
      <c r="AR161" s="175" t="s">
        <v>85</v>
      </c>
      <c r="AT161" s="183" t="s">
        <v>76</v>
      </c>
      <c r="AU161" s="183" t="s">
        <v>85</v>
      </c>
      <c r="AY161" s="175" t="s">
        <v>131</v>
      </c>
      <c r="BK161" s="184">
        <f>SUM(BK162:BK177)</f>
        <v>0</v>
      </c>
    </row>
    <row r="162" s="2" customFormat="1" ht="24" customHeight="1">
      <c r="A162" s="37"/>
      <c r="B162" s="185"/>
      <c r="C162" s="186" t="s">
        <v>238</v>
      </c>
      <c r="D162" s="186" t="s">
        <v>132</v>
      </c>
      <c r="E162" s="187" t="s">
        <v>630</v>
      </c>
      <c r="F162" s="188" t="s">
        <v>631</v>
      </c>
      <c r="G162" s="189" t="s">
        <v>158</v>
      </c>
      <c r="H162" s="190">
        <v>42.768000000000001</v>
      </c>
      <c r="I162" s="191"/>
      <c r="J162" s="192">
        <f>ROUND(I162*H162,2)</f>
        <v>0</v>
      </c>
      <c r="K162" s="188" t="s">
        <v>589</v>
      </c>
      <c r="L162" s="38"/>
      <c r="M162" s="193" t="s">
        <v>1</v>
      </c>
      <c r="N162" s="194" t="s">
        <v>42</v>
      </c>
      <c r="O162" s="76"/>
      <c r="P162" s="195">
        <f>O162*H162</f>
        <v>0</v>
      </c>
      <c r="Q162" s="195">
        <v>0</v>
      </c>
      <c r="R162" s="195">
        <f>Q162*H162</f>
        <v>0</v>
      </c>
      <c r="S162" s="195">
        <v>0</v>
      </c>
      <c r="T162" s="196">
        <f>S162*H162</f>
        <v>0</v>
      </c>
      <c r="U162" s="37"/>
      <c r="V162" s="37"/>
      <c r="W162" s="37"/>
      <c r="X162" s="37"/>
      <c r="Y162" s="37"/>
      <c r="Z162" s="37"/>
      <c r="AA162" s="37"/>
      <c r="AB162" s="37"/>
      <c r="AC162" s="37"/>
      <c r="AD162" s="37"/>
      <c r="AE162" s="37"/>
      <c r="AR162" s="197" t="s">
        <v>137</v>
      </c>
      <c r="AT162" s="197" t="s">
        <v>132</v>
      </c>
      <c r="AU162" s="197" t="s">
        <v>87</v>
      </c>
      <c r="AY162" s="18" t="s">
        <v>131</v>
      </c>
      <c r="BE162" s="198">
        <f>IF(N162="základní",J162,0)</f>
        <v>0</v>
      </c>
      <c r="BF162" s="198">
        <f>IF(N162="snížená",J162,0)</f>
        <v>0</v>
      </c>
      <c r="BG162" s="198">
        <f>IF(N162="zákl. přenesená",J162,0)</f>
        <v>0</v>
      </c>
      <c r="BH162" s="198">
        <f>IF(N162="sníž. přenesená",J162,0)</f>
        <v>0</v>
      </c>
      <c r="BI162" s="198">
        <f>IF(N162="nulová",J162,0)</f>
        <v>0</v>
      </c>
      <c r="BJ162" s="18" t="s">
        <v>85</v>
      </c>
      <c r="BK162" s="198">
        <f>ROUND(I162*H162,2)</f>
        <v>0</v>
      </c>
      <c r="BL162" s="18" t="s">
        <v>137</v>
      </c>
      <c r="BM162" s="197" t="s">
        <v>632</v>
      </c>
    </row>
    <row r="163" s="2" customFormat="1">
      <c r="A163" s="37"/>
      <c r="B163" s="38"/>
      <c r="C163" s="37"/>
      <c r="D163" s="199" t="s">
        <v>139</v>
      </c>
      <c r="E163" s="37"/>
      <c r="F163" s="200" t="s">
        <v>633</v>
      </c>
      <c r="G163" s="37"/>
      <c r="H163" s="37"/>
      <c r="I163" s="123"/>
      <c r="J163" s="37"/>
      <c r="K163" s="37"/>
      <c r="L163" s="38"/>
      <c r="M163" s="201"/>
      <c r="N163" s="202"/>
      <c r="O163" s="76"/>
      <c r="P163" s="76"/>
      <c r="Q163" s="76"/>
      <c r="R163" s="76"/>
      <c r="S163" s="76"/>
      <c r="T163" s="77"/>
      <c r="U163" s="37"/>
      <c r="V163" s="37"/>
      <c r="W163" s="37"/>
      <c r="X163" s="37"/>
      <c r="Y163" s="37"/>
      <c r="Z163" s="37"/>
      <c r="AA163" s="37"/>
      <c r="AB163" s="37"/>
      <c r="AC163" s="37"/>
      <c r="AD163" s="37"/>
      <c r="AE163" s="37"/>
      <c r="AT163" s="18" t="s">
        <v>139</v>
      </c>
      <c r="AU163" s="18" t="s">
        <v>87</v>
      </c>
    </row>
    <row r="164" s="14" customFormat="1">
      <c r="A164" s="14"/>
      <c r="B164" s="210"/>
      <c r="C164" s="14"/>
      <c r="D164" s="199" t="s">
        <v>141</v>
      </c>
      <c r="E164" s="211" t="s">
        <v>1</v>
      </c>
      <c r="F164" s="212" t="s">
        <v>634</v>
      </c>
      <c r="G164" s="14"/>
      <c r="H164" s="213">
        <v>42.768000000000001</v>
      </c>
      <c r="I164" s="214"/>
      <c r="J164" s="14"/>
      <c r="K164" s="14"/>
      <c r="L164" s="210"/>
      <c r="M164" s="215"/>
      <c r="N164" s="216"/>
      <c r="O164" s="216"/>
      <c r="P164" s="216"/>
      <c r="Q164" s="216"/>
      <c r="R164" s="216"/>
      <c r="S164" s="216"/>
      <c r="T164" s="217"/>
      <c r="U164" s="14"/>
      <c r="V164" s="14"/>
      <c r="W164" s="14"/>
      <c r="X164" s="14"/>
      <c r="Y164" s="14"/>
      <c r="Z164" s="14"/>
      <c r="AA164" s="14"/>
      <c r="AB164" s="14"/>
      <c r="AC164" s="14"/>
      <c r="AD164" s="14"/>
      <c r="AE164" s="14"/>
      <c r="AT164" s="211" t="s">
        <v>141</v>
      </c>
      <c r="AU164" s="211" t="s">
        <v>87</v>
      </c>
      <c r="AV164" s="14" t="s">
        <v>87</v>
      </c>
      <c r="AW164" s="14" t="s">
        <v>34</v>
      </c>
      <c r="AX164" s="14" t="s">
        <v>85</v>
      </c>
      <c r="AY164" s="211" t="s">
        <v>131</v>
      </c>
    </row>
    <row r="165" s="2" customFormat="1" ht="36" customHeight="1">
      <c r="A165" s="37"/>
      <c r="B165" s="185"/>
      <c r="C165" s="186" t="s">
        <v>8</v>
      </c>
      <c r="D165" s="186" t="s">
        <v>132</v>
      </c>
      <c r="E165" s="187" t="s">
        <v>635</v>
      </c>
      <c r="F165" s="188" t="s">
        <v>636</v>
      </c>
      <c r="G165" s="189" t="s">
        <v>158</v>
      </c>
      <c r="H165" s="190">
        <v>427.68000000000001</v>
      </c>
      <c r="I165" s="191"/>
      <c r="J165" s="192">
        <f>ROUND(I165*H165,2)</f>
        <v>0</v>
      </c>
      <c r="K165" s="188" t="s">
        <v>589</v>
      </c>
      <c r="L165" s="38"/>
      <c r="M165" s="193" t="s">
        <v>1</v>
      </c>
      <c r="N165" s="194" t="s">
        <v>42</v>
      </c>
      <c r="O165" s="76"/>
      <c r="P165" s="195">
        <f>O165*H165</f>
        <v>0</v>
      </c>
      <c r="Q165" s="195">
        <v>0</v>
      </c>
      <c r="R165" s="195">
        <f>Q165*H165</f>
        <v>0</v>
      </c>
      <c r="S165" s="195">
        <v>0</v>
      </c>
      <c r="T165" s="196">
        <f>S165*H165</f>
        <v>0</v>
      </c>
      <c r="U165" s="37"/>
      <c r="V165" s="37"/>
      <c r="W165" s="37"/>
      <c r="X165" s="37"/>
      <c r="Y165" s="37"/>
      <c r="Z165" s="37"/>
      <c r="AA165" s="37"/>
      <c r="AB165" s="37"/>
      <c r="AC165" s="37"/>
      <c r="AD165" s="37"/>
      <c r="AE165" s="37"/>
      <c r="AR165" s="197" t="s">
        <v>137</v>
      </c>
      <c r="AT165" s="197" t="s">
        <v>132</v>
      </c>
      <c r="AU165" s="197" t="s">
        <v>87</v>
      </c>
      <c r="AY165" s="18" t="s">
        <v>131</v>
      </c>
      <c r="BE165" s="198">
        <f>IF(N165="základní",J165,0)</f>
        <v>0</v>
      </c>
      <c r="BF165" s="198">
        <f>IF(N165="snížená",J165,0)</f>
        <v>0</v>
      </c>
      <c r="BG165" s="198">
        <f>IF(N165="zákl. přenesená",J165,0)</f>
        <v>0</v>
      </c>
      <c r="BH165" s="198">
        <f>IF(N165="sníž. přenesená",J165,0)</f>
        <v>0</v>
      </c>
      <c r="BI165" s="198">
        <f>IF(N165="nulová",J165,0)</f>
        <v>0</v>
      </c>
      <c r="BJ165" s="18" t="s">
        <v>85</v>
      </c>
      <c r="BK165" s="198">
        <f>ROUND(I165*H165,2)</f>
        <v>0</v>
      </c>
      <c r="BL165" s="18" t="s">
        <v>137</v>
      </c>
      <c r="BM165" s="197" t="s">
        <v>637</v>
      </c>
    </row>
    <row r="166" s="2" customFormat="1">
      <c r="A166" s="37"/>
      <c r="B166" s="38"/>
      <c r="C166" s="37"/>
      <c r="D166" s="199" t="s">
        <v>139</v>
      </c>
      <c r="E166" s="37"/>
      <c r="F166" s="200" t="s">
        <v>633</v>
      </c>
      <c r="G166" s="37"/>
      <c r="H166" s="37"/>
      <c r="I166" s="123"/>
      <c r="J166" s="37"/>
      <c r="K166" s="37"/>
      <c r="L166" s="38"/>
      <c r="M166" s="201"/>
      <c r="N166" s="202"/>
      <c r="O166" s="76"/>
      <c r="P166" s="76"/>
      <c r="Q166" s="76"/>
      <c r="R166" s="76"/>
      <c r="S166" s="76"/>
      <c r="T166" s="77"/>
      <c r="U166" s="37"/>
      <c r="V166" s="37"/>
      <c r="W166" s="37"/>
      <c r="X166" s="37"/>
      <c r="Y166" s="37"/>
      <c r="Z166" s="37"/>
      <c r="AA166" s="37"/>
      <c r="AB166" s="37"/>
      <c r="AC166" s="37"/>
      <c r="AD166" s="37"/>
      <c r="AE166" s="37"/>
      <c r="AT166" s="18" t="s">
        <v>139</v>
      </c>
      <c r="AU166" s="18" t="s">
        <v>87</v>
      </c>
    </row>
    <row r="167" s="14" customFormat="1">
      <c r="A167" s="14"/>
      <c r="B167" s="210"/>
      <c r="C167" s="14"/>
      <c r="D167" s="199" t="s">
        <v>141</v>
      </c>
      <c r="E167" s="211" t="s">
        <v>1</v>
      </c>
      <c r="F167" s="212" t="s">
        <v>638</v>
      </c>
      <c r="G167" s="14"/>
      <c r="H167" s="213">
        <v>42.768000000000001</v>
      </c>
      <c r="I167" s="214"/>
      <c r="J167" s="14"/>
      <c r="K167" s="14"/>
      <c r="L167" s="210"/>
      <c r="M167" s="215"/>
      <c r="N167" s="216"/>
      <c r="O167" s="216"/>
      <c r="P167" s="216"/>
      <c r="Q167" s="216"/>
      <c r="R167" s="216"/>
      <c r="S167" s="216"/>
      <c r="T167" s="217"/>
      <c r="U167" s="14"/>
      <c r="V167" s="14"/>
      <c r="W167" s="14"/>
      <c r="X167" s="14"/>
      <c r="Y167" s="14"/>
      <c r="Z167" s="14"/>
      <c r="AA167" s="14"/>
      <c r="AB167" s="14"/>
      <c r="AC167" s="14"/>
      <c r="AD167" s="14"/>
      <c r="AE167" s="14"/>
      <c r="AT167" s="211" t="s">
        <v>141</v>
      </c>
      <c r="AU167" s="211" t="s">
        <v>87</v>
      </c>
      <c r="AV167" s="14" t="s">
        <v>87</v>
      </c>
      <c r="AW167" s="14" t="s">
        <v>34</v>
      </c>
      <c r="AX167" s="14" t="s">
        <v>85</v>
      </c>
      <c r="AY167" s="211" t="s">
        <v>131</v>
      </c>
    </row>
    <row r="168" s="14" customFormat="1">
      <c r="A168" s="14"/>
      <c r="B168" s="210"/>
      <c r="C168" s="14"/>
      <c r="D168" s="199" t="s">
        <v>141</v>
      </c>
      <c r="E168" s="14"/>
      <c r="F168" s="212" t="s">
        <v>639</v>
      </c>
      <c r="G168" s="14"/>
      <c r="H168" s="213">
        <v>427.68000000000001</v>
      </c>
      <c r="I168" s="214"/>
      <c r="J168" s="14"/>
      <c r="K168" s="14"/>
      <c r="L168" s="210"/>
      <c r="M168" s="215"/>
      <c r="N168" s="216"/>
      <c r="O168" s="216"/>
      <c r="P168" s="216"/>
      <c r="Q168" s="216"/>
      <c r="R168" s="216"/>
      <c r="S168" s="216"/>
      <c r="T168" s="217"/>
      <c r="U168" s="14"/>
      <c r="V168" s="14"/>
      <c r="W168" s="14"/>
      <c r="X168" s="14"/>
      <c r="Y168" s="14"/>
      <c r="Z168" s="14"/>
      <c r="AA168" s="14"/>
      <c r="AB168" s="14"/>
      <c r="AC168" s="14"/>
      <c r="AD168" s="14"/>
      <c r="AE168" s="14"/>
      <c r="AT168" s="211" t="s">
        <v>141</v>
      </c>
      <c r="AU168" s="211" t="s">
        <v>87</v>
      </c>
      <c r="AV168" s="14" t="s">
        <v>87</v>
      </c>
      <c r="AW168" s="14" t="s">
        <v>3</v>
      </c>
      <c r="AX168" s="14" t="s">
        <v>85</v>
      </c>
      <c r="AY168" s="211" t="s">
        <v>131</v>
      </c>
    </row>
    <row r="169" s="2" customFormat="1" ht="24" customHeight="1">
      <c r="A169" s="37"/>
      <c r="B169" s="185"/>
      <c r="C169" s="186" t="s">
        <v>247</v>
      </c>
      <c r="D169" s="186" t="s">
        <v>132</v>
      </c>
      <c r="E169" s="187" t="s">
        <v>640</v>
      </c>
      <c r="F169" s="188" t="s">
        <v>641</v>
      </c>
      <c r="G169" s="189" t="s">
        <v>158</v>
      </c>
      <c r="H169" s="190">
        <v>42.768000000000001</v>
      </c>
      <c r="I169" s="191"/>
      <c r="J169" s="192">
        <f>ROUND(I169*H169,2)</f>
        <v>0</v>
      </c>
      <c r="K169" s="188" t="s">
        <v>589</v>
      </c>
      <c r="L169" s="38"/>
      <c r="M169" s="193" t="s">
        <v>1</v>
      </c>
      <c r="N169" s="194" t="s">
        <v>42</v>
      </c>
      <c r="O169" s="76"/>
      <c r="P169" s="195">
        <f>O169*H169</f>
        <v>0</v>
      </c>
      <c r="Q169" s="195">
        <v>0</v>
      </c>
      <c r="R169" s="195">
        <f>Q169*H169</f>
        <v>0</v>
      </c>
      <c r="S169" s="195">
        <v>0</v>
      </c>
      <c r="T169" s="196">
        <f>S169*H169</f>
        <v>0</v>
      </c>
      <c r="U169" s="37"/>
      <c r="V169" s="37"/>
      <c r="W169" s="37"/>
      <c r="X169" s="37"/>
      <c r="Y169" s="37"/>
      <c r="Z169" s="37"/>
      <c r="AA169" s="37"/>
      <c r="AB169" s="37"/>
      <c r="AC169" s="37"/>
      <c r="AD169" s="37"/>
      <c r="AE169" s="37"/>
      <c r="AR169" s="197" t="s">
        <v>137</v>
      </c>
      <c r="AT169" s="197" t="s">
        <v>132</v>
      </c>
      <c r="AU169" s="197" t="s">
        <v>87</v>
      </c>
      <c r="AY169" s="18" t="s">
        <v>131</v>
      </c>
      <c r="BE169" s="198">
        <f>IF(N169="základní",J169,0)</f>
        <v>0</v>
      </c>
      <c r="BF169" s="198">
        <f>IF(N169="snížená",J169,0)</f>
        <v>0</v>
      </c>
      <c r="BG169" s="198">
        <f>IF(N169="zákl. přenesená",J169,0)</f>
        <v>0</v>
      </c>
      <c r="BH169" s="198">
        <f>IF(N169="sníž. přenesená",J169,0)</f>
        <v>0</v>
      </c>
      <c r="BI169" s="198">
        <f>IF(N169="nulová",J169,0)</f>
        <v>0</v>
      </c>
      <c r="BJ169" s="18" t="s">
        <v>85</v>
      </c>
      <c r="BK169" s="198">
        <f>ROUND(I169*H169,2)</f>
        <v>0</v>
      </c>
      <c r="BL169" s="18" t="s">
        <v>137</v>
      </c>
      <c r="BM169" s="197" t="s">
        <v>642</v>
      </c>
    </row>
    <row r="170" s="2" customFormat="1">
      <c r="A170" s="37"/>
      <c r="B170" s="38"/>
      <c r="C170" s="37"/>
      <c r="D170" s="199" t="s">
        <v>139</v>
      </c>
      <c r="E170" s="37"/>
      <c r="F170" s="200" t="s">
        <v>643</v>
      </c>
      <c r="G170" s="37"/>
      <c r="H170" s="37"/>
      <c r="I170" s="123"/>
      <c r="J170" s="37"/>
      <c r="K170" s="37"/>
      <c r="L170" s="38"/>
      <c r="M170" s="201"/>
      <c r="N170" s="202"/>
      <c r="O170" s="76"/>
      <c r="P170" s="76"/>
      <c r="Q170" s="76"/>
      <c r="R170" s="76"/>
      <c r="S170" s="76"/>
      <c r="T170" s="77"/>
      <c r="U170" s="37"/>
      <c r="V170" s="37"/>
      <c r="W170" s="37"/>
      <c r="X170" s="37"/>
      <c r="Y170" s="37"/>
      <c r="Z170" s="37"/>
      <c r="AA170" s="37"/>
      <c r="AB170" s="37"/>
      <c r="AC170" s="37"/>
      <c r="AD170" s="37"/>
      <c r="AE170" s="37"/>
      <c r="AT170" s="18" t="s">
        <v>139</v>
      </c>
      <c r="AU170" s="18" t="s">
        <v>87</v>
      </c>
    </row>
    <row r="171" s="14" customFormat="1">
      <c r="A171" s="14"/>
      <c r="B171" s="210"/>
      <c r="C171" s="14"/>
      <c r="D171" s="199" t="s">
        <v>141</v>
      </c>
      <c r="E171" s="211" t="s">
        <v>1</v>
      </c>
      <c r="F171" s="212" t="s">
        <v>634</v>
      </c>
      <c r="G171" s="14"/>
      <c r="H171" s="213">
        <v>42.768000000000001</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141</v>
      </c>
      <c r="AU171" s="211" t="s">
        <v>87</v>
      </c>
      <c r="AV171" s="14" t="s">
        <v>87</v>
      </c>
      <c r="AW171" s="14" t="s">
        <v>34</v>
      </c>
      <c r="AX171" s="14" t="s">
        <v>85</v>
      </c>
      <c r="AY171" s="211" t="s">
        <v>131</v>
      </c>
    </row>
    <row r="172" s="2" customFormat="1" ht="36" customHeight="1">
      <c r="A172" s="37"/>
      <c r="B172" s="185"/>
      <c r="C172" s="186" t="s">
        <v>254</v>
      </c>
      <c r="D172" s="186" t="s">
        <v>132</v>
      </c>
      <c r="E172" s="187" t="s">
        <v>644</v>
      </c>
      <c r="F172" s="188" t="s">
        <v>645</v>
      </c>
      <c r="G172" s="189" t="s">
        <v>158</v>
      </c>
      <c r="H172" s="190">
        <v>42.768000000000001</v>
      </c>
      <c r="I172" s="191"/>
      <c r="J172" s="192">
        <f>ROUND(I172*H172,2)</f>
        <v>0</v>
      </c>
      <c r="K172" s="188" t="s">
        <v>580</v>
      </c>
      <c r="L172" s="38"/>
      <c r="M172" s="193" t="s">
        <v>1</v>
      </c>
      <c r="N172" s="194" t="s">
        <v>42</v>
      </c>
      <c r="O172" s="76"/>
      <c r="P172" s="195">
        <f>O172*H172</f>
        <v>0</v>
      </c>
      <c r="Q172" s="195">
        <v>0</v>
      </c>
      <c r="R172" s="195">
        <f>Q172*H172</f>
        <v>0</v>
      </c>
      <c r="S172" s="195">
        <v>0</v>
      </c>
      <c r="T172" s="196">
        <f>S172*H172</f>
        <v>0</v>
      </c>
      <c r="U172" s="37"/>
      <c r="V172" s="37"/>
      <c r="W172" s="37"/>
      <c r="X172" s="37"/>
      <c r="Y172" s="37"/>
      <c r="Z172" s="37"/>
      <c r="AA172" s="37"/>
      <c r="AB172" s="37"/>
      <c r="AC172" s="37"/>
      <c r="AD172" s="37"/>
      <c r="AE172" s="37"/>
      <c r="AR172" s="197" t="s">
        <v>137</v>
      </c>
      <c r="AT172" s="197" t="s">
        <v>132</v>
      </c>
      <c r="AU172" s="197" t="s">
        <v>87</v>
      </c>
      <c r="AY172" s="18" t="s">
        <v>131</v>
      </c>
      <c r="BE172" s="198">
        <f>IF(N172="základní",J172,0)</f>
        <v>0</v>
      </c>
      <c r="BF172" s="198">
        <f>IF(N172="snížená",J172,0)</f>
        <v>0</v>
      </c>
      <c r="BG172" s="198">
        <f>IF(N172="zákl. přenesená",J172,0)</f>
        <v>0</v>
      </c>
      <c r="BH172" s="198">
        <f>IF(N172="sníž. přenesená",J172,0)</f>
        <v>0</v>
      </c>
      <c r="BI172" s="198">
        <f>IF(N172="nulová",J172,0)</f>
        <v>0</v>
      </c>
      <c r="BJ172" s="18" t="s">
        <v>85</v>
      </c>
      <c r="BK172" s="198">
        <f>ROUND(I172*H172,2)</f>
        <v>0</v>
      </c>
      <c r="BL172" s="18" t="s">
        <v>137</v>
      </c>
      <c r="BM172" s="197" t="s">
        <v>646</v>
      </c>
    </row>
    <row r="173" s="2" customFormat="1">
      <c r="A173" s="37"/>
      <c r="B173" s="38"/>
      <c r="C173" s="37"/>
      <c r="D173" s="199" t="s">
        <v>139</v>
      </c>
      <c r="E173" s="37"/>
      <c r="F173" s="200" t="s">
        <v>647</v>
      </c>
      <c r="G173" s="37"/>
      <c r="H173" s="37"/>
      <c r="I173" s="123"/>
      <c r="J173" s="37"/>
      <c r="K173" s="37"/>
      <c r="L173" s="38"/>
      <c r="M173" s="201"/>
      <c r="N173" s="202"/>
      <c r="O173" s="76"/>
      <c r="P173" s="76"/>
      <c r="Q173" s="76"/>
      <c r="R173" s="76"/>
      <c r="S173" s="76"/>
      <c r="T173" s="77"/>
      <c r="U173" s="37"/>
      <c r="V173" s="37"/>
      <c r="W173" s="37"/>
      <c r="X173" s="37"/>
      <c r="Y173" s="37"/>
      <c r="Z173" s="37"/>
      <c r="AA173" s="37"/>
      <c r="AB173" s="37"/>
      <c r="AC173" s="37"/>
      <c r="AD173" s="37"/>
      <c r="AE173" s="37"/>
      <c r="AT173" s="18" t="s">
        <v>139</v>
      </c>
      <c r="AU173" s="18" t="s">
        <v>87</v>
      </c>
    </row>
    <row r="174" s="14" customFormat="1">
      <c r="A174" s="14"/>
      <c r="B174" s="210"/>
      <c r="C174" s="14"/>
      <c r="D174" s="199" t="s">
        <v>141</v>
      </c>
      <c r="E174" s="211" t="s">
        <v>1</v>
      </c>
      <c r="F174" s="212" t="s">
        <v>634</v>
      </c>
      <c r="G174" s="14"/>
      <c r="H174" s="213">
        <v>42.768000000000001</v>
      </c>
      <c r="I174" s="214"/>
      <c r="J174" s="14"/>
      <c r="K174" s="14"/>
      <c r="L174" s="210"/>
      <c r="M174" s="215"/>
      <c r="N174" s="216"/>
      <c r="O174" s="216"/>
      <c r="P174" s="216"/>
      <c r="Q174" s="216"/>
      <c r="R174" s="216"/>
      <c r="S174" s="216"/>
      <c r="T174" s="217"/>
      <c r="U174" s="14"/>
      <c r="V174" s="14"/>
      <c r="W174" s="14"/>
      <c r="X174" s="14"/>
      <c r="Y174" s="14"/>
      <c r="Z174" s="14"/>
      <c r="AA174" s="14"/>
      <c r="AB174" s="14"/>
      <c r="AC174" s="14"/>
      <c r="AD174" s="14"/>
      <c r="AE174" s="14"/>
      <c r="AT174" s="211" t="s">
        <v>141</v>
      </c>
      <c r="AU174" s="211" t="s">
        <v>87</v>
      </c>
      <c r="AV174" s="14" t="s">
        <v>87</v>
      </c>
      <c r="AW174" s="14" t="s">
        <v>34</v>
      </c>
      <c r="AX174" s="14" t="s">
        <v>85</v>
      </c>
      <c r="AY174" s="211" t="s">
        <v>131</v>
      </c>
    </row>
    <row r="175" s="2" customFormat="1" ht="36" customHeight="1">
      <c r="A175" s="37"/>
      <c r="B175" s="185"/>
      <c r="C175" s="186" t="s">
        <v>258</v>
      </c>
      <c r="D175" s="186" t="s">
        <v>132</v>
      </c>
      <c r="E175" s="187" t="s">
        <v>648</v>
      </c>
      <c r="F175" s="188" t="s">
        <v>649</v>
      </c>
      <c r="G175" s="189" t="s">
        <v>158</v>
      </c>
      <c r="H175" s="190">
        <v>9.9789999999999992</v>
      </c>
      <c r="I175" s="191"/>
      <c r="J175" s="192">
        <f>ROUND(I175*H175,2)</f>
        <v>0</v>
      </c>
      <c r="K175" s="188" t="s">
        <v>580</v>
      </c>
      <c r="L175" s="38"/>
      <c r="M175" s="193" t="s">
        <v>1</v>
      </c>
      <c r="N175" s="194" t="s">
        <v>42</v>
      </c>
      <c r="O175" s="76"/>
      <c r="P175" s="195">
        <f>O175*H175</f>
        <v>0</v>
      </c>
      <c r="Q175" s="195">
        <v>0</v>
      </c>
      <c r="R175" s="195">
        <f>Q175*H175</f>
        <v>0</v>
      </c>
      <c r="S175" s="195">
        <v>0</v>
      </c>
      <c r="T175" s="196">
        <f>S175*H175</f>
        <v>0</v>
      </c>
      <c r="U175" s="37"/>
      <c r="V175" s="37"/>
      <c r="W175" s="37"/>
      <c r="X175" s="37"/>
      <c r="Y175" s="37"/>
      <c r="Z175" s="37"/>
      <c r="AA175" s="37"/>
      <c r="AB175" s="37"/>
      <c r="AC175" s="37"/>
      <c r="AD175" s="37"/>
      <c r="AE175" s="37"/>
      <c r="AR175" s="197" t="s">
        <v>137</v>
      </c>
      <c r="AT175" s="197" t="s">
        <v>132</v>
      </c>
      <c r="AU175" s="197" t="s">
        <v>87</v>
      </c>
      <c r="AY175" s="18" t="s">
        <v>131</v>
      </c>
      <c r="BE175" s="198">
        <f>IF(N175="základní",J175,0)</f>
        <v>0</v>
      </c>
      <c r="BF175" s="198">
        <f>IF(N175="snížená",J175,0)</f>
        <v>0</v>
      </c>
      <c r="BG175" s="198">
        <f>IF(N175="zákl. přenesená",J175,0)</f>
        <v>0</v>
      </c>
      <c r="BH175" s="198">
        <f>IF(N175="sníž. přenesená",J175,0)</f>
        <v>0</v>
      </c>
      <c r="BI175" s="198">
        <f>IF(N175="nulová",J175,0)</f>
        <v>0</v>
      </c>
      <c r="BJ175" s="18" t="s">
        <v>85</v>
      </c>
      <c r="BK175" s="198">
        <f>ROUND(I175*H175,2)</f>
        <v>0</v>
      </c>
      <c r="BL175" s="18" t="s">
        <v>137</v>
      </c>
      <c r="BM175" s="197" t="s">
        <v>650</v>
      </c>
    </row>
    <row r="176" s="2" customFormat="1">
      <c r="A176" s="37"/>
      <c r="B176" s="38"/>
      <c r="C176" s="37"/>
      <c r="D176" s="199" t="s">
        <v>139</v>
      </c>
      <c r="E176" s="37"/>
      <c r="F176" s="200" t="s">
        <v>647</v>
      </c>
      <c r="G176" s="37"/>
      <c r="H176" s="37"/>
      <c r="I176" s="123"/>
      <c r="J176" s="37"/>
      <c r="K176" s="37"/>
      <c r="L176" s="38"/>
      <c r="M176" s="201"/>
      <c r="N176" s="202"/>
      <c r="O176" s="76"/>
      <c r="P176" s="76"/>
      <c r="Q176" s="76"/>
      <c r="R176" s="76"/>
      <c r="S176" s="76"/>
      <c r="T176" s="77"/>
      <c r="U176" s="37"/>
      <c r="V176" s="37"/>
      <c r="W176" s="37"/>
      <c r="X176" s="37"/>
      <c r="Y176" s="37"/>
      <c r="Z176" s="37"/>
      <c r="AA176" s="37"/>
      <c r="AB176" s="37"/>
      <c r="AC176" s="37"/>
      <c r="AD176" s="37"/>
      <c r="AE176" s="37"/>
      <c r="AT176" s="18" t="s">
        <v>139</v>
      </c>
      <c r="AU176" s="18" t="s">
        <v>87</v>
      </c>
    </row>
    <row r="177" s="14" customFormat="1">
      <c r="A177" s="14"/>
      <c r="B177" s="210"/>
      <c r="C177" s="14"/>
      <c r="D177" s="199" t="s">
        <v>141</v>
      </c>
      <c r="E177" s="211" t="s">
        <v>1</v>
      </c>
      <c r="F177" s="212" t="s">
        <v>651</v>
      </c>
      <c r="G177" s="14"/>
      <c r="H177" s="213">
        <v>9.9789999999999992</v>
      </c>
      <c r="I177" s="214"/>
      <c r="J177" s="14"/>
      <c r="K177" s="14"/>
      <c r="L177" s="210"/>
      <c r="M177" s="215"/>
      <c r="N177" s="216"/>
      <c r="O177" s="216"/>
      <c r="P177" s="216"/>
      <c r="Q177" s="216"/>
      <c r="R177" s="216"/>
      <c r="S177" s="216"/>
      <c r="T177" s="217"/>
      <c r="U177" s="14"/>
      <c r="V177" s="14"/>
      <c r="W177" s="14"/>
      <c r="X177" s="14"/>
      <c r="Y177" s="14"/>
      <c r="Z177" s="14"/>
      <c r="AA177" s="14"/>
      <c r="AB177" s="14"/>
      <c r="AC177" s="14"/>
      <c r="AD177" s="14"/>
      <c r="AE177" s="14"/>
      <c r="AT177" s="211" t="s">
        <v>141</v>
      </c>
      <c r="AU177" s="211" t="s">
        <v>87</v>
      </c>
      <c r="AV177" s="14" t="s">
        <v>87</v>
      </c>
      <c r="AW177" s="14" t="s">
        <v>34</v>
      </c>
      <c r="AX177" s="14" t="s">
        <v>85</v>
      </c>
      <c r="AY177" s="211" t="s">
        <v>131</v>
      </c>
    </row>
    <row r="178" s="12" customFormat="1" ht="22.8" customHeight="1">
      <c r="A178" s="12"/>
      <c r="B178" s="174"/>
      <c r="C178" s="12"/>
      <c r="D178" s="175" t="s">
        <v>76</v>
      </c>
      <c r="E178" s="226" t="s">
        <v>447</v>
      </c>
      <c r="F178" s="226" t="s">
        <v>448</v>
      </c>
      <c r="G178" s="12"/>
      <c r="H178" s="12"/>
      <c r="I178" s="177"/>
      <c r="J178" s="227">
        <f>BK178</f>
        <v>0</v>
      </c>
      <c r="K178" s="12"/>
      <c r="L178" s="174"/>
      <c r="M178" s="179"/>
      <c r="N178" s="180"/>
      <c r="O178" s="180"/>
      <c r="P178" s="181">
        <f>SUM(P179:P180)</f>
        <v>0</v>
      </c>
      <c r="Q178" s="180"/>
      <c r="R178" s="181">
        <f>SUM(R179:R180)</f>
        <v>0</v>
      </c>
      <c r="S178" s="180"/>
      <c r="T178" s="182">
        <f>SUM(T179:T180)</f>
        <v>0</v>
      </c>
      <c r="U178" s="12"/>
      <c r="V178" s="12"/>
      <c r="W178" s="12"/>
      <c r="X178" s="12"/>
      <c r="Y178" s="12"/>
      <c r="Z178" s="12"/>
      <c r="AA178" s="12"/>
      <c r="AB178" s="12"/>
      <c r="AC178" s="12"/>
      <c r="AD178" s="12"/>
      <c r="AE178" s="12"/>
      <c r="AR178" s="175" t="s">
        <v>85</v>
      </c>
      <c r="AT178" s="183" t="s">
        <v>76</v>
      </c>
      <c r="AU178" s="183" t="s">
        <v>85</v>
      </c>
      <c r="AY178" s="175" t="s">
        <v>131</v>
      </c>
      <c r="BK178" s="184">
        <f>SUM(BK179:BK180)</f>
        <v>0</v>
      </c>
    </row>
    <row r="179" s="2" customFormat="1" ht="72" customHeight="1">
      <c r="A179" s="37"/>
      <c r="B179" s="185"/>
      <c r="C179" s="186" t="s">
        <v>266</v>
      </c>
      <c r="D179" s="186" t="s">
        <v>132</v>
      </c>
      <c r="E179" s="187" t="s">
        <v>652</v>
      </c>
      <c r="F179" s="188" t="s">
        <v>653</v>
      </c>
      <c r="G179" s="189" t="s">
        <v>158</v>
      </c>
      <c r="H179" s="190">
        <v>59.247</v>
      </c>
      <c r="I179" s="191"/>
      <c r="J179" s="192">
        <f>ROUND(I179*H179,2)</f>
        <v>0</v>
      </c>
      <c r="K179" s="188" t="s">
        <v>589</v>
      </c>
      <c r="L179" s="38"/>
      <c r="M179" s="193" t="s">
        <v>1</v>
      </c>
      <c r="N179" s="194" t="s">
        <v>42</v>
      </c>
      <c r="O179" s="76"/>
      <c r="P179" s="195">
        <f>O179*H179</f>
        <v>0</v>
      </c>
      <c r="Q179" s="195">
        <v>0</v>
      </c>
      <c r="R179" s="195">
        <f>Q179*H179</f>
        <v>0</v>
      </c>
      <c r="S179" s="195">
        <v>0</v>
      </c>
      <c r="T179" s="196">
        <f>S179*H179</f>
        <v>0</v>
      </c>
      <c r="U179" s="37"/>
      <c r="V179" s="37"/>
      <c r="W179" s="37"/>
      <c r="X179" s="37"/>
      <c r="Y179" s="37"/>
      <c r="Z179" s="37"/>
      <c r="AA179" s="37"/>
      <c r="AB179" s="37"/>
      <c r="AC179" s="37"/>
      <c r="AD179" s="37"/>
      <c r="AE179" s="37"/>
      <c r="AR179" s="197" t="s">
        <v>137</v>
      </c>
      <c r="AT179" s="197" t="s">
        <v>132</v>
      </c>
      <c r="AU179" s="197" t="s">
        <v>87</v>
      </c>
      <c r="AY179" s="18" t="s">
        <v>131</v>
      </c>
      <c r="BE179" s="198">
        <f>IF(N179="základní",J179,0)</f>
        <v>0</v>
      </c>
      <c r="BF179" s="198">
        <f>IF(N179="snížená",J179,0)</f>
        <v>0</v>
      </c>
      <c r="BG179" s="198">
        <f>IF(N179="zákl. přenesená",J179,0)</f>
        <v>0</v>
      </c>
      <c r="BH179" s="198">
        <f>IF(N179="sníž. přenesená",J179,0)</f>
        <v>0</v>
      </c>
      <c r="BI179" s="198">
        <f>IF(N179="nulová",J179,0)</f>
        <v>0</v>
      </c>
      <c r="BJ179" s="18" t="s">
        <v>85</v>
      </c>
      <c r="BK179" s="198">
        <f>ROUND(I179*H179,2)</f>
        <v>0</v>
      </c>
      <c r="BL179" s="18" t="s">
        <v>137</v>
      </c>
      <c r="BM179" s="197" t="s">
        <v>654</v>
      </c>
    </row>
    <row r="180" s="2" customFormat="1">
      <c r="A180" s="37"/>
      <c r="B180" s="38"/>
      <c r="C180" s="37"/>
      <c r="D180" s="199" t="s">
        <v>139</v>
      </c>
      <c r="E180" s="37"/>
      <c r="F180" s="200" t="s">
        <v>655</v>
      </c>
      <c r="G180" s="37"/>
      <c r="H180" s="37"/>
      <c r="I180" s="123"/>
      <c r="J180" s="37"/>
      <c r="K180" s="37"/>
      <c r="L180" s="38"/>
      <c r="M180" s="201"/>
      <c r="N180" s="202"/>
      <c r="O180" s="76"/>
      <c r="P180" s="76"/>
      <c r="Q180" s="76"/>
      <c r="R180" s="76"/>
      <c r="S180" s="76"/>
      <c r="T180" s="77"/>
      <c r="U180" s="37"/>
      <c r="V180" s="37"/>
      <c r="W180" s="37"/>
      <c r="X180" s="37"/>
      <c r="Y180" s="37"/>
      <c r="Z180" s="37"/>
      <c r="AA180" s="37"/>
      <c r="AB180" s="37"/>
      <c r="AC180" s="37"/>
      <c r="AD180" s="37"/>
      <c r="AE180" s="37"/>
      <c r="AT180" s="18" t="s">
        <v>139</v>
      </c>
      <c r="AU180" s="18" t="s">
        <v>87</v>
      </c>
    </row>
    <row r="181" s="12" customFormat="1" ht="25.92" customHeight="1">
      <c r="A181" s="12"/>
      <c r="B181" s="174"/>
      <c r="C181" s="12"/>
      <c r="D181" s="175" t="s">
        <v>76</v>
      </c>
      <c r="E181" s="176" t="s">
        <v>548</v>
      </c>
      <c r="F181" s="176" t="s">
        <v>549</v>
      </c>
      <c r="G181" s="12"/>
      <c r="H181" s="12"/>
      <c r="I181" s="177"/>
      <c r="J181" s="178">
        <f>BK181</f>
        <v>0</v>
      </c>
      <c r="K181" s="12"/>
      <c r="L181" s="174"/>
      <c r="M181" s="179"/>
      <c r="N181" s="180"/>
      <c r="O181" s="180"/>
      <c r="P181" s="181">
        <f>P182+P188</f>
        <v>0</v>
      </c>
      <c r="Q181" s="180"/>
      <c r="R181" s="181">
        <f>R182+R188</f>
        <v>0.22396219560000003</v>
      </c>
      <c r="S181" s="180"/>
      <c r="T181" s="182">
        <f>T182+T188</f>
        <v>0</v>
      </c>
      <c r="U181" s="12"/>
      <c r="V181" s="12"/>
      <c r="W181" s="12"/>
      <c r="X181" s="12"/>
      <c r="Y181" s="12"/>
      <c r="Z181" s="12"/>
      <c r="AA181" s="12"/>
      <c r="AB181" s="12"/>
      <c r="AC181" s="12"/>
      <c r="AD181" s="12"/>
      <c r="AE181" s="12"/>
      <c r="AR181" s="175" t="s">
        <v>87</v>
      </c>
      <c r="AT181" s="183" t="s">
        <v>76</v>
      </c>
      <c r="AU181" s="183" t="s">
        <v>77</v>
      </c>
      <c r="AY181" s="175" t="s">
        <v>131</v>
      </c>
      <c r="BK181" s="184">
        <f>BK182+BK188</f>
        <v>0</v>
      </c>
    </row>
    <row r="182" s="12" customFormat="1" ht="22.8" customHeight="1">
      <c r="A182" s="12"/>
      <c r="B182" s="174"/>
      <c r="C182" s="12"/>
      <c r="D182" s="175" t="s">
        <v>76</v>
      </c>
      <c r="E182" s="226" t="s">
        <v>656</v>
      </c>
      <c r="F182" s="226" t="s">
        <v>657</v>
      </c>
      <c r="G182" s="12"/>
      <c r="H182" s="12"/>
      <c r="I182" s="177"/>
      <c r="J182" s="227">
        <f>BK182</f>
        <v>0</v>
      </c>
      <c r="K182" s="12"/>
      <c r="L182" s="174"/>
      <c r="M182" s="179"/>
      <c r="N182" s="180"/>
      <c r="O182" s="180"/>
      <c r="P182" s="181">
        <f>SUM(P183:P187)</f>
        <v>0</v>
      </c>
      <c r="Q182" s="180"/>
      <c r="R182" s="181">
        <f>SUM(R183:R187)</f>
        <v>0</v>
      </c>
      <c r="S182" s="180"/>
      <c r="T182" s="182">
        <f>SUM(T183:T187)</f>
        <v>0</v>
      </c>
      <c r="U182" s="12"/>
      <c r="V182" s="12"/>
      <c r="W182" s="12"/>
      <c r="X182" s="12"/>
      <c r="Y182" s="12"/>
      <c r="Z182" s="12"/>
      <c r="AA182" s="12"/>
      <c r="AB182" s="12"/>
      <c r="AC182" s="12"/>
      <c r="AD182" s="12"/>
      <c r="AE182" s="12"/>
      <c r="AR182" s="175" t="s">
        <v>87</v>
      </c>
      <c r="AT182" s="183" t="s">
        <v>76</v>
      </c>
      <c r="AU182" s="183" t="s">
        <v>85</v>
      </c>
      <c r="AY182" s="175" t="s">
        <v>131</v>
      </c>
      <c r="BK182" s="184">
        <f>SUM(BK183:BK187)</f>
        <v>0</v>
      </c>
    </row>
    <row r="183" s="2" customFormat="1" ht="24" customHeight="1">
      <c r="A183" s="37"/>
      <c r="B183" s="185"/>
      <c r="C183" s="186" t="s">
        <v>270</v>
      </c>
      <c r="D183" s="186" t="s">
        <v>132</v>
      </c>
      <c r="E183" s="187" t="s">
        <v>658</v>
      </c>
      <c r="F183" s="188" t="s">
        <v>659</v>
      </c>
      <c r="G183" s="189" t="s">
        <v>288</v>
      </c>
      <c r="H183" s="190">
        <v>4</v>
      </c>
      <c r="I183" s="191"/>
      <c r="J183" s="192">
        <f>ROUND(I183*H183,2)</f>
        <v>0</v>
      </c>
      <c r="K183" s="188" t="s">
        <v>1</v>
      </c>
      <c r="L183" s="38"/>
      <c r="M183" s="193" t="s">
        <v>1</v>
      </c>
      <c r="N183" s="194" t="s">
        <v>42</v>
      </c>
      <c r="O183" s="76"/>
      <c r="P183" s="195">
        <f>O183*H183</f>
        <v>0</v>
      </c>
      <c r="Q183" s="195">
        <v>0</v>
      </c>
      <c r="R183" s="195">
        <f>Q183*H183</f>
        <v>0</v>
      </c>
      <c r="S183" s="195">
        <v>0</v>
      </c>
      <c r="T183" s="196">
        <f>S183*H183</f>
        <v>0</v>
      </c>
      <c r="U183" s="37"/>
      <c r="V183" s="37"/>
      <c r="W183" s="37"/>
      <c r="X183" s="37"/>
      <c r="Y183" s="37"/>
      <c r="Z183" s="37"/>
      <c r="AA183" s="37"/>
      <c r="AB183" s="37"/>
      <c r="AC183" s="37"/>
      <c r="AD183" s="37"/>
      <c r="AE183" s="37"/>
      <c r="AR183" s="197" t="s">
        <v>85</v>
      </c>
      <c r="AT183" s="197" t="s">
        <v>132</v>
      </c>
      <c r="AU183" s="197" t="s">
        <v>87</v>
      </c>
      <c r="AY183" s="18" t="s">
        <v>131</v>
      </c>
      <c r="BE183" s="198">
        <f>IF(N183="základní",J183,0)</f>
        <v>0</v>
      </c>
      <c r="BF183" s="198">
        <f>IF(N183="snížená",J183,0)</f>
        <v>0</v>
      </c>
      <c r="BG183" s="198">
        <f>IF(N183="zákl. přenesená",J183,0)</f>
        <v>0</v>
      </c>
      <c r="BH183" s="198">
        <f>IF(N183="sníž. přenesená",J183,0)</f>
        <v>0</v>
      </c>
      <c r="BI183" s="198">
        <f>IF(N183="nulová",J183,0)</f>
        <v>0</v>
      </c>
      <c r="BJ183" s="18" t="s">
        <v>85</v>
      </c>
      <c r="BK183" s="198">
        <f>ROUND(I183*H183,2)</f>
        <v>0</v>
      </c>
      <c r="BL183" s="18" t="s">
        <v>85</v>
      </c>
      <c r="BM183" s="197" t="s">
        <v>660</v>
      </c>
    </row>
    <row r="184" s="2" customFormat="1" ht="24" customHeight="1">
      <c r="A184" s="37"/>
      <c r="B184" s="185"/>
      <c r="C184" s="186" t="s">
        <v>7</v>
      </c>
      <c r="D184" s="186" t="s">
        <v>132</v>
      </c>
      <c r="E184" s="187" t="s">
        <v>661</v>
      </c>
      <c r="F184" s="188" t="s">
        <v>662</v>
      </c>
      <c r="G184" s="189" t="s">
        <v>288</v>
      </c>
      <c r="H184" s="190">
        <v>3</v>
      </c>
      <c r="I184" s="191"/>
      <c r="J184" s="192">
        <f>ROUND(I184*H184,2)</f>
        <v>0</v>
      </c>
      <c r="K184" s="188" t="s">
        <v>1</v>
      </c>
      <c r="L184" s="38"/>
      <c r="M184" s="193" t="s">
        <v>1</v>
      </c>
      <c r="N184" s="194" t="s">
        <v>42</v>
      </c>
      <c r="O184" s="76"/>
      <c r="P184" s="195">
        <f>O184*H184</f>
        <v>0</v>
      </c>
      <c r="Q184" s="195">
        <v>0</v>
      </c>
      <c r="R184" s="195">
        <f>Q184*H184</f>
        <v>0</v>
      </c>
      <c r="S184" s="195">
        <v>0</v>
      </c>
      <c r="T184" s="196">
        <f>S184*H184</f>
        <v>0</v>
      </c>
      <c r="U184" s="37"/>
      <c r="V184" s="37"/>
      <c r="W184" s="37"/>
      <c r="X184" s="37"/>
      <c r="Y184" s="37"/>
      <c r="Z184" s="37"/>
      <c r="AA184" s="37"/>
      <c r="AB184" s="37"/>
      <c r="AC184" s="37"/>
      <c r="AD184" s="37"/>
      <c r="AE184" s="37"/>
      <c r="AR184" s="197" t="s">
        <v>85</v>
      </c>
      <c r="AT184" s="197" t="s">
        <v>132</v>
      </c>
      <c r="AU184" s="197" t="s">
        <v>87</v>
      </c>
      <c r="AY184" s="18" t="s">
        <v>131</v>
      </c>
      <c r="BE184" s="198">
        <f>IF(N184="základní",J184,0)</f>
        <v>0</v>
      </c>
      <c r="BF184" s="198">
        <f>IF(N184="snížená",J184,0)</f>
        <v>0</v>
      </c>
      <c r="BG184" s="198">
        <f>IF(N184="zákl. přenesená",J184,0)</f>
        <v>0</v>
      </c>
      <c r="BH184" s="198">
        <f>IF(N184="sníž. přenesená",J184,0)</f>
        <v>0</v>
      </c>
      <c r="BI184" s="198">
        <f>IF(N184="nulová",J184,0)</f>
        <v>0</v>
      </c>
      <c r="BJ184" s="18" t="s">
        <v>85</v>
      </c>
      <c r="BK184" s="198">
        <f>ROUND(I184*H184,2)</f>
        <v>0</v>
      </c>
      <c r="BL184" s="18" t="s">
        <v>85</v>
      </c>
      <c r="BM184" s="197" t="s">
        <v>663</v>
      </c>
    </row>
    <row r="185" s="2" customFormat="1" ht="36" customHeight="1">
      <c r="A185" s="37"/>
      <c r="B185" s="185"/>
      <c r="C185" s="228" t="s">
        <v>282</v>
      </c>
      <c r="D185" s="228" t="s">
        <v>271</v>
      </c>
      <c r="E185" s="229" t="s">
        <v>664</v>
      </c>
      <c r="F185" s="230" t="s">
        <v>665</v>
      </c>
      <c r="G185" s="231" t="s">
        <v>288</v>
      </c>
      <c r="H185" s="232">
        <v>3</v>
      </c>
      <c r="I185" s="233"/>
      <c r="J185" s="234">
        <f>ROUND(I185*H185,2)</f>
        <v>0</v>
      </c>
      <c r="K185" s="230" t="s">
        <v>1</v>
      </c>
      <c r="L185" s="235"/>
      <c r="M185" s="236" t="s">
        <v>1</v>
      </c>
      <c r="N185" s="237" t="s">
        <v>42</v>
      </c>
      <c r="O185" s="76"/>
      <c r="P185" s="195">
        <f>O185*H185</f>
        <v>0</v>
      </c>
      <c r="Q185" s="195">
        <v>0</v>
      </c>
      <c r="R185" s="195">
        <f>Q185*H185</f>
        <v>0</v>
      </c>
      <c r="S185" s="195">
        <v>0</v>
      </c>
      <c r="T185" s="196">
        <f>S185*H185</f>
        <v>0</v>
      </c>
      <c r="U185" s="37"/>
      <c r="V185" s="37"/>
      <c r="W185" s="37"/>
      <c r="X185" s="37"/>
      <c r="Y185" s="37"/>
      <c r="Z185" s="37"/>
      <c r="AA185" s="37"/>
      <c r="AB185" s="37"/>
      <c r="AC185" s="37"/>
      <c r="AD185" s="37"/>
      <c r="AE185" s="37"/>
      <c r="AR185" s="197" t="s">
        <v>666</v>
      </c>
      <c r="AT185" s="197" t="s">
        <v>271</v>
      </c>
      <c r="AU185" s="197" t="s">
        <v>87</v>
      </c>
      <c r="AY185" s="18" t="s">
        <v>131</v>
      </c>
      <c r="BE185" s="198">
        <f>IF(N185="základní",J185,0)</f>
        <v>0</v>
      </c>
      <c r="BF185" s="198">
        <f>IF(N185="snížená",J185,0)</f>
        <v>0</v>
      </c>
      <c r="BG185" s="198">
        <f>IF(N185="zákl. přenesená",J185,0)</f>
        <v>0</v>
      </c>
      <c r="BH185" s="198">
        <f>IF(N185="sníž. přenesená",J185,0)</f>
        <v>0</v>
      </c>
      <c r="BI185" s="198">
        <f>IF(N185="nulová",J185,0)</f>
        <v>0</v>
      </c>
      <c r="BJ185" s="18" t="s">
        <v>85</v>
      </c>
      <c r="BK185" s="198">
        <f>ROUND(I185*H185,2)</f>
        <v>0</v>
      </c>
      <c r="BL185" s="18" t="s">
        <v>457</v>
      </c>
      <c r="BM185" s="197" t="s">
        <v>667</v>
      </c>
    </row>
    <row r="186" s="2" customFormat="1" ht="16.5" customHeight="1">
      <c r="A186" s="37"/>
      <c r="B186" s="185"/>
      <c r="C186" s="186" t="s">
        <v>285</v>
      </c>
      <c r="D186" s="186" t="s">
        <v>132</v>
      </c>
      <c r="E186" s="187" t="s">
        <v>668</v>
      </c>
      <c r="F186" s="188" t="s">
        <v>669</v>
      </c>
      <c r="G186" s="189" t="s">
        <v>288</v>
      </c>
      <c r="H186" s="190">
        <v>3</v>
      </c>
      <c r="I186" s="191"/>
      <c r="J186" s="192">
        <f>ROUND(I186*H186,2)</f>
        <v>0</v>
      </c>
      <c r="K186" s="188" t="s">
        <v>1</v>
      </c>
      <c r="L186" s="38"/>
      <c r="M186" s="193" t="s">
        <v>1</v>
      </c>
      <c r="N186" s="194" t="s">
        <v>42</v>
      </c>
      <c r="O186" s="76"/>
      <c r="P186" s="195">
        <f>O186*H186</f>
        <v>0</v>
      </c>
      <c r="Q186" s="195">
        <v>0</v>
      </c>
      <c r="R186" s="195">
        <f>Q186*H186</f>
        <v>0</v>
      </c>
      <c r="S186" s="195">
        <v>0</v>
      </c>
      <c r="T186" s="196">
        <f>S186*H186</f>
        <v>0</v>
      </c>
      <c r="U186" s="37"/>
      <c r="V186" s="37"/>
      <c r="W186" s="37"/>
      <c r="X186" s="37"/>
      <c r="Y186" s="37"/>
      <c r="Z186" s="37"/>
      <c r="AA186" s="37"/>
      <c r="AB186" s="37"/>
      <c r="AC186" s="37"/>
      <c r="AD186" s="37"/>
      <c r="AE186" s="37"/>
      <c r="AR186" s="197" t="s">
        <v>85</v>
      </c>
      <c r="AT186" s="197" t="s">
        <v>132</v>
      </c>
      <c r="AU186" s="197" t="s">
        <v>87</v>
      </c>
      <c r="AY186" s="18" t="s">
        <v>131</v>
      </c>
      <c r="BE186" s="198">
        <f>IF(N186="základní",J186,0)</f>
        <v>0</v>
      </c>
      <c r="BF186" s="198">
        <f>IF(N186="snížená",J186,0)</f>
        <v>0</v>
      </c>
      <c r="BG186" s="198">
        <f>IF(N186="zákl. přenesená",J186,0)</f>
        <v>0</v>
      </c>
      <c r="BH186" s="198">
        <f>IF(N186="sníž. přenesená",J186,0)</f>
        <v>0</v>
      </c>
      <c r="BI186" s="198">
        <f>IF(N186="nulová",J186,0)</f>
        <v>0</v>
      </c>
      <c r="BJ186" s="18" t="s">
        <v>85</v>
      </c>
      <c r="BK186" s="198">
        <f>ROUND(I186*H186,2)</f>
        <v>0</v>
      </c>
      <c r="BL186" s="18" t="s">
        <v>85</v>
      </c>
      <c r="BM186" s="197" t="s">
        <v>670</v>
      </c>
    </row>
    <row r="187" s="2" customFormat="1" ht="24" customHeight="1">
      <c r="A187" s="37"/>
      <c r="B187" s="185"/>
      <c r="C187" s="186" t="s">
        <v>291</v>
      </c>
      <c r="D187" s="186" t="s">
        <v>132</v>
      </c>
      <c r="E187" s="187" t="s">
        <v>671</v>
      </c>
      <c r="F187" s="188" t="s">
        <v>672</v>
      </c>
      <c r="G187" s="189" t="s">
        <v>288</v>
      </c>
      <c r="H187" s="190">
        <v>3</v>
      </c>
      <c r="I187" s="191"/>
      <c r="J187" s="192">
        <f>ROUND(I187*H187,2)</f>
        <v>0</v>
      </c>
      <c r="K187" s="188" t="s">
        <v>1</v>
      </c>
      <c r="L187" s="38"/>
      <c r="M187" s="193" t="s">
        <v>1</v>
      </c>
      <c r="N187" s="194" t="s">
        <v>42</v>
      </c>
      <c r="O187" s="76"/>
      <c r="P187" s="195">
        <f>O187*H187</f>
        <v>0</v>
      </c>
      <c r="Q187" s="195">
        <v>0</v>
      </c>
      <c r="R187" s="195">
        <f>Q187*H187</f>
        <v>0</v>
      </c>
      <c r="S187" s="195">
        <v>0</v>
      </c>
      <c r="T187" s="196">
        <f>S187*H187</f>
        <v>0</v>
      </c>
      <c r="U187" s="37"/>
      <c r="V187" s="37"/>
      <c r="W187" s="37"/>
      <c r="X187" s="37"/>
      <c r="Y187" s="37"/>
      <c r="Z187" s="37"/>
      <c r="AA187" s="37"/>
      <c r="AB187" s="37"/>
      <c r="AC187" s="37"/>
      <c r="AD187" s="37"/>
      <c r="AE187" s="37"/>
      <c r="AR187" s="197" t="s">
        <v>85</v>
      </c>
      <c r="AT187" s="197" t="s">
        <v>132</v>
      </c>
      <c r="AU187" s="197" t="s">
        <v>87</v>
      </c>
      <c r="AY187" s="18" t="s">
        <v>131</v>
      </c>
      <c r="BE187" s="198">
        <f>IF(N187="základní",J187,0)</f>
        <v>0</v>
      </c>
      <c r="BF187" s="198">
        <f>IF(N187="snížená",J187,0)</f>
        <v>0</v>
      </c>
      <c r="BG187" s="198">
        <f>IF(N187="zákl. přenesená",J187,0)</f>
        <v>0</v>
      </c>
      <c r="BH187" s="198">
        <f>IF(N187="sníž. přenesená",J187,0)</f>
        <v>0</v>
      </c>
      <c r="BI187" s="198">
        <f>IF(N187="nulová",J187,0)</f>
        <v>0</v>
      </c>
      <c r="BJ187" s="18" t="s">
        <v>85</v>
      </c>
      <c r="BK187" s="198">
        <f>ROUND(I187*H187,2)</f>
        <v>0</v>
      </c>
      <c r="BL187" s="18" t="s">
        <v>85</v>
      </c>
      <c r="BM187" s="197" t="s">
        <v>673</v>
      </c>
    </row>
    <row r="188" s="12" customFormat="1" ht="22.8" customHeight="1">
      <c r="A188" s="12"/>
      <c r="B188" s="174"/>
      <c r="C188" s="12"/>
      <c r="D188" s="175" t="s">
        <v>76</v>
      </c>
      <c r="E188" s="226" t="s">
        <v>674</v>
      </c>
      <c r="F188" s="226" t="s">
        <v>675</v>
      </c>
      <c r="G188" s="12"/>
      <c r="H188" s="12"/>
      <c r="I188" s="177"/>
      <c r="J188" s="227">
        <f>BK188</f>
        <v>0</v>
      </c>
      <c r="K188" s="12"/>
      <c r="L188" s="174"/>
      <c r="M188" s="179"/>
      <c r="N188" s="180"/>
      <c r="O188" s="180"/>
      <c r="P188" s="181">
        <f>SUM(P189:P198)</f>
        <v>0</v>
      </c>
      <c r="Q188" s="180"/>
      <c r="R188" s="181">
        <f>SUM(R189:R198)</f>
        <v>0.22396219560000003</v>
      </c>
      <c r="S188" s="180"/>
      <c r="T188" s="182">
        <f>SUM(T189:T198)</f>
        <v>0</v>
      </c>
      <c r="U188" s="12"/>
      <c r="V188" s="12"/>
      <c r="W188" s="12"/>
      <c r="X188" s="12"/>
      <c r="Y188" s="12"/>
      <c r="Z188" s="12"/>
      <c r="AA188" s="12"/>
      <c r="AB188" s="12"/>
      <c r="AC188" s="12"/>
      <c r="AD188" s="12"/>
      <c r="AE188" s="12"/>
      <c r="AR188" s="175" t="s">
        <v>87</v>
      </c>
      <c r="AT188" s="183" t="s">
        <v>76</v>
      </c>
      <c r="AU188" s="183" t="s">
        <v>85</v>
      </c>
      <c r="AY188" s="175" t="s">
        <v>131</v>
      </c>
      <c r="BK188" s="184">
        <f>SUM(BK189:BK198)</f>
        <v>0</v>
      </c>
    </row>
    <row r="189" s="2" customFormat="1" ht="24" customHeight="1">
      <c r="A189" s="37"/>
      <c r="B189" s="185"/>
      <c r="C189" s="186" t="s">
        <v>296</v>
      </c>
      <c r="D189" s="186" t="s">
        <v>132</v>
      </c>
      <c r="E189" s="187" t="s">
        <v>676</v>
      </c>
      <c r="F189" s="188" t="s">
        <v>677</v>
      </c>
      <c r="G189" s="189" t="s">
        <v>166</v>
      </c>
      <c r="H189" s="190">
        <v>416.36399999999998</v>
      </c>
      <c r="I189" s="191"/>
      <c r="J189" s="192">
        <f>ROUND(I189*H189,2)</f>
        <v>0</v>
      </c>
      <c r="K189" s="188" t="s">
        <v>136</v>
      </c>
      <c r="L189" s="38"/>
      <c r="M189" s="193" t="s">
        <v>1</v>
      </c>
      <c r="N189" s="194" t="s">
        <v>42</v>
      </c>
      <c r="O189" s="76"/>
      <c r="P189" s="195">
        <f>O189*H189</f>
        <v>0</v>
      </c>
      <c r="Q189" s="195">
        <v>0</v>
      </c>
      <c r="R189" s="195">
        <f>Q189*H189</f>
        <v>0</v>
      </c>
      <c r="S189" s="195">
        <v>0</v>
      </c>
      <c r="T189" s="196">
        <f>S189*H189</f>
        <v>0</v>
      </c>
      <c r="U189" s="37"/>
      <c r="V189" s="37"/>
      <c r="W189" s="37"/>
      <c r="X189" s="37"/>
      <c r="Y189" s="37"/>
      <c r="Z189" s="37"/>
      <c r="AA189" s="37"/>
      <c r="AB189" s="37"/>
      <c r="AC189" s="37"/>
      <c r="AD189" s="37"/>
      <c r="AE189" s="37"/>
      <c r="AR189" s="197" t="s">
        <v>247</v>
      </c>
      <c r="AT189" s="197" t="s">
        <v>132</v>
      </c>
      <c r="AU189" s="197" t="s">
        <v>87</v>
      </c>
      <c r="AY189" s="18" t="s">
        <v>131</v>
      </c>
      <c r="BE189" s="198">
        <f>IF(N189="základní",J189,0)</f>
        <v>0</v>
      </c>
      <c r="BF189" s="198">
        <f>IF(N189="snížená",J189,0)</f>
        <v>0</v>
      </c>
      <c r="BG189" s="198">
        <f>IF(N189="zákl. přenesená",J189,0)</f>
        <v>0</v>
      </c>
      <c r="BH189" s="198">
        <f>IF(N189="sníž. přenesená",J189,0)</f>
        <v>0</v>
      </c>
      <c r="BI189" s="198">
        <f>IF(N189="nulová",J189,0)</f>
        <v>0</v>
      </c>
      <c r="BJ189" s="18" t="s">
        <v>85</v>
      </c>
      <c r="BK189" s="198">
        <f>ROUND(I189*H189,2)</f>
        <v>0</v>
      </c>
      <c r="BL189" s="18" t="s">
        <v>247</v>
      </c>
      <c r="BM189" s="197" t="s">
        <v>678</v>
      </c>
    </row>
    <row r="190" s="14" customFormat="1">
      <c r="A190" s="14"/>
      <c r="B190" s="210"/>
      <c r="C190" s="14"/>
      <c r="D190" s="199" t="s">
        <v>141</v>
      </c>
      <c r="E190" s="211" t="s">
        <v>1</v>
      </c>
      <c r="F190" s="212" t="s">
        <v>679</v>
      </c>
      <c r="G190" s="14"/>
      <c r="H190" s="213">
        <v>416.36399999999998</v>
      </c>
      <c r="I190" s="214"/>
      <c r="J190" s="14"/>
      <c r="K190" s="14"/>
      <c r="L190" s="210"/>
      <c r="M190" s="215"/>
      <c r="N190" s="216"/>
      <c r="O190" s="216"/>
      <c r="P190" s="216"/>
      <c r="Q190" s="216"/>
      <c r="R190" s="216"/>
      <c r="S190" s="216"/>
      <c r="T190" s="217"/>
      <c r="U190" s="14"/>
      <c r="V190" s="14"/>
      <c r="W190" s="14"/>
      <c r="X190" s="14"/>
      <c r="Y190" s="14"/>
      <c r="Z190" s="14"/>
      <c r="AA190" s="14"/>
      <c r="AB190" s="14"/>
      <c r="AC190" s="14"/>
      <c r="AD190" s="14"/>
      <c r="AE190" s="14"/>
      <c r="AT190" s="211" t="s">
        <v>141</v>
      </c>
      <c r="AU190" s="211" t="s">
        <v>87</v>
      </c>
      <c r="AV190" s="14" t="s">
        <v>87</v>
      </c>
      <c r="AW190" s="14" t="s">
        <v>34</v>
      </c>
      <c r="AX190" s="14" t="s">
        <v>85</v>
      </c>
      <c r="AY190" s="211" t="s">
        <v>131</v>
      </c>
    </row>
    <row r="191" s="2" customFormat="1" ht="24" customHeight="1">
      <c r="A191" s="37"/>
      <c r="B191" s="185"/>
      <c r="C191" s="186" t="s">
        <v>300</v>
      </c>
      <c r="D191" s="186" t="s">
        <v>132</v>
      </c>
      <c r="E191" s="187" t="s">
        <v>680</v>
      </c>
      <c r="F191" s="188" t="s">
        <v>681</v>
      </c>
      <c r="G191" s="189" t="s">
        <v>166</v>
      </c>
      <c r="H191" s="190">
        <v>416.36399999999998</v>
      </c>
      <c r="I191" s="191"/>
      <c r="J191" s="192">
        <f>ROUND(I191*H191,2)</f>
        <v>0</v>
      </c>
      <c r="K191" s="188" t="s">
        <v>589</v>
      </c>
      <c r="L191" s="38"/>
      <c r="M191" s="193" t="s">
        <v>1</v>
      </c>
      <c r="N191" s="194" t="s">
        <v>42</v>
      </c>
      <c r="O191" s="76"/>
      <c r="P191" s="195">
        <f>O191*H191</f>
        <v>0</v>
      </c>
      <c r="Q191" s="195">
        <v>0.00016875000000000001</v>
      </c>
      <c r="R191" s="195">
        <f>Q191*H191</f>
        <v>0.070261425000000002</v>
      </c>
      <c r="S191" s="195">
        <v>0</v>
      </c>
      <c r="T191" s="196">
        <f>S191*H191</f>
        <v>0</v>
      </c>
      <c r="U191" s="37"/>
      <c r="V191" s="37"/>
      <c r="W191" s="37"/>
      <c r="X191" s="37"/>
      <c r="Y191" s="37"/>
      <c r="Z191" s="37"/>
      <c r="AA191" s="37"/>
      <c r="AB191" s="37"/>
      <c r="AC191" s="37"/>
      <c r="AD191" s="37"/>
      <c r="AE191" s="37"/>
      <c r="AR191" s="197" t="s">
        <v>247</v>
      </c>
      <c r="AT191" s="197" t="s">
        <v>132</v>
      </c>
      <c r="AU191" s="197" t="s">
        <v>87</v>
      </c>
      <c r="AY191" s="18" t="s">
        <v>131</v>
      </c>
      <c r="BE191" s="198">
        <f>IF(N191="základní",J191,0)</f>
        <v>0</v>
      </c>
      <c r="BF191" s="198">
        <f>IF(N191="snížená",J191,0)</f>
        <v>0</v>
      </c>
      <c r="BG191" s="198">
        <f>IF(N191="zákl. přenesená",J191,0)</f>
        <v>0</v>
      </c>
      <c r="BH191" s="198">
        <f>IF(N191="sníž. přenesená",J191,0)</f>
        <v>0</v>
      </c>
      <c r="BI191" s="198">
        <f>IF(N191="nulová",J191,0)</f>
        <v>0</v>
      </c>
      <c r="BJ191" s="18" t="s">
        <v>85</v>
      </c>
      <c r="BK191" s="198">
        <f>ROUND(I191*H191,2)</f>
        <v>0</v>
      </c>
      <c r="BL191" s="18" t="s">
        <v>247</v>
      </c>
      <c r="BM191" s="197" t="s">
        <v>682</v>
      </c>
    </row>
    <row r="192" s="14" customFormat="1">
      <c r="A192" s="14"/>
      <c r="B192" s="210"/>
      <c r="C192" s="14"/>
      <c r="D192" s="199" t="s">
        <v>141</v>
      </c>
      <c r="E192" s="211" t="s">
        <v>1</v>
      </c>
      <c r="F192" s="212" t="s">
        <v>679</v>
      </c>
      <c r="G192" s="14"/>
      <c r="H192" s="213">
        <v>416.36399999999998</v>
      </c>
      <c r="I192" s="214"/>
      <c r="J192" s="14"/>
      <c r="K192" s="14"/>
      <c r="L192" s="210"/>
      <c r="M192" s="215"/>
      <c r="N192" s="216"/>
      <c r="O192" s="216"/>
      <c r="P192" s="216"/>
      <c r="Q192" s="216"/>
      <c r="R192" s="216"/>
      <c r="S192" s="216"/>
      <c r="T192" s="217"/>
      <c r="U192" s="14"/>
      <c r="V192" s="14"/>
      <c r="W192" s="14"/>
      <c r="X192" s="14"/>
      <c r="Y192" s="14"/>
      <c r="Z192" s="14"/>
      <c r="AA192" s="14"/>
      <c r="AB192" s="14"/>
      <c r="AC192" s="14"/>
      <c r="AD192" s="14"/>
      <c r="AE192" s="14"/>
      <c r="AT192" s="211" t="s">
        <v>141</v>
      </c>
      <c r="AU192" s="211" t="s">
        <v>87</v>
      </c>
      <c r="AV192" s="14" t="s">
        <v>87</v>
      </c>
      <c r="AW192" s="14" t="s">
        <v>34</v>
      </c>
      <c r="AX192" s="14" t="s">
        <v>85</v>
      </c>
      <c r="AY192" s="211" t="s">
        <v>131</v>
      </c>
    </row>
    <row r="193" s="2" customFormat="1" ht="24" customHeight="1">
      <c r="A193" s="37"/>
      <c r="B193" s="185"/>
      <c r="C193" s="186" t="s">
        <v>305</v>
      </c>
      <c r="D193" s="186" t="s">
        <v>132</v>
      </c>
      <c r="E193" s="187" t="s">
        <v>683</v>
      </c>
      <c r="F193" s="188" t="s">
        <v>684</v>
      </c>
      <c r="G193" s="189" t="s">
        <v>166</v>
      </c>
      <c r="H193" s="190">
        <v>832.72799999999995</v>
      </c>
      <c r="I193" s="191"/>
      <c r="J193" s="192">
        <f>ROUND(I193*H193,2)</f>
        <v>0</v>
      </c>
      <c r="K193" s="188" t="s">
        <v>589</v>
      </c>
      <c r="L193" s="38"/>
      <c r="M193" s="193" t="s">
        <v>1</v>
      </c>
      <c r="N193" s="194" t="s">
        <v>42</v>
      </c>
      <c r="O193" s="76"/>
      <c r="P193" s="195">
        <f>O193*H193</f>
        <v>0</v>
      </c>
      <c r="Q193" s="195">
        <v>0.00012305000000000001</v>
      </c>
      <c r="R193" s="195">
        <f>Q193*H193</f>
        <v>0.1024671804</v>
      </c>
      <c r="S193" s="195">
        <v>0</v>
      </c>
      <c r="T193" s="196">
        <f>S193*H193</f>
        <v>0</v>
      </c>
      <c r="U193" s="37"/>
      <c r="V193" s="37"/>
      <c r="W193" s="37"/>
      <c r="X193" s="37"/>
      <c r="Y193" s="37"/>
      <c r="Z193" s="37"/>
      <c r="AA193" s="37"/>
      <c r="AB193" s="37"/>
      <c r="AC193" s="37"/>
      <c r="AD193" s="37"/>
      <c r="AE193" s="37"/>
      <c r="AR193" s="197" t="s">
        <v>247</v>
      </c>
      <c r="AT193" s="197" t="s">
        <v>132</v>
      </c>
      <c r="AU193" s="197" t="s">
        <v>87</v>
      </c>
      <c r="AY193" s="18" t="s">
        <v>131</v>
      </c>
      <c r="BE193" s="198">
        <f>IF(N193="základní",J193,0)</f>
        <v>0</v>
      </c>
      <c r="BF193" s="198">
        <f>IF(N193="snížená",J193,0)</f>
        <v>0</v>
      </c>
      <c r="BG193" s="198">
        <f>IF(N193="zákl. přenesená",J193,0)</f>
        <v>0</v>
      </c>
      <c r="BH193" s="198">
        <f>IF(N193="sníž. přenesená",J193,0)</f>
        <v>0</v>
      </c>
      <c r="BI193" s="198">
        <f>IF(N193="nulová",J193,0)</f>
        <v>0</v>
      </c>
      <c r="BJ193" s="18" t="s">
        <v>85</v>
      </c>
      <c r="BK193" s="198">
        <f>ROUND(I193*H193,2)</f>
        <v>0</v>
      </c>
      <c r="BL193" s="18" t="s">
        <v>247</v>
      </c>
      <c r="BM193" s="197" t="s">
        <v>685</v>
      </c>
    </row>
    <row r="194" s="14" customFormat="1">
      <c r="A194" s="14"/>
      <c r="B194" s="210"/>
      <c r="C194" s="14"/>
      <c r="D194" s="199" t="s">
        <v>141</v>
      </c>
      <c r="E194" s="211" t="s">
        <v>1</v>
      </c>
      <c r="F194" s="212" t="s">
        <v>686</v>
      </c>
      <c r="G194" s="14"/>
      <c r="H194" s="213">
        <v>832.72799999999995</v>
      </c>
      <c r="I194" s="214"/>
      <c r="J194" s="14"/>
      <c r="K194" s="14"/>
      <c r="L194" s="210"/>
      <c r="M194" s="215"/>
      <c r="N194" s="216"/>
      <c r="O194" s="216"/>
      <c r="P194" s="216"/>
      <c r="Q194" s="216"/>
      <c r="R194" s="216"/>
      <c r="S194" s="216"/>
      <c r="T194" s="217"/>
      <c r="U194" s="14"/>
      <c r="V194" s="14"/>
      <c r="W194" s="14"/>
      <c r="X194" s="14"/>
      <c r="Y194" s="14"/>
      <c r="Z194" s="14"/>
      <c r="AA194" s="14"/>
      <c r="AB194" s="14"/>
      <c r="AC194" s="14"/>
      <c r="AD194" s="14"/>
      <c r="AE194" s="14"/>
      <c r="AT194" s="211" t="s">
        <v>141</v>
      </c>
      <c r="AU194" s="211" t="s">
        <v>87</v>
      </c>
      <c r="AV194" s="14" t="s">
        <v>87</v>
      </c>
      <c r="AW194" s="14" t="s">
        <v>34</v>
      </c>
      <c r="AX194" s="14" t="s">
        <v>85</v>
      </c>
      <c r="AY194" s="211" t="s">
        <v>131</v>
      </c>
    </row>
    <row r="195" s="2" customFormat="1" ht="24" customHeight="1">
      <c r="A195" s="37"/>
      <c r="B195" s="185"/>
      <c r="C195" s="186" t="s">
        <v>309</v>
      </c>
      <c r="D195" s="186" t="s">
        <v>132</v>
      </c>
      <c r="E195" s="187" t="s">
        <v>687</v>
      </c>
      <c r="F195" s="188" t="s">
        <v>688</v>
      </c>
      <c r="G195" s="189" t="s">
        <v>166</v>
      </c>
      <c r="H195" s="190">
        <v>416.36399999999998</v>
      </c>
      <c r="I195" s="191"/>
      <c r="J195" s="192">
        <f>ROUND(I195*H195,2)</f>
        <v>0</v>
      </c>
      <c r="K195" s="188" t="s">
        <v>589</v>
      </c>
      <c r="L195" s="38"/>
      <c r="M195" s="193" t="s">
        <v>1</v>
      </c>
      <c r="N195" s="194" t="s">
        <v>42</v>
      </c>
      <c r="O195" s="76"/>
      <c r="P195" s="195">
        <f>O195*H195</f>
        <v>0</v>
      </c>
      <c r="Q195" s="195">
        <v>0.00012305000000000001</v>
      </c>
      <c r="R195" s="195">
        <f>Q195*H195</f>
        <v>0.051233590199999998</v>
      </c>
      <c r="S195" s="195">
        <v>0</v>
      </c>
      <c r="T195" s="196">
        <f>S195*H195</f>
        <v>0</v>
      </c>
      <c r="U195" s="37"/>
      <c r="V195" s="37"/>
      <c r="W195" s="37"/>
      <c r="X195" s="37"/>
      <c r="Y195" s="37"/>
      <c r="Z195" s="37"/>
      <c r="AA195" s="37"/>
      <c r="AB195" s="37"/>
      <c r="AC195" s="37"/>
      <c r="AD195" s="37"/>
      <c r="AE195" s="37"/>
      <c r="AR195" s="197" t="s">
        <v>247</v>
      </c>
      <c r="AT195" s="197" t="s">
        <v>132</v>
      </c>
      <c r="AU195" s="197" t="s">
        <v>87</v>
      </c>
      <c r="AY195" s="18" t="s">
        <v>131</v>
      </c>
      <c r="BE195" s="198">
        <f>IF(N195="základní",J195,0)</f>
        <v>0</v>
      </c>
      <c r="BF195" s="198">
        <f>IF(N195="snížená",J195,0)</f>
        <v>0</v>
      </c>
      <c r="BG195" s="198">
        <f>IF(N195="zákl. přenesená",J195,0)</f>
        <v>0</v>
      </c>
      <c r="BH195" s="198">
        <f>IF(N195="sníž. přenesená",J195,0)</f>
        <v>0</v>
      </c>
      <c r="BI195" s="198">
        <f>IF(N195="nulová",J195,0)</f>
        <v>0</v>
      </c>
      <c r="BJ195" s="18" t="s">
        <v>85</v>
      </c>
      <c r="BK195" s="198">
        <f>ROUND(I195*H195,2)</f>
        <v>0</v>
      </c>
      <c r="BL195" s="18" t="s">
        <v>247</v>
      </c>
      <c r="BM195" s="197" t="s">
        <v>689</v>
      </c>
    </row>
    <row r="196" s="14" customFormat="1">
      <c r="A196" s="14"/>
      <c r="B196" s="210"/>
      <c r="C196" s="14"/>
      <c r="D196" s="199" t="s">
        <v>141</v>
      </c>
      <c r="E196" s="211" t="s">
        <v>1</v>
      </c>
      <c r="F196" s="212" t="s">
        <v>679</v>
      </c>
      <c r="G196" s="14"/>
      <c r="H196" s="213">
        <v>416.36399999999998</v>
      </c>
      <c r="I196" s="214"/>
      <c r="J196" s="14"/>
      <c r="K196" s="14"/>
      <c r="L196" s="210"/>
      <c r="M196" s="215"/>
      <c r="N196" s="216"/>
      <c r="O196" s="216"/>
      <c r="P196" s="216"/>
      <c r="Q196" s="216"/>
      <c r="R196" s="216"/>
      <c r="S196" s="216"/>
      <c r="T196" s="217"/>
      <c r="U196" s="14"/>
      <c r="V196" s="14"/>
      <c r="W196" s="14"/>
      <c r="X196" s="14"/>
      <c r="Y196" s="14"/>
      <c r="Z196" s="14"/>
      <c r="AA196" s="14"/>
      <c r="AB196" s="14"/>
      <c r="AC196" s="14"/>
      <c r="AD196" s="14"/>
      <c r="AE196" s="14"/>
      <c r="AT196" s="211" t="s">
        <v>141</v>
      </c>
      <c r="AU196" s="211" t="s">
        <v>87</v>
      </c>
      <c r="AV196" s="14" t="s">
        <v>87</v>
      </c>
      <c r="AW196" s="14" t="s">
        <v>34</v>
      </c>
      <c r="AX196" s="14" t="s">
        <v>85</v>
      </c>
      <c r="AY196" s="211" t="s">
        <v>131</v>
      </c>
    </row>
    <row r="197" s="2" customFormat="1" ht="16.5" customHeight="1">
      <c r="A197" s="37"/>
      <c r="B197" s="185"/>
      <c r="C197" s="186" t="s">
        <v>315</v>
      </c>
      <c r="D197" s="186" t="s">
        <v>132</v>
      </c>
      <c r="E197" s="187" t="s">
        <v>690</v>
      </c>
      <c r="F197" s="188" t="s">
        <v>691</v>
      </c>
      <c r="G197" s="189" t="s">
        <v>692</v>
      </c>
      <c r="H197" s="190">
        <v>260</v>
      </c>
      <c r="I197" s="191"/>
      <c r="J197" s="192">
        <f>ROUND(I197*H197,2)</f>
        <v>0</v>
      </c>
      <c r="K197" s="188" t="s">
        <v>1</v>
      </c>
      <c r="L197" s="38"/>
      <c r="M197" s="193" t="s">
        <v>1</v>
      </c>
      <c r="N197" s="194" t="s">
        <v>42</v>
      </c>
      <c r="O197" s="76"/>
      <c r="P197" s="195">
        <f>O197*H197</f>
        <v>0</v>
      </c>
      <c r="Q197" s="195">
        <v>0</v>
      </c>
      <c r="R197" s="195">
        <f>Q197*H197</f>
        <v>0</v>
      </c>
      <c r="S197" s="195">
        <v>0</v>
      </c>
      <c r="T197" s="196">
        <f>S197*H197</f>
        <v>0</v>
      </c>
      <c r="U197" s="37"/>
      <c r="V197" s="37"/>
      <c r="W197" s="37"/>
      <c r="X197" s="37"/>
      <c r="Y197" s="37"/>
      <c r="Z197" s="37"/>
      <c r="AA197" s="37"/>
      <c r="AB197" s="37"/>
      <c r="AC197" s="37"/>
      <c r="AD197" s="37"/>
      <c r="AE197" s="37"/>
      <c r="AR197" s="197" t="s">
        <v>247</v>
      </c>
      <c r="AT197" s="197" t="s">
        <v>132</v>
      </c>
      <c r="AU197" s="197" t="s">
        <v>87</v>
      </c>
      <c r="AY197" s="18" t="s">
        <v>131</v>
      </c>
      <c r="BE197" s="198">
        <f>IF(N197="základní",J197,0)</f>
        <v>0</v>
      </c>
      <c r="BF197" s="198">
        <f>IF(N197="snížená",J197,0)</f>
        <v>0</v>
      </c>
      <c r="BG197" s="198">
        <f>IF(N197="zákl. přenesená",J197,0)</f>
        <v>0</v>
      </c>
      <c r="BH197" s="198">
        <f>IF(N197="sníž. přenesená",J197,0)</f>
        <v>0</v>
      </c>
      <c r="BI197" s="198">
        <f>IF(N197="nulová",J197,0)</f>
        <v>0</v>
      </c>
      <c r="BJ197" s="18" t="s">
        <v>85</v>
      </c>
      <c r="BK197" s="198">
        <f>ROUND(I197*H197,2)</f>
        <v>0</v>
      </c>
      <c r="BL197" s="18" t="s">
        <v>247</v>
      </c>
      <c r="BM197" s="197" t="s">
        <v>693</v>
      </c>
    </row>
    <row r="198" s="14" customFormat="1">
      <c r="A198" s="14"/>
      <c r="B198" s="210"/>
      <c r="C198" s="14"/>
      <c r="D198" s="199" t="s">
        <v>141</v>
      </c>
      <c r="E198" s="211" t="s">
        <v>1</v>
      </c>
      <c r="F198" s="212" t="s">
        <v>694</v>
      </c>
      <c r="G198" s="14"/>
      <c r="H198" s="213">
        <v>260</v>
      </c>
      <c r="I198" s="214"/>
      <c r="J198" s="14"/>
      <c r="K198" s="14"/>
      <c r="L198" s="210"/>
      <c r="M198" s="215"/>
      <c r="N198" s="216"/>
      <c r="O198" s="216"/>
      <c r="P198" s="216"/>
      <c r="Q198" s="216"/>
      <c r="R198" s="216"/>
      <c r="S198" s="216"/>
      <c r="T198" s="217"/>
      <c r="U198" s="14"/>
      <c r="V198" s="14"/>
      <c r="W198" s="14"/>
      <c r="X198" s="14"/>
      <c r="Y198" s="14"/>
      <c r="Z198" s="14"/>
      <c r="AA198" s="14"/>
      <c r="AB198" s="14"/>
      <c r="AC198" s="14"/>
      <c r="AD198" s="14"/>
      <c r="AE198" s="14"/>
      <c r="AT198" s="211" t="s">
        <v>141</v>
      </c>
      <c r="AU198" s="211" t="s">
        <v>87</v>
      </c>
      <c r="AV198" s="14" t="s">
        <v>87</v>
      </c>
      <c r="AW198" s="14" t="s">
        <v>34</v>
      </c>
      <c r="AX198" s="14" t="s">
        <v>85</v>
      </c>
      <c r="AY198" s="211" t="s">
        <v>131</v>
      </c>
    </row>
    <row r="199" s="12" customFormat="1" ht="25.92" customHeight="1">
      <c r="A199" s="12"/>
      <c r="B199" s="174"/>
      <c r="C199" s="12"/>
      <c r="D199" s="175" t="s">
        <v>76</v>
      </c>
      <c r="E199" s="176" t="s">
        <v>271</v>
      </c>
      <c r="F199" s="176" t="s">
        <v>695</v>
      </c>
      <c r="G199" s="12"/>
      <c r="H199" s="12"/>
      <c r="I199" s="177"/>
      <c r="J199" s="178">
        <f>BK199</f>
        <v>0</v>
      </c>
      <c r="K199" s="12"/>
      <c r="L199" s="174"/>
      <c r="M199" s="179"/>
      <c r="N199" s="180"/>
      <c r="O199" s="180"/>
      <c r="P199" s="181">
        <f>P200</f>
        <v>0</v>
      </c>
      <c r="Q199" s="180"/>
      <c r="R199" s="181">
        <f>R200</f>
        <v>0.069800000000000001</v>
      </c>
      <c r="S199" s="180"/>
      <c r="T199" s="182">
        <f>T200</f>
        <v>0</v>
      </c>
      <c r="U199" s="12"/>
      <c r="V199" s="12"/>
      <c r="W199" s="12"/>
      <c r="X199" s="12"/>
      <c r="Y199" s="12"/>
      <c r="Z199" s="12"/>
      <c r="AA199" s="12"/>
      <c r="AB199" s="12"/>
      <c r="AC199" s="12"/>
      <c r="AD199" s="12"/>
      <c r="AE199" s="12"/>
      <c r="AR199" s="175" t="s">
        <v>155</v>
      </c>
      <c r="AT199" s="183" t="s">
        <v>76</v>
      </c>
      <c r="AU199" s="183" t="s">
        <v>77</v>
      </c>
      <c r="AY199" s="175" t="s">
        <v>131</v>
      </c>
      <c r="BK199" s="184">
        <f>BK200</f>
        <v>0</v>
      </c>
    </row>
    <row r="200" s="12" customFormat="1" ht="22.8" customHeight="1">
      <c r="A200" s="12"/>
      <c r="B200" s="174"/>
      <c r="C200" s="12"/>
      <c r="D200" s="175" t="s">
        <v>76</v>
      </c>
      <c r="E200" s="226" t="s">
        <v>696</v>
      </c>
      <c r="F200" s="226" t="s">
        <v>697</v>
      </c>
      <c r="G200" s="12"/>
      <c r="H200" s="12"/>
      <c r="I200" s="177"/>
      <c r="J200" s="227">
        <f>BK200</f>
        <v>0</v>
      </c>
      <c r="K200" s="12"/>
      <c r="L200" s="174"/>
      <c r="M200" s="179"/>
      <c r="N200" s="180"/>
      <c r="O200" s="180"/>
      <c r="P200" s="181">
        <f>SUM(P201:P264)</f>
        <v>0</v>
      </c>
      <c r="Q200" s="180"/>
      <c r="R200" s="181">
        <f>SUM(R201:R264)</f>
        <v>0.069800000000000001</v>
      </c>
      <c r="S200" s="180"/>
      <c r="T200" s="182">
        <f>SUM(T201:T264)</f>
        <v>0</v>
      </c>
      <c r="U200" s="12"/>
      <c r="V200" s="12"/>
      <c r="W200" s="12"/>
      <c r="X200" s="12"/>
      <c r="Y200" s="12"/>
      <c r="Z200" s="12"/>
      <c r="AA200" s="12"/>
      <c r="AB200" s="12"/>
      <c r="AC200" s="12"/>
      <c r="AD200" s="12"/>
      <c r="AE200" s="12"/>
      <c r="AR200" s="175" t="s">
        <v>155</v>
      </c>
      <c r="AT200" s="183" t="s">
        <v>76</v>
      </c>
      <c r="AU200" s="183" t="s">
        <v>85</v>
      </c>
      <c r="AY200" s="175" t="s">
        <v>131</v>
      </c>
      <c r="BK200" s="184">
        <f>SUM(BK201:BK264)</f>
        <v>0</v>
      </c>
    </row>
    <row r="201" s="2" customFormat="1" ht="16.5" customHeight="1">
      <c r="A201" s="37"/>
      <c r="B201" s="185"/>
      <c r="C201" s="186" t="s">
        <v>322</v>
      </c>
      <c r="D201" s="186" t="s">
        <v>132</v>
      </c>
      <c r="E201" s="187" t="s">
        <v>330</v>
      </c>
      <c r="F201" s="188" t="s">
        <v>698</v>
      </c>
      <c r="G201" s="189" t="s">
        <v>288</v>
      </c>
      <c r="H201" s="190">
        <v>164</v>
      </c>
      <c r="I201" s="191"/>
      <c r="J201" s="192">
        <f>ROUND(I201*H201,2)</f>
        <v>0</v>
      </c>
      <c r="K201" s="188" t="s">
        <v>1</v>
      </c>
      <c r="L201" s="38"/>
      <c r="M201" s="193" t="s">
        <v>1</v>
      </c>
      <c r="N201" s="194" t="s">
        <v>42</v>
      </c>
      <c r="O201" s="76"/>
      <c r="P201" s="195">
        <f>O201*H201</f>
        <v>0</v>
      </c>
      <c r="Q201" s="195">
        <v>0</v>
      </c>
      <c r="R201" s="195">
        <f>Q201*H201</f>
        <v>0</v>
      </c>
      <c r="S201" s="195">
        <v>0</v>
      </c>
      <c r="T201" s="196">
        <f>S201*H201</f>
        <v>0</v>
      </c>
      <c r="U201" s="37"/>
      <c r="V201" s="37"/>
      <c r="W201" s="37"/>
      <c r="X201" s="37"/>
      <c r="Y201" s="37"/>
      <c r="Z201" s="37"/>
      <c r="AA201" s="37"/>
      <c r="AB201" s="37"/>
      <c r="AC201" s="37"/>
      <c r="AD201" s="37"/>
      <c r="AE201" s="37"/>
      <c r="AR201" s="197" t="s">
        <v>457</v>
      </c>
      <c r="AT201" s="197" t="s">
        <v>132</v>
      </c>
      <c r="AU201" s="197" t="s">
        <v>87</v>
      </c>
      <c r="AY201" s="18" t="s">
        <v>131</v>
      </c>
      <c r="BE201" s="198">
        <f>IF(N201="základní",J201,0)</f>
        <v>0</v>
      </c>
      <c r="BF201" s="198">
        <f>IF(N201="snížená",J201,0)</f>
        <v>0</v>
      </c>
      <c r="BG201" s="198">
        <f>IF(N201="zákl. přenesená",J201,0)</f>
        <v>0</v>
      </c>
      <c r="BH201" s="198">
        <f>IF(N201="sníž. přenesená",J201,0)</f>
        <v>0</v>
      </c>
      <c r="BI201" s="198">
        <f>IF(N201="nulová",J201,0)</f>
        <v>0</v>
      </c>
      <c r="BJ201" s="18" t="s">
        <v>85</v>
      </c>
      <c r="BK201" s="198">
        <f>ROUND(I201*H201,2)</f>
        <v>0</v>
      </c>
      <c r="BL201" s="18" t="s">
        <v>457</v>
      </c>
      <c r="BM201" s="197" t="s">
        <v>699</v>
      </c>
    </row>
    <row r="202" s="2" customFormat="1" ht="16.5" customHeight="1">
      <c r="A202" s="37"/>
      <c r="B202" s="185"/>
      <c r="C202" s="228" t="s">
        <v>329</v>
      </c>
      <c r="D202" s="228" t="s">
        <v>271</v>
      </c>
      <c r="E202" s="229" t="s">
        <v>437</v>
      </c>
      <c r="F202" s="230" t="s">
        <v>700</v>
      </c>
      <c r="G202" s="231" t="s">
        <v>288</v>
      </c>
      <c r="H202" s="232">
        <v>120</v>
      </c>
      <c r="I202" s="233"/>
      <c r="J202" s="234">
        <f>ROUND(I202*H202,2)</f>
        <v>0</v>
      </c>
      <c r="K202" s="230" t="s">
        <v>1</v>
      </c>
      <c r="L202" s="235"/>
      <c r="M202" s="236" t="s">
        <v>1</v>
      </c>
      <c r="N202" s="237" t="s">
        <v>42</v>
      </c>
      <c r="O202" s="76"/>
      <c r="P202" s="195">
        <f>O202*H202</f>
        <v>0</v>
      </c>
      <c r="Q202" s="195">
        <v>0</v>
      </c>
      <c r="R202" s="195">
        <f>Q202*H202</f>
        <v>0</v>
      </c>
      <c r="S202" s="195">
        <v>0</v>
      </c>
      <c r="T202" s="196">
        <f>S202*H202</f>
        <v>0</v>
      </c>
      <c r="U202" s="37"/>
      <c r="V202" s="37"/>
      <c r="W202" s="37"/>
      <c r="X202" s="37"/>
      <c r="Y202" s="37"/>
      <c r="Z202" s="37"/>
      <c r="AA202" s="37"/>
      <c r="AB202" s="37"/>
      <c r="AC202" s="37"/>
      <c r="AD202" s="37"/>
      <c r="AE202" s="37"/>
      <c r="AR202" s="197" t="s">
        <v>666</v>
      </c>
      <c r="AT202" s="197" t="s">
        <v>271</v>
      </c>
      <c r="AU202" s="197" t="s">
        <v>87</v>
      </c>
      <c r="AY202" s="18" t="s">
        <v>131</v>
      </c>
      <c r="BE202" s="198">
        <f>IF(N202="základní",J202,0)</f>
        <v>0</v>
      </c>
      <c r="BF202" s="198">
        <f>IF(N202="snížená",J202,0)</f>
        <v>0</v>
      </c>
      <c r="BG202" s="198">
        <f>IF(N202="zákl. přenesená",J202,0)</f>
        <v>0</v>
      </c>
      <c r="BH202" s="198">
        <f>IF(N202="sníž. přenesená",J202,0)</f>
        <v>0</v>
      </c>
      <c r="BI202" s="198">
        <f>IF(N202="nulová",J202,0)</f>
        <v>0</v>
      </c>
      <c r="BJ202" s="18" t="s">
        <v>85</v>
      </c>
      <c r="BK202" s="198">
        <f>ROUND(I202*H202,2)</f>
        <v>0</v>
      </c>
      <c r="BL202" s="18" t="s">
        <v>457</v>
      </c>
      <c r="BM202" s="197" t="s">
        <v>701</v>
      </c>
    </row>
    <row r="203" s="2" customFormat="1" ht="16.5" customHeight="1">
      <c r="A203" s="37"/>
      <c r="B203" s="185"/>
      <c r="C203" s="228" t="s">
        <v>335</v>
      </c>
      <c r="D203" s="228" t="s">
        <v>271</v>
      </c>
      <c r="E203" s="229" t="s">
        <v>702</v>
      </c>
      <c r="F203" s="230" t="s">
        <v>703</v>
      </c>
      <c r="G203" s="231" t="s">
        <v>288</v>
      </c>
      <c r="H203" s="232">
        <v>44</v>
      </c>
      <c r="I203" s="233"/>
      <c r="J203" s="234">
        <f>ROUND(I203*H203,2)</f>
        <v>0</v>
      </c>
      <c r="K203" s="230" t="s">
        <v>1</v>
      </c>
      <c r="L203" s="235"/>
      <c r="M203" s="236" t="s">
        <v>1</v>
      </c>
      <c r="N203" s="237" t="s">
        <v>42</v>
      </c>
      <c r="O203" s="76"/>
      <c r="P203" s="195">
        <f>O203*H203</f>
        <v>0</v>
      </c>
      <c r="Q203" s="195">
        <v>0</v>
      </c>
      <c r="R203" s="195">
        <f>Q203*H203</f>
        <v>0</v>
      </c>
      <c r="S203" s="195">
        <v>0</v>
      </c>
      <c r="T203" s="196">
        <f>S203*H203</f>
        <v>0</v>
      </c>
      <c r="U203" s="37"/>
      <c r="V203" s="37"/>
      <c r="W203" s="37"/>
      <c r="X203" s="37"/>
      <c r="Y203" s="37"/>
      <c r="Z203" s="37"/>
      <c r="AA203" s="37"/>
      <c r="AB203" s="37"/>
      <c r="AC203" s="37"/>
      <c r="AD203" s="37"/>
      <c r="AE203" s="37"/>
      <c r="AR203" s="197" t="s">
        <v>666</v>
      </c>
      <c r="AT203" s="197" t="s">
        <v>271</v>
      </c>
      <c r="AU203" s="197" t="s">
        <v>87</v>
      </c>
      <c r="AY203" s="18" t="s">
        <v>131</v>
      </c>
      <c r="BE203" s="198">
        <f>IF(N203="základní",J203,0)</f>
        <v>0</v>
      </c>
      <c r="BF203" s="198">
        <f>IF(N203="snížená",J203,0)</f>
        <v>0</v>
      </c>
      <c r="BG203" s="198">
        <f>IF(N203="zákl. přenesená",J203,0)</f>
        <v>0</v>
      </c>
      <c r="BH203" s="198">
        <f>IF(N203="sníž. přenesená",J203,0)</f>
        <v>0</v>
      </c>
      <c r="BI203" s="198">
        <f>IF(N203="nulová",J203,0)</f>
        <v>0</v>
      </c>
      <c r="BJ203" s="18" t="s">
        <v>85</v>
      </c>
      <c r="BK203" s="198">
        <f>ROUND(I203*H203,2)</f>
        <v>0</v>
      </c>
      <c r="BL203" s="18" t="s">
        <v>457</v>
      </c>
      <c r="BM203" s="197" t="s">
        <v>704</v>
      </c>
    </row>
    <row r="204" s="2" customFormat="1" ht="16.5" customHeight="1">
      <c r="A204" s="37"/>
      <c r="B204" s="185"/>
      <c r="C204" s="228" t="s">
        <v>350</v>
      </c>
      <c r="D204" s="228" t="s">
        <v>271</v>
      </c>
      <c r="E204" s="229" t="s">
        <v>705</v>
      </c>
      <c r="F204" s="230" t="s">
        <v>706</v>
      </c>
      <c r="G204" s="231" t="s">
        <v>209</v>
      </c>
      <c r="H204" s="232">
        <v>300</v>
      </c>
      <c r="I204" s="233"/>
      <c r="J204" s="234">
        <f>ROUND(I204*H204,2)</f>
        <v>0</v>
      </c>
      <c r="K204" s="230" t="s">
        <v>1</v>
      </c>
      <c r="L204" s="235"/>
      <c r="M204" s="236" t="s">
        <v>1</v>
      </c>
      <c r="N204" s="237" t="s">
        <v>42</v>
      </c>
      <c r="O204" s="76"/>
      <c r="P204" s="195">
        <f>O204*H204</f>
        <v>0</v>
      </c>
      <c r="Q204" s="195">
        <v>8.0000000000000007E-05</v>
      </c>
      <c r="R204" s="195">
        <f>Q204*H204</f>
        <v>0.024</v>
      </c>
      <c r="S204" s="195">
        <v>0</v>
      </c>
      <c r="T204" s="196">
        <f>S204*H204</f>
        <v>0</v>
      </c>
      <c r="U204" s="37"/>
      <c r="V204" s="37"/>
      <c r="W204" s="37"/>
      <c r="X204" s="37"/>
      <c r="Y204" s="37"/>
      <c r="Z204" s="37"/>
      <c r="AA204" s="37"/>
      <c r="AB204" s="37"/>
      <c r="AC204" s="37"/>
      <c r="AD204" s="37"/>
      <c r="AE204" s="37"/>
      <c r="AR204" s="197" t="s">
        <v>666</v>
      </c>
      <c r="AT204" s="197" t="s">
        <v>271</v>
      </c>
      <c r="AU204" s="197" t="s">
        <v>87</v>
      </c>
      <c r="AY204" s="18" t="s">
        <v>131</v>
      </c>
      <c r="BE204" s="198">
        <f>IF(N204="základní",J204,0)</f>
        <v>0</v>
      </c>
      <c r="BF204" s="198">
        <f>IF(N204="snížená",J204,0)</f>
        <v>0</v>
      </c>
      <c r="BG204" s="198">
        <f>IF(N204="zákl. přenesená",J204,0)</f>
        <v>0</v>
      </c>
      <c r="BH204" s="198">
        <f>IF(N204="sníž. přenesená",J204,0)</f>
        <v>0</v>
      </c>
      <c r="BI204" s="198">
        <f>IF(N204="nulová",J204,0)</f>
        <v>0</v>
      </c>
      <c r="BJ204" s="18" t="s">
        <v>85</v>
      </c>
      <c r="BK204" s="198">
        <f>ROUND(I204*H204,2)</f>
        <v>0</v>
      </c>
      <c r="BL204" s="18" t="s">
        <v>457</v>
      </c>
      <c r="BM204" s="197" t="s">
        <v>707</v>
      </c>
    </row>
    <row r="205" s="2" customFormat="1" ht="24" customHeight="1">
      <c r="A205" s="37"/>
      <c r="B205" s="185"/>
      <c r="C205" s="228" t="s">
        <v>358</v>
      </c>
      <c r="D205" s="228" t="s">
        <v>271</v>
      </c>
      <c r="E205" s="229" t="s">
        <v>708</v>
      </c>
      <c r="F205" s="230" t="s">
        <v>709</v>
      </c>
      <c r="G205" s="231" t="s">
        <v>710</v>
      </c>
      <c r="H205" s="232">
        <v>2</v>
      </c>
      <c r="I205" s="233"/>
      <c r="J205" s="234">
        <f>ROUND(I205*H205,2)</f>
        <v>0</v>
      </c>
      <c r="K205" s="230" t="s">
        <v>1</v>
      </c>
      <c r="L205" s="235"/>
      <c r="M205" s="236" t="s">
        <v>1</v>
      </c>
      <c r="N205" s="237" t="s">
        <v>42</v>
      </c>
      <c r="O205" s="76"/>
      <c r="P205" s="195">
        <f>O205*H205</f>
        <v>0</v>
      </c>
      <c r="Q205" s="195">
        <v>0.00050000000000000001</v>
      </c>
      <c r="R205" s="195">
        <f>Q205*H205</f>
        <v>0.001</v>
      </c>
      <c r="S205" s="195">
        <v>0</v>
      </c>
      <c r="T205" s="196">
        <f>S205*H205</f>
        <v>0</v>
      </c>
      <c r="U205" s="37"/>
      <c r="V205" s="37"/>
      <c r="W205" s="37"/>
      <c r="X205" s="37"/>
      <c r="Y205" s="37"/>
      <c r="Z205" s="37"/>
      <c r="AA205" s="37"/>
      <c r="AB205" s="37"/>
      <c r="AC205" s="37"/>
      <c r="AD205" s="37"/>
      <c r="AE205" s="37"/>
      <c r="AR205" s="197" t="s">
        <v>666</v>
      </c>
      <c r="AT205" s="197" t="s">
        <v>271</v>
      </c>
      <c r="AU205" s="197" t="s">
        <v>87</v>
      </c>
      <c r="AY205" s="18" t="s">
        <v>131</v>
      </c>
      <c r="BE205" s="198">
        <f>IF(N205="základní",J205,0)</f>
        <v>0</v>
      </c>
      <c r="BF205" s="198">
        <f>IF(N205="snížená",J205,0)</f>
        <v>0</v>
      </c>
      <c r="BG205" s="198">
        <f>IF(N205="zákl. přenesená",J205,0)</f>
        <v>0</v>
      </c>
      <c r="BH205" s="198">
        <f>IF(N205="sníž. přenesená",J205,0)</f>
        <v>0</v>
      </c>
      <c r="BI205" s="198">
        <f>IF(N205="nulová",J205,0)</f>
        <v>0</v>
      </c>
      <c r="BJ205" s="18" t="s">
        <v>85</v>
      </c>
      <c r="BK205" s="198">
        <f>ROUND(I205*H205,2)</f>
        <v>0</v>
      </c>
      <c r="BL205" s="18" t="s">
        <v>457</v>
      </c>
      <c r="BM205" s="197" t="s">
        <v>711</v>
      </c>
    </row>
    <row r="206" s="2" customFormat="1" ht="16.5" customHeight="1">
      <c r="A206" s="37"/>
      <c r="B206" s="185"/>
      <c r="C206" s="186" t="s">
        <v>366</v>
      </c>
      <c r="D206" s="186" t="s">
        <v>132</v>
      </c>
      <c r="E206" s="187" t="s">
        <v>712</v>
      </c>
      <c r="F206" s="188" t="s">
        <v>713</v>
      </c>
      <c r="G206" s="189" t="s">
        <v>288</v>
      </c>
      <c r="H206" s="190">
        <v>44</v>
      </c>
      <c r="I206" s="191"/>
      <c r="J206" s="192">
        <f>ROUND(I206*H206,2)</f>
        <v>0</v>
      </c>
      <c r="K206" s="188" t="s">
        <v>714</v>
      </c>
      <c r="L206" s="38"/>
      <c r="M206" s="193" t="s">
        <v>1</v>
      </c>
      <c r="N206" s="194" t="s">
        <v>42</v>
      </c>
      <c r="O206" s="76"/>
      <c r="P206" s="195">
        <f>O206*H206</f>
        <v>0</v>
      </c>
      <c r="Q206" s="195">
        <v>0</v>
      </c>
      <c r="R206" s="195">
        <f>Q206*H206</f>
        <v>0</v>
      </c>
      <c r="S206" s="195">
        <v>0</v>
      </c>
      <c r="T206" s="196">
        <f>S206*H206</f>
        <v>0</v>
      </c>
      <c r="U206" s="37"/>
      <c r="V206" s="37"/>
      <c r="W206" s="37"/>
      <c r="X206" s="37"/>
      <c r="Y206" s="37"/>
      <c r="Z206" s="37"/>
      <c r="AA206" s="37"/>
      <c r="AB206" s="37"/>
      <c r="AC206" s="37"/>
      <c r="AD206" s="37"/>
      <c r="AE206" s="37"/>
      <c r="AR206" s="197" t="s">
        <v>457</v>
      </c>
      <c r="AT206" s="197" t="s">
        <v>132</v>
      </c>
      <c r="AU206" s="197" t="s">
        <v>87</v>
      </c>
      <c r="AY206" s="18" t="s">
        <v>131</v>
      </c>
      <c r="BE206" s="198">
        <f>IF(N206="základní",J206,0)</f>
        <v>0</v>
      </c>
      <c r="BF206" s="198">
        <f>IF(N206="snížená",J206,0)</f>
        <v>0</v>
      </c>
      <c r="BG206" s="198">
        <f>IF(N206="zákl. přenesená",J206,0)</f>
        <v>0</v>
      </c>
      <c r="BH206" s="198">
        <f>IF(N206="sníž. přenesená",J206,0)</f>
        <v>0</v>
      </c>
      <c r="BI206" s="198">
        <f>IF(N206="nulová",J206,0)</f>
        <v>0</v>
      </c>
      <c r="BJ206" s="18" t="s">
        <v>85</v>
      </c>
      <c r="BK206" s="198">
        <f>ROUND(I206*H206,2)</f>
        <v>0</v>
      </c>
      <c r="BL206" s="18" t="s">
        <v>457</v>
      </c>
      <c r="BM206" s="197" t="s">
        <v>715</v>
      </c>
    </row>
    <row r="207" s="2" customFormat="1" ht="36" customHeight="1">
      <c r="A207" s="37"/>
      <c r="B207" s="185"/>
      <c r="C207" s="228" t="s">
        <v>390</v>
      </c>
      <c r="D207" s="228" t="s">
        <v>271</v>
      </c>
      <c r="E207" s="229" t="s">
        <v>716</v>
      </c>
      <c r="F207" s="230" t="s">
        <v>717</v>
      </c>
      <c r="G207" s="231" t="s">
        <v>288</v>
      </c>
      <c r="H207" s="232">
        <v>32</v>
      </c>
      <c r="I207" s="233"/>
      <c r="J207" s="234">
        <f>ROUND(I207*H207,2)</f>
        <v>0</v>
      </c>
      <c r="K207" s="230" t="s">
        <v>1</v>
      </c>
      <c r="L207" s="235"/>
      <c r="M207" s="236" t="s">
        <v>1</v>
      </c>
      <c r="N207" s="237" t="s">
        <v>42</v>
      </c>
      <c r="O207" s="76"/>
      <c r="P207" s="195">
        <f>O207*H207</f>
        <v>0</v>
      </c>
      <c r="Q207" s="195">
        <v>0</v>
      </c>
      <c r="R207" s="195">
        <f>Q207*H207</f>
        <v>0</v>
      </c>
      <c r="S207" s="195">
        <v>0</v>
      </c>
      <c r="T207" s="196">
        <f>S207*H207</f>
        <v>0</v>
      </c>
      <c r="U207" s="37"/>
      <c r="V207" s="37"/>
      <c r="W207" s="37"/>
      <c r="X207" s="37"/>
      <c r="Y207" s="37"/>
      <c r="Z207" s="37"/>
      <c r="AA207" s="37"/>
      <c r="AB207" s="37"/>
      <c r="AC207" s="37"/>
      <c r="AD207" s="37"/>
      <c r="AE207" s="37"/>
      <c r="AR207" s="197" t="s">
        <v>666</v>
      </c>
      <c r="AT207" s="197" t="s">
        <v>271</v>
      </c>
      <c r="AU207" s="197" t="s">
        <v>87</v>
      </c>
      <c r="AY207" s="18" t="s">
        <v>131</v>
      </c>
      <c r="BE207" s="198">
        <f>IF(N207="základní",J207,0)</f>
        <v>0</v>
      </c>
      <c r="BF207" s="198">
        <f>IF(N207="snížená",J207,0)</f>
        <v>0</v>
      </c>
      <c r="BG207" s="198">
        <f>IF(N207="zákl. přenesená",J207,0)</f>
        <v>0</v>
      </c>
      <c r="BH207" s="198">
        <f>IF(N207="sníž. přenesená",J207,0)</f>
        <v>0</v>
      </c>
      <c r="BI207" s="198">
        <f>IF(N207="nulová",J207,0)</f>
        <v>0</v>
      </c>
      <c r="BJ207" s="18" t="s">
        <v>85</v>
      </c>
      <c r="BK207" s="198">
        <f>ROUND(I207*H207,2)</f>
        <v>0</v>
      </c>
      <c r="BL207" s="18" t="s">
        <v>457</v>
      </c>
      <c r="BM207" s="197" t="s">
        <v>718</v>
      </c>
    </row>
    <row r="208" s="2" customFormat="1" ht="24" customHeight="1">
      <c r="A208" s="37"/>
      <c r="B208" s="185"/>
      <c r="C208" s="228" t="s">
        <v>394</v>
      </c>
      <c r="D208" s="228" t="s">
        <v>271</v>
      </c>
      <c r="E208" s="229" t="s">
        <v>719</v>
      </c>
      <c r="F208" s="230" t="s">
        <v>720</v>
      </c>
      <c r="G208" s="231" t="s">
        <v>288</v>
      </c>
      <c r="H208" s="232">
        <v>11</v>
      </c>
      <c r="I208" s="233"/>
      <c r="J208" s="234">
        <f>ROUND(I208*H208,2)</f>
        <v>0</v>
      </c>
      <c r="K208" s="230" t="s">
        <v>1</v>
      </c>
      <c r="L208" s="235"/>
      <c r="M208" s="236" t="s">
        <v>1</v>
      </c>
      <c r="N208" s="237" t="s">
        <v>42</v>
      </c>
      <c r="O208" s="76"/>
      <c r="P208" s="195">
        <f>O208*H208</f>
        <v>0</v>
      </c>
      <c r="Q208" s="195">
        <v>0</v>
      </c>
      <c r="R208" s="195">
        <f>Q208*H208</f>
        <v>0</v>
      </c>
      <c r="S208" s="195">
        <v>0</v>
      </c>
      <c r="T208" s="196">
        <f>S208*H208</f>
        <v>0</v>
      </c>
      <c r="U208" s="37"/>
      <c r="V208" s="37"/>
      <c r="W208" s="37"/>
      <c r="X208" s="37"/>
      <c r="Y208" s="37"/>
      <c r="Z208" s="37"/>
      <c r="AA208" s="37"/>
      <c r="AB208" s="37"/>
      <c r="AC208" s="37"/>
      <c r="AD208" s="37"/>
      <c r="AE208" s="37"/>
      <c r="AR208" s="197" t="s">
        <v>666</v>
      </c>
      <c r="AT208" s="197" t="s">
        <v>271</v>
      </c>
      <c r="AU208" s="197" t="s">
        <v>87</v>
      </c>
      <c r="AY208" s="18" t="s">
        <v>131</v>
      </c>
      <c r="BE208" s="198">
        <f>IF(N208="základní",J208,0)</f>
        <v>0</v>
      </c>
      <c r="BF208" s="198">
        <f>IF(N208="snížená",J208,0)</f>
        <v>0</v>
      </c>
      <c r="BG208" s="198">
        <f>IF(N208="zákl. přenesená",J208,0)</f>
        <v>0</v>
      </c>
      <c r="BH208" s="198">
        <f>IF(N208="sníž. přenesená",J208,0)</f>
        <v>0</v>
      </c>
      <c r="BI208" s="198">
        <f>IF(N208="nulová",J208,0)</f>
        <v>0</v>
      </c>
      <c r="BJ208" s="18" t="s">
        <v>85</v>
      </c>
      <c r="BK208" s="198">
        <f>ROUND(I208*H208,2)</f>
        <v>0</v>
      </c>
      <c r="BL208" s="18" t="s">
        <v>457</v>
      </c>
      <c r="BM208" s="197" t="s">
        <v>721</v>
      </c>
    </row>
    <row r="209" s="2" customFormat="1" ht="24" customHeight="1">
      <c r="A209" s="37"/>
      <c r="B209" s="185"/>
      <c r="C209" s="228" t="s">
        <v>401</v>
      </c>
      <c r="D209" s="228" t="s">
        <v>271</v>
      </c>
      <c r="E209" s="229" t="s">
        <v>722</v>
      </c>
      <c r="F209" s="230" t="s">
        <v>723</v>
      </c>
      <c r="G209" s="231" t="s">
        <v>288</v>
      </c>
      <c r="H209" s="232">
        <v>1</v>
      </c>
      <c r="I209" s="233"/>
      <c r="J209" s="234">
        <f>ROUND(I209*H209,2)</f>
        <v>0</v>
      </c>
      <c r="K209" s="230" t="s">
        <v>1</v>
      </c>
      <c r="L209" s="235"/>
      <c r="M209" s="236" t="s">
        <v>1</v>
      </c>
      <c r="N209" s="237" t="s">
        <v>42</v>
      </c>
      <c r="O209" s="76"/>
      <c r="P209" s="195">
        <f>O209*H209</f>
        <v>0</v>
      </c>
      <c r="Q209" s="195">
        <v>0</v>
      </c>
      <c r="R209" s="195">
        <f>Q209*H209</f>
        <v>0</v>
      </c>
      <c r="S209" s="195">
        <v>0</v>
      </c>
      <c r="T209" s="196">
        <f>S209*H209</f>
        <v>0</v>
      </c>
      <c r="U209" s="37"/>
      <c r="V209" s="37"/>
      <c r="W209" s="37"/>
      <c r="X209" s="37"/>
      <c r="Y209" s="37"/>
      <c r="Z209" s="37"/>
      <c r="AA209" s="37"/>
      <c r="AB209" s="37"/>
      <c r="AC209" s="37"/>
      <c r="AD209" s="37"/>
      <c r="AE209" s="37"/>
      <c r="AR209" s="197" t="s">
        <v>666</v>
      </c>
      <c r="AT209" s="197" t="s">
        <v>271</v>
      </c>
      <c r="AU209" s="197" t="s">
        <v>87</v>
      </c>
      <c r="AY209" s="18" t="s">
        <v>131</v>
      </c>
      <c r="BE209" s="198">
        <f>IF(N209="základní",J209,0)</f>
        <v>0</v>
      </c>
      <c r="BF209" s="198">
        <f>IF(N209="snížená",J209,0)</f>
        <v>0</v>
      </c>
      <c r="BG209" s="198">
        <f>IF(N209="zákl. přenesená",J209,0)</f>
        <v>0</v>
      </c>
      <c r="BH209" s="198">
        <f>IF(N209="sníž. přenesená",J209,0)</f>
        <v>0</v>
      </c>
      <c r="BI209" s="198">
        <f>IF(N209="nulová",J209,0)</f>
        <v>0</v>
      </c>
      <c r="BJ209" s="18" t="s">
        <v>85</v>
      </c>
      <c r="BK209" s="198">
        <f>ROUND(I209*H209,2)</f>
        <v>0</v>
      </c>
      <c r="BL209" s="18" t="s">
        <v>457</v>
      </c>
      <c r="BM209" s="197" t="s">
        <v>724</v>
      </c>
    </row>
    <row r="210" s="2" customFormat="1" ht="24" customHeight="1">
      <c r="A210" s="37"/>
      <c r="B210" s="185"/>
      <c r="C210" s="186" t="s">
        <v>410</v>
      </c>
      <c r="D210" s="186" t="s">
        <v>132</v>
      </c>
      <c r="E210" s="187" t="s">
        <v>725</v>
      </c>
      <c r="F210" s="188" t="s">
        <v>726</v>
      </c>
      <c r="G210" s="189" t="s">
        <v>288</v>
      </c>
      <c r="H210" s="190">
        <v>78</v>
      </c>
      <c r="I210" s="191"/>
      <c r="J210" s="192">
        <f>ROUND(I210*H210,2)</f>
        <v>0</v>
      </c>
      <c r="K210" s="188" t="s">
        <v>1</v>
      </c>
      <c r="L210" s="38"/>
      <c r="M210" s="193" t="s">
        <v>1</v>
      </c>
      <c r="N210" s="194" t="s">
        <v>42</v>
      </c>
      <c r="O210" s="76"/>
      <c r="P210" s="195">
        <f>O210*H210</f>
        <v>0</v>
      </c>
      <c r="Q210" s="195">
        <v>0</v>
      </c>
      <c r="R210" s="195">
        <f>Q210*H210</f>
        <v>0</v>
      </c>
      <c r="S210" s="195">
        <v>0</v>
      </c>
      <c r="T210" s="196">
        <f>S210*H210</f>
        <v>0</v>
      </c>
      <c r="U210" s="37"/>
      <c r="V210" s="37"/>
      <c r="W210" s="37"/>
      <c r="X210" s="37"/>
      <c r="Y210" s="37"/>
      <c r="Z210" s="37"/>
      <c r="AA210" s="37"/>
      <c r="AB210" s="37"/>
      <c r="AC210" s="37"/>
      <c r="AD210" s="37"/>
      <c r="AE210" s="37"/>
      <c r="AR210" s="197" t="s">
        <v>457</v>
      </c>
      <c r="AT210" s="197" t="s">
        <v>132</v>
      </c>
      <c r="AU210" s="197" t="s">
        <v>87</v>
      </c>
      <c r="AY210" s="18" t="s">
        <v>131</v>
      </c>
      <c r="BE210" s="198">
        <f>IF(N210="základní",J210,0)</f>
        <v>0</v>
      </c>
      <c r="BF210" s="198">
        <f>IF(N210="snížená",J210,0)</f>
        <v>0</v>
      </c>
      <c r="BG210" s="198">
        <f>IF(N210="zákl. přenesená",J210,0)</f>
        <v>0</v>
      </c>
      <c r="BH210" s="198">
        <f>IF(N210="sníž. přenesená",J210,0)</f>
        <v>0</v>
      </c>
      <c r="BI210" s="198">
        <f>IF(N210="nulová",J210,0)</f>
        <v>0</v>
      </c>
      <c r="BJ210" s="18" t="s">
        <v>85</v>
      </c>
      <c r="BK210" s="198">
        <f>ROUND(I210*H210,2)</f>
        <v>0</v>
      </c>
      <c r="BL210" s="18" t="s">
        <v>457</v>
      </c>
      <c r="BM210" s="197" t="s">
        <v>727</v>
      </c>
    </row>
    <row r="211" s="2" customFormat="1" ht="24" customHeight="1">
      <c r="A211" s="37"/>
      <c r="B211" s="185"/>
      <c r="C211" s="228" t="s">
        <v>415</v>
      </c>
      <c r="D211" s="228" t="s">
        <v>271</v>
      </c>
      <c r="E211" s="229" t="s">
        <v>728</v>
      </c>
      <c r="F211" s="230" t="s">
        <v>729</v>
      </c>
      <c r="G211" s="231" t="s">
        <v>288</v>
      </c>
      <c r="H211" s="232">
        <v>56</v>
      </c>
      <c r="I211" s="233"/>
      <c r="J211" s="234">
        <f>ROUND(I211*H211,2)</f>
        <v>0</v>
      </c>
      <c r="K211" s="230" t="s">
        <v>1</v>
      </c>
      <c r="L211" s="235"/>
      <c r="M211" s="236" t="s">
        <v>1</v>
      </c>
      <c r="N211" s="237" t="s">
        <v>42</v>
      </c>
      <c r="O211" s="76"/>
      <c r="P211" s="195">
        <f>O211*H211</f>
        <v>0</v>
      </c>
      <c r="Q211" s="195">
        <v>0</v>
      </c>
      <c r="R211" s="195">
        <f>Q211*H211</f>
        <v>0</v>
      </c>
      <c r="S211" s="195">
        <v>0</v>
      </c>
      <c r="T211" s="196">
        <f>S211*H211</f>
        <v>0</v>
      </c>
      <c r="U211" s="37"/>
      <c r="V211" s="37"/>
      <c r="W211" s="37"/>
      <c r="X211" s="37"/>
      <c r="Y211" s="37"/>
      <c r="Z211" s="37"/>
      <c r="AA211" s="37"/>
      <c r="AB211" s="37"/>
      <c r="AC211" s="37"/>
      <c r="AD211" s="37"/>
      <c r="AE211" s="37"/>
      <c r="AR211" s="197" t="s">
        <v>666</v>
      </c>
      <c r="AT211" s="197" t="s">
        <v>271</v>
      </c>
      <c r="AU211" s="197" t="s">
        <v>87</v>
      </c>
      <c r="AY211" s="18" t="s">
        <v>131</v>
      </c>
      <c r="BE211" s="198">
        <f>IF(N211="základní",J211,0)</f>
        <v>0</v>
      </c>
      <c r="BF211" s="198">
        <f>IF(N211="snížená",J211,0)</f>
        <v>0</v>
      </c>
      <c r="BG211" s="198">
        <f>IF(N211="zákl. přenesená",J211,0)</f>
        <v>0</v>
      </c>
      <c r="BH211" s="198">
        <f>IF(N211="sníž. přenesená",J211,0)</f>
        <v>0</v>
      </c>
      <c r="BI211" s="198">
        <f>IF(N211="nulová",J211,0)</f>
        <v>0</v>
      </c>
      <c r="BJ211" s="18" t="s">
        <v>85</v>
      </c>
      <c r="BK211" s="198">
        <f>ROUND(I211*H211,2)</f>
        <v>0</v>
      </c>
      <c r="BL211" s="18" t="s">
        <v>457</v>
      </c>
      <c r="BM211" s="197" t="s">
        <v>730</v>
      </c>
    </row>
    <row r="212" s="2" customFormat="1" ht="24" customHeight="1">
      <c r="A212" s="37"/>
      <c r="B212" s="185"/>
      <c r="C212" s="228" t="s">
        <v>420</v>
      </c>
      <c r="D212" s="228" t="s">
        <v>271</v>
      </c>
      <c r="E212" s="229" t="s">
        <v>731</v>
      </c>
      <c r="F212" s="230" t="s">
        <v>732</v>
      </c>
      <c r="G212" s="231" t="s">
        <v>288</v>
      </c>
      <c r="H212" s="232">
        <v>22</v>
      </c>
      <c r="I212" s="233"/>
      <c r="J212" s="234">
        <f>ROUND(I212*H212,2)</f>
        <v>0</v>
      </c>
      <c r="K212" s="230" t="s">
        <v>1</v>
      </c>
      <c r="L212" s="235"/>
      <c r="M212" s="236" t="s">
        <v>1</v>
      </c>
      <c r="N212" s="237" t="s">
        <v>42</v>
      </c>
      <c r="O212" s="76"/>
      <c r="P212" s="195">
        <f>O212*H212</f>
        <v>0</v>
      </c>
      <c r="Q212" s="195">
        <v>0</v>
      </c>
      <c r="R212" s="195">
        <f>Q212*H212</f>
        <v>0</v>
      </c>
      <c r="S212" s="195">
        <v>0</v>
      </c>
      <c r="T212" s="196">
        <f>S212*H212</f>
        <v>0</v>
      </c>
      <c r="U212" s="37"/>
      <c r="V212" s="37"/>
      <c r="W212" s="37"/>
      <c r="X212" s="37"/>
      <c r="Y212" s="37"/>
      <c r="Z212" s="37"/>
      <c r="AA212" s="37"/>
      <c r="AB212" s="37"/>
      <c r="AC212" s="37"/>
      <c r="AD212" s="37"/>
      <c r="AE212" s="37"/>
      <c r="AR212" s="197" t="s">
        <v>666</v>
      </c>
      <c r="AT212" s="197" t="s">
        <v>271</v>
      </c>
      <c r="AU212" s="197" t="s">
        <v>87</v>
      </c>
      <c r="AY212" s="18" t="s">
        <v>131</v>
      </c>
      <c r="BE212" s="198">
        <f>IF(N212="základní",J212,0)</f>
        <v>0</v>
      </c>
      <c r="BF212" s="198">
        <f>IF(N212="snížená",J212,0)</f>
        <v>0</v>
      </c>
      <c r="BG212" s="198">
        <f>IF(N212="zákl. přenesená",J212,0)</f>
        <v>0</v>
      </c>
      <c r="BH212" s="198">
        <f>IF(N212="sníž. přenesená",J212,0)</f>
        <v>0</v>
      </c>
      <c r="BI212" s="198">
        <f>IF(N212="nulová",J212,0)</f>
        <v>0</v>
      </c>
      <c r="BJ212" s="18" t="s">
        <v>85</v>
      </c>
      <c r="BK212" s="198">
        <f>ROUND(I212*H212,2)</f>
        <v>0</v>
      </c>
      <c r="BL212" s="18" t="s">
        <v>457</v>
      </c>
      <c r="BM212" s="197" t="s">
        <v>733</v>
      </c>
    </row>
    <row r="213" s="2" customFormat="1" ht="16.5" customHeight="1">
      <c r="A213" s="37"/>
      <c r="B213" s="185"/>
      <c r="C213" s="186" t="s">
        <v>424</v>
      </c>
      <c r="D213" s="186" t="s">
        <v>132</v>
      </c>
      <c r="E213" s="187" t="s">
        <v>734</v>
      </c>
      <c r="F213" s="188" t="s">
        <v>735</v>
      </c>
      <c r="G213" s="189" t="s">
        <v>288</v>
      </c>
      <c r="H213" s="190">
        <v>60</v>
      </c>
      <c r="I213" s="191"/>
      <c r="J213" s="192">
        <f>ROUND(I213*H213,2)</f>
        <v>0</v>
      </c>
      <c r="K213" s="188" t="s">
        <v>1</v>
      </c>
      <c r="L213" s="38"/>
      <c r="M213" s="193" t="s">
        <v>1</v>
      </c>
      <c r="N213" s="194" t="s">
        <v>42</v>
      </c>
      <c r="O213" s="76"/>
      <c r="P213" s="195">
        <f>O213*H213</f>
        <v>0</v>
      </c>
      <c r="Q213" s="195">
        <v>0</v>
      </c>
      <c r="R213" s="195">
        <f>Q213*H213</f>
        <v>0</v>
      </c>
      <c r="S213" s="195">
        <v>0</v>
      </c>
      <c r="T213" s="196">
        <f>S213*H213</f>
        <v>0</v>
      </c>
      <c r="U213" s="37"/>
      <c r="V213" s="37"/>
      <c r="W213" s="37"/>
      <c r="X213" s="37"/>
      <c r="Y213" s="37"/>
      <c r="Z213" s="37"/>
      <c r="AA213" s="37"/>
      <c r="AB213" s="37"/>
      <c r="AC213" s="37"/>
      <c r="AD213" s="37"/>
      <c r="AE213" s="37"/>
      <c r="AR213" s="197" t="s">
        <v>457</v>
      </c>
      <c r="AT213" s="197" t="s">
        <v>132</v>
      </c>
      <c r="AU213" s="197" t="s">
        <v>87</v>
      </c>
      <c r="AY213" s="18" t="s">
        <v>131</v>
      </c>
      <c r="BE213" s="198">
        <f>IF(N213="základní",J213,0)</f>
        <v>0</v>
      </c>
      <c r="BF213" s="198">
        <f>IF(N213="snížená",J213,0)</f>
        <v>0</v>
      </c>
      <c r="BG213" s="198">
        <f>IF(N213="zákl. přenesená",J213,0)</f>
        <v>0</v>
      </c>
      <c r="BH213" s="198">
        <f>IF(N213="sníž. přenesená",J213,0)</f>
        <v>0</v>
      </c>
      <c r="BI213" s="198">
        <f>IF(N213="nulová",J213,0)</f>
        <v>0</v>
      </c>
      <c r="BJ213" s="18" t="s">
        <v>85</v>
      </c>
      <c r="BK213" s="198">
        <f>ROUND(I213*H213,2)</f>
        <v>0</v>
      </c>
      <c r="BL213" s="18" t="s">
        <v>457</v>
      </c>
      <c r="BM213" s="197" t="s">
        <v>736</v>
      </c>
    </row>
    <row r="214" s="2" customFormat="1" ht="24" customHeight="1">
      <c r="A214" s="37"/>
      <c r="B214" s="185"/>
      <c r="C214" s="228" t="s">
        <v>429</v>
      </c>
      <c r="D214" s="228" t="s">
        <v>271</v>
      </c>
      <c r="E214" s="229" t="s">
        <v>737</v>
      </c>
      <c r="F214" s="230" t="s">
        <v>738</v>
      </c>
      <c r="G214" s="231" t="s">
        <v>288</v>
      </c>
      <c r="H214" s="232">
        <v>30</v>
      </c>
      <c r="I214" s="233"/>
      <c r="J214" s="234">
        <f>ROUND(I214*H214,2)</f>
        <v>0</v>
      </c>
      <c r="K214" s="230" t="s">
        <v>1</v>
      </c>
      <c r="L214" s="235"/>
      <c r="M214" s="236" t="s">
        <v>1</v>
      </c>
      <c r="N214" s="237" t="s">
        <v>42</v>
      </c>
      <c r="O214" s="76"/>
      <c r="P214" s="195">
        <f>O214*H214</f>
        <v>0</v>
      </c>
      <c r="Q214" s="195">
        <v>0</v>
      </c>
      <c r="R214" s="195">
        <f>Q214*H214</f>
        <v>0</v>
      </c>
      <c r="S214" s="195">
        <v>0</v>
      </c>
      <c r="T214" s="196">
        <f>S214*H214</f>
        <v>0</v>
      </c>
      <c r="U214" s="37"/>
      <c r="V214" s="37"/>
      <c r="W214" s="37"/>
      <c r="X214" s="37"/>
      <c r="Y214" s="37"/>
      <c r="Z214" s="37"/>
      <c r="AA214" s="37"/>
      <c r="AB214" s="37"/>
      <c r="AC214" s="37"/>
      <c r="AD214" s="37"/>
      <c r="AE214" s="37"/>
      <c r="AR214" s="197" t="s">
        <v>666</v>
      </c>
      <c r="AT214" s="197" t="s">
        <v>271</v>
      </c>
      <c r="AU214" s="197" t="s">
        <v>87</v>
      </c>
      <c r="AY214" s="18" t="s">
        <v>131</v>
      </c>
      <c r="BE214" s="198">
        <f>IF(N214="základní",J214,0)</f>
        <v>0</v>
      </c>
      <c r="BF214" s="198">
        <f>IF(N214="snížená",J214,0)</f>
        <v>0</v>
      </c>
      <c r="BG214" s="198">
        <f>IF(N214="zákl. přenesená",J214,0)</f>
        <v>0</v>
      </c>
      <c r="BH214" s="198">
        <f>IF(N214="sníž. přenesená",J214,0)</f>
        <v>0</v>
      </c>
      <c r="BI214" s="198">
        <f>IF(N214="nulová",J214,0)</f>
        <v>0</v>
      </c>
      <c r="BJ214" s="18" t="s">
        <v>85</v>
      </c>
      <c r="BK214" s="198">
        <f>ROUND(I214*H214,2)</f>
        <v>0</v>
      </c>
      <c r="BL214" s="18" t="s">
        <v>457</v>
      </c>
      <c r="BM214" s="197" t="s">
        <v>739</v>
      </c>
    </row>
    <row r="215" s="2" customFormat="1" ht="24" customHeight="1">
      <c r="A215" s="37"/>
      <c r="B215" s="185"/>
      <c r="C215" s="228" t="s">
        <v>434</v>
      </c>
      <c r="D215" s="228" t="s">
        <v>271</v>
      </c>
      <c r="E215" s="229" t="s">
        <v>740</v>
      </c>
      <c r="F215" s="230" t="s">
        <v>741</v>
      </c>
      <c r="G215" s="231" t="s">
        <v>288</v>
      </c>
      <c r="H215" s="232">
        <v>30</v>
      </c>
      <c r="I215" s="233"/>
      <c r="J215" s="234">
        <f>ROUND(I215*H215,2)</f>
        <v>0</v>
      </c>
      <c r="K215" s="230" t="s">
        <v>1</v>
      </c>
      <c r="L215" s="235"/>
      <c r="M215" s="236" t="s">
        <v>1</v>
      </c>
      <c r="N215" s="237" t="s">
        <v>42</v>
      </c>
      <c r="O215" s="76"/>
      <c r="P215" s="195">
        <f>O215*H215</f>
        <v>0</v>
      </c>
      <c r="Q215" s="195">
        <v>0</v>
      </c>
      <c r="R215" s="195">
        <f>Q215*H215</f>
        <v>0</v>
      </c>
      <c r="S215" s="195">
        <v>0</v>
      </c>
      <c r="T215" s="196">
        <f>S215*H215</f>
        <v>0</v>
      </c>
      <c r="U215" s="37"/>
      <c r="V215" s="37"/>
      <c r="W215" s="37"/>
      <c r="X215" s="37"/>
      <c r="Y215" s="37"/>
      <c r="Z215" s="37"/>
      <c r="AA215" s="37"/>
      <c r="AB215" s="37"/>
      <c r="AC215" s="37"/>
      <c r="AD215" s="37"/>
      <c r="AE215" s="37"/>
      <c r="AR215" s="197" t="s">
        <v>666</v>
      </c>
      <c r="AT215" s="197" t="s">
        <v>271</v>
      </c>
      <c r="AU215" s="197" t="s">
        <v>87</v>
      </c>
      <c r="AY215" s="18" t="s">
        <v>131</v>
      </c>
      <c r="BE215" s="198">
        <f>IF(N215="základní",J215,0)</f>
        <v>0</v>
      </c>
      <c r="BF215" s="198">
        <f>IF(N215="snížená",J215,0)</f>
        <v>0</v>
      </c>
      <c r="BG215" s="198">
        <f>IF(N215="zákl. přenesená",J215,0)</f>
        <v>0</v>
      </c>
      <c r="BH215" s="198">
        <f>IF(N215="sníž. přenesená",J215,0)</f>
        <v>0</v>
      </c>
      <c r="BI215" s="198">
        <f>IF(N215="nulová",J215,0)</f>
        <v>0</v>
      </c>
      <c r="BJ215" s="18" t="s">
        <v>85</v>
      </c>
      <c r="BK215" s="198">
        <f>ROUND(I215*H215,2)</f>
        <v>0</v>
      </c>
      <c r="BL215" s="18" t="s">
        <v>457</v>
      </c>
      <c r="BM215" s="197" t="s">
        <v>742</v>
      </c>
    </row>
    <row r="216" s="2" customFormat="1" ht="16.5" customHeight="1">
      <c r="A216" s="37"/>
      <c r="B216" s="185"/>
      <c r="C216" s="186" t="s">
        <v>436</v>
      </c>
      <c r="D216" s="186" t="s">
        <v>132</v>
      </c>
      <c r="E216" s="187" t="s">
        <v>743</v>
      </c>
      <c r="F216" s="188" t="s">
        <v>744</v>
      </c>
      <c r="G216" s="189" t="s">
        <v>288</v>
      </c>
      <c r="H216" s="190">
        <v>4</v>
      </c>
      <c r="I216" s="191"/>
      <c r="J216" s="192">
        <f>ROUND(I216*H216,2)</f>
        <v>0</v>
      </c>
      <c r="K216" s="188" t="s">
        <v>1</v>
      </c>
      <c r="L216" s="38"/>
      <c r="M216" s="193" t="s">
        <v>1</v>
      </c>
      <c r="N216" s="194" t="s">
        <v>42</v>
      </c>
      <c r="O216" s="76"/>
      <c r="P216" s="195">
        <f>O216*H216</f>
        <v>0</v>
      </c>
      <c r="Q216" s="195">
        <v>0</v>
      </c>
      <c r="R216" s="195">
        <f>Q216*H216</f>
        <v>0</v>
      </c>
      <c r="S216" s="195">
        <v>0</v>
      </c>
      <c r="T216" s="196">
        <f>S216*H216</f>
        <v>0</v>
      </c>
      <c r="U216" s="37"/>
      <c r="V216" s="37"/>
      <c r="W216" s="37"/>
      <c r="X216" s="37"/>
      <c r="Y216" s="37"/>
      <c r="Z216" s="37"/>
      <c r="AA216" s="37"/>
      <c r="AB216" s="37"/>
      <c r="AC216" s="37"/>
      <c r="AD216" s="37"/>
      <c r="AE216" s="37"/>
      <c r="AR216" s="197" t="s">
        <v>457</v>
      </c>
      <c r="AT216" s="197" t="s">
        <v>132</v>
      </c>
      <c r="AU216" s="197" t="s">
        <v>87</v>
      </c>
      <c r="AY216" s="18" t="s">
        <v>131</v>
      </c>
      <c r="BE216" s="198">
        <f>IF(N216="základní",J216,0)</f>
        <v>0</v>
      </c>
      <c r="BF216" s="198">
        <f>IF(N216="snížená",J216,0)</f>
        <v>0</v>
      </c>
      <c r="BG216" s="198">
        <f>IF(N216="zákl. přenesená",J216,0)</f>
        <v>0</v>
      </c>
      <c r="BH216" s="198">
        <f>IF(N216="sníž. přenesená",J216,0)</f>
        <v>0</v>
      </c>
      <c r="BI216" s="198">
        <f>IF(N216="nulová",J216,0)</f>
        <v>0</v>
      </c>
      <c r="BJ216" s="18" t="s">
        <v>85</v>
      </c>
      <c r="BK216" s="198">
        <f>ROUND(I216*H216,2)</f>
        <v>0</v>
      </c>
      <c r="BL216" s="18" t="s">
        <v>457</v>
      </c>
      <c r="BM216" s="197" t="s">
        <v>745</v>
      </c>
    </row>
    <row r="217" s="2" customFormat="1" ht="16.5" customHeight="1">
      <c r="A217" s="37"/>
      <c r="B217" s="185"/>
      <c r="C217" s="228" t="s">
        <v>441</v>
      </c>
      <c r="D217" s="228" t="s">
        <v>271</v>
      </c>
      <c r="E217" s="229" t="s">
        <v>746</v>
      </c>
      <c r="F217" s="230" t="s">
        <v>747</v>
      </c>
      <c r="G217" s="231" t="s">
        <v>288</v>
      </c>
      <c r="H217" s="232">
        <v>4</v>
      </c>
      <c r="I217" s="233"/>
      <c r="J217" s="234">
        <f>ROUND(I217*H217,2)</f>
        <v>0</v>
      </c>
      <c r="K217" s="230" t="s">
        <v>1</v>
      </c>
      <c r="L217" s="235"/>
      <c r="M217" s="236" t="s">
        <v>1</v>
      </c>
      <c r="N217" s="237" t="s">
        <v>42</v>
      </c>
      <c r="O217" s="76"/>
      <c r="P217" s="195">
        <f>O217*H217</f>
        <v>0</v>
      </c>
      <c r="Q217" s="195">
        <v>0</v>
      </c>
      <c r="R217" s="195">
        <f>Q217*H217</f>
        <v>0</v>
      </c>
      <c r="S217" s="195">
        <v>0</v>
      </c>
      <c r="T217" s="196">
        <f>S217*H217</f>
        <v>0</v>
      </c>
      <c r="U217" s="37"/>
      <c r="V217" s="37"/>
      <c r="W217" s="37"/>
      <c r="X217" s="37"/>
      <c r="Y217" s="37"/>
      <c r="Z217" s="37"/>
      <c r="AA217" s="37"/>
      <c r="AB217" s="37"/>
      <c r="AC217" s="37"/>
      <c r="AD217" s="37"/>
      <c r="AE217" s="37"/>
      <c r="AR217" s="197" t="s">
        <v>666</v>
      </c>
      <c r="AT217" s="197" t="s">
        <v>271</v>
      </c>
      <c r="AU217" s="197" t="s">
        <v>87</v>
      </c>
      <c r="AY217" s="18" t="s">
        <v>131</v>
      </c>
      <c r="BE217" s="198">
        <f>IF(N217="základní",J217,0)</f>
        <v>0</v>
      </c>
      <c r="BF217" s="198">
        <f>IF(N217="snížená",J217,0)</f>
        <v>0</v>
      </c>
      <c r="BG217" s="198">
        <f>IF(N217="zákl. přenesená",J217,0)</f>
        <v>0</v>
      </c>
      <c r="BH217" s="198">
        <f>IF(N217="sníž. přenesená",J217,0)</f>
        <v>0</v>
      </c>
      <c r="BI217" s="198">
        <f>IF(N217="nulová",J217,0)</f>
        <v>0</v>
      </c>
      <c r="BJ217" s="18" t="s">
        <v>85</v>
      </c>
      <c r="BK217" s="198">
        <f>ROUND(I217*H217,2)</f>
        <v>0</v>
      </c>
      <c r="BL217" s="18" t="s">
        <v>457</v>
      </c>
      <c r="BM217" s="197" t="s">
        <v>748</v>
      </c>
    </row>
    <row r="218" s="2" customFormat="1" ht="36" customHeight="1">
      <c r="A218" s="37"/>
      <c r="B218" s="185"/>
      <c r="C218" s="186" t="s">
        <v>449</v>
      </c>
      <c r="D218" s="186" t="s">
        <v>132</v>
      </c>
      <c r="E218" s="187" t="s">
        <v>749</v>
      </c>
      <c r="F218" s="188" t="s">
        <v>750</v>
      </c>
      <c r="G218" s="189" t="s">
        <v>288</v>
      </c>
      <c r="H218" s="190">
        <v>6</v>
      </c>
      <c r="I218" s="191"/>
      <c r="J218" s="192">
        <f>ROUND(I218*H218,2)</f>
        <v>0</v>
      </c>
      <c r="K218" s="188" t="s">
        <v>136</v>
      </c>
      <c r="L218" s="38"/>
      <c r="M218" s="193" t="s">
        <v>1</v>
      </c>
      <c r="N218" s="194" t="s">
        <v>42</v>
      </c>
      <c r="O218" s="76"/>
      <c r="P218" s="195">
        <f>O218*H218</f>
        <v>0</v>
      </c>
      <c r="Q218" s="195">
        <v>0</v>
      </c>
      <c r="R218" s="195">
        <f>Q218*H218</f>
        <v>0</v>
      </c>
      <c r="S218" s="195">
        <v>0</v>
      </c>
      <c r="T218" s="196">
        <f>S218*H218</f>
        <v>0</v>
      </c>
      <c r="U218" s="37"/>
      <c r="V218" s="37"/>
      <c r="W218" s="37"/>
      <c r="X218" s="37"/>
      <c r="Y218" s="37"/>
      <c r="Z218" s="37"/>
      <c r="AA218" s="37"/>
      <c r="AB218" s="37"/>
      <c r="AC218" s="37"/>
      <c r="AD218" s="37"/>
      <c r="AE218" s="37"/>
      <c r="AR218" s="197" t="s">
        <v>457</v>
      </c>
      <c r="AT218" s="197" t="s">
        <v>132</v>
      </c>
      <c r="AU218" s="197" t="s">
        <v>87</v>
      </c>
      <c r="AY218" s="18" t="s">
        <v>131</v>
      </c>
      <c r="BE218" s="198">
        <f>IF(N218="základní",J218,0)</f>
        <v>0</v>
      </c>
      <c r="BF218" s="198">
        <f>IF(N218="snížená",J218,0)</f>
        <v>0</v>
      </c>
      <c r="BG218" s="198">
        <f>IF(N218="zákl. přenesená",J218,0)</f>
        <v>0</v>
      </c>
      <c r="BH218" s="198">
        <f>IF(N218="sníž. přenesená",J218,0)</f>
        <v>0</v>
      </c>
      <c r="BI218" s="198">
        <f>IF(N218="nulová",J218,0)</f>
        <v>0</v>
      </c>
      <c r="BJ218" s="18" t="s">
        <v>85</v>
      </c>
      <c r="BK218" s="198">
        <f>ROUND(I218*H218,2)</f>
        <v>0</v>
      </c>
      <c r="BL218" s="18" t="s">
        <v>457</v>
      </c>
      <c r="BM218" s="197" t="s">
        <v>751</v>
      </c>
    </row>
    <row r="219" s="2" customFormat="1" ht="24" customHeight="1">
      <c r="A219" s="37"/>
      <c r="B219" s="185"/>
      <c r="C219" s="228" t="s">
        <v>465</v>
      </c>
      <c r="D219" s="228" t="s">
        <v>271</v>
      </c>
      <c r="E219" s="229" t="s">
        <v>752</v>
      </c>
      <c r="F219" s="230" t="s">
        <v>753</v>
      </c>
      <c r="G219" s="231" t="s">
        <v>288</v>
      </c>
      <c r="H219" s="232">
        <v>4</v>
      </c>
      <c r="I219" s="233"/>
      <c r="J219" s="234">
        <f>ROUND(I219*H219,2)</f>
        <v>0</v>
      </c>
      <c r="K219" s="230" t="s">
        <v>1</v>
      </c>
      <c r="L219" s="235"/>
      <c r="M219" s="236" t="s">
        <v>1</v>
      </c>
      <c r="N219" s="237" t="s">
        <v>42</v>
      </c>
      <c r="O219" s="76"/>
      <c r="P219" s="195">
        <f>O219*H219</f>
        <v>0</v>
      </c>
      <c r="Q219" s="195">
        <v>0</v>
      </c>
      <c r="R219" s="195">
        <f>Q219*H219</f>
        <v>0</v>
      </c>
      <c r="S219" s="195">
        <v>0</v>
      </c>
      <c r="T219" s="196">
        <f>S219*H219</f>
        <v>0</v>
      </c>
      <c r="U219" s="37"/>
      <c r="V219" s="37"/>
      <c r="W219" s="37"/>
      <c r="X219" s="37"/>
      <c r="Y219" s="37"/>
      <c r="Z219" s="37"/>
      <c r="AA219" s="37"/>
      <c r="AB219" s="37"/>
      <c r="AC219" s="37"/>
      <c r="AD219" s="37"/>
      <c r="AE219" s="37"/>
      <c r="AR219" s="197" t="s">
        <v>666</v>
      </c>
      <c r="AT219" s="197" t="s">
        <v>271</v>
      </c>
      <c r="AU219" s="197" t="s">
        <v>87</v>
      </c>
      <c r="AY219" s="18" t="s">
        <v>131</v>
      </c>
      <c r="BE219" s="198">
        <f>IF(N219="základní",J219,0)</f>
        <v>0</v>
      </c>
      <c r="BF219" s="198">
        <f>IF(N219="snížená",J219,0)</f>
        <v>0</v>
      </c>
      <c r="BG219" s="198">
        <f>IF(N219="zákl. přenesená",J219,0)</f>
        <v>0</v>
      </c>
      <c r="BH219" s="198">
        <f>IF(N219="sníž. přenesená",J219,0)</f>
        <v>0</v>
      </c>
      <c r="BI219" s="198">
        <f>IF(N219="nulová",J219,0)</f>
        <v>0</v>
      </c>
      <c r="BJ219" s="18" t="s">
        <v>85</v>
      </c>
      <c r="BK219" s="198">
        <f>ROUND(I219*H219,2)</f>
        <v>0</v>
      </c>
      <c r="BL219" s="18" t="s">
        <v>457</v>
      </c>
      <c r="BM219" s="197" t="s">
        <v>754</v>
      </c>
    </row>
    <row r="220" s="2" customFormat="1" ht="24" customHeight="1">
      <c r="A220" s="37"/>
      <c r="B220" s="185"/>
      <c r="C220" s="228" t="s">
        <v>471</v>
      </c>
      <c r="D220" s="228" t="s">
        <v>271</v>
      </c>
      <c r="E220" s="229" t="s">
        <v>755</v>
      </c>
      <c r="F220" s="230" t="s">
        <v>756</v>
      </c>
      <c r="G220" s="231" t="s">
        <v>288</v>
      </c>
      <c r="H220" s="232">
        <v>2</v>
      </c>
      <c r="I220" s="233"/>
      <c r="J220" s="234">
        <f>ROUND(I220*H220,2)</f>
        <v>0</v>
      </c>
      <c r="K220" s="230" t="s">
        <v>1</v>
      </c>
      <c r="L220" s="235"/>
      <c r="M220" s="236" t="s">
        <v>1</v>
      </c>
      <c r="N220" s="237" t="s">
        <v>42</v>
      </c>
      <c r="O220" s="76"/>
      <c r="P220" s="195">
        <f>O220*H220</f>
        <v>0</v>
      </c>
      <c r="Q220" s="195">
        <v>0</v>
      </c>
      <c r="R220" s="195">
        <f>Q220*H220</f>
        <v>0</v>
      </c>
      <c r="S220" s="195">
        <v>0</v>
      </c>
      <c r="T220" s="196">
        <f>S220*H220</f>
        <v>0</v>
      </c>
      <c r="U220" s="37"/>
      <c r="V220" s="37"/>
      <c r="W220" s="37"/>
      <c r="X220" s="37"/>
      <c r="Y220" s="37"/>
      <c r="Z220" s="37"/>
      <c r="AA220" s="37"/>
      <c r="AB220" s="37"/>
      <c r="AC220" s="37"/>
      <c r="AD220" s="37"/>
      <c r="AE220" s="37"/>
      <c r="AR220" s="197" t="s">
        <v>666</v>
      </c>
      <c r="AT220" s="197" t="s">
        <v>271</v>
      </c>
      <c r="AU220" s="197" t="s">
        <v>87</v>
      </c>
      <c r="AY220" s="18" t="s">
        <v>131</v>
      </c>
      <c r="BE220" s="198">
        <f>IF(N220="základní",J220,0)</f>
        <v>0</v>
      </c>
      <c r="BF220" s="198">
        <f>IF(N220="snížená",J220,0)</f>
        <v>0</v>
      </c>
      <c r="BG220" s="198">
        <f>IF(N220="zákl. přenesená",J220,0)</f>
        <v>0</v>
      </c>
      <c r="BH220" s="198">
        <f>IF(N220="sníž. přenesená",J220,0)</f>
        <v>0</v>
      </c>
      <c r="BI220" s="198">
        <f>IF(N220="nulová",J220,0)</f>
        <v>0</v>
      </c>
      <c r="BJ220" s="18" t="s">
        <v>85</v>
      </c>
      <c r="BK220" s="198">
        <f>ROUND(I220*H220,2)</f>
        <v>0</v>
      </c>
      <c r="BL220" s="18" t="s">
        <v>457</v>
      </c>
      <c r="BM220" s="197" t="s">
        <v>757</v>
      </c>
    </row>
    <row r="221" s="2" customFormat="1" ht="36" customHeight="1">
      <c r="A221" s="37"/>
      <c r="B221" s="185"/>
      <c r="C221" s="186" t="s">
        <v>477</v>
      </c>
      <c r="D221" s="186" t="s">
        <v>132</v>
      </c>
      <c r="E221" s="187" t="s">
        <v>758</v>
      </c>
      <c r="F221" s="188" t="s">
        <v>759</v>
      </c>
      <c r="G221" s="189" t="s">
        <v>288</v>
      </c>
      <c r="H221" s="190">
        <v>8</v>
      </c>
      <c r="I221" s="191"/>
      <c r="J221" s="192">
        <f>ROUND(I221*H221,2)</f>
        <v>0</v>
      </c>
      <c r="K221" s="188" t="s">
        <v>136</v>
      </c>
      <c r="L221" s="38"/>
      <c r="M221" s="193" t="s">
        <v>1</v>
      </c>
      <c r="N221" s="194" t="s">
        <v>42</v>
      </c>
      <c r="O221" s="76"/>
      <c r="P221" s="195">
        <f>O221*H221</f>
        <v>0</v>
      </c>
      <c r="Q221" s="195">
        <v>0</v>
      </c>
      <c r="R221" s="195">
        <f>Q221*H221</f>
        <v>0</v>
      </c>
      <c r="S221" s="195">
        <v>0</v>
      </c>
      <c r="T221" s="196">
        <f>S221*H221</f>
        <v>0</v>
      </c>
      <c r="U221" s="37"/>
      <c r="V221" s="37"/>
      <c r="W221" s="37"/>
      <c r="X221" s="37"/>
      <c r="Y221" s="37"/>
      <c r="Z221" s="37"/>
      <c r="AA221" s="37"/>
      <c r="AB221" s="37"/>
      <c r="AC221" s="37"/>
      <c r="AD221" s="37"/>
      <c r="AE221" s="37"/>
      <c r="AR221" s="197" t="s">
        <v>457</v>
      </c>
      <c r="AT221" s="197" t="s">
        <v>132</v>
      </c>
      <c r="AU221" s="197" t="s">
        <v>87</v>
      </c>
      <c r="AY221" s="18" t="s">
        <v>131</v>
      </c>
      <c r="BE221" s="198">
        <f>IF(N221="základní",J221,0)</f>
        <v>0</v>
      </c>
      <c r="BF221" s="198">
        <f>IF(N221="snížená",J221,0)</f>
        <v>0</v>
      </c>
      <c r="BG221" s="198">
        <f>IF(N221="zákl. přenesená",J221,0)</f>
        <v>0</v>
      </c>
      <c r="BH221" s="198">
        <f>IF(N221="sníž. přenesená",J221,0)</f>
        <v>0</v>
      </c>
      <c r="BI221" s="198">
        <f>IF(N221="nulová",J221,0)</f>
        <v>0</v>
      </c>
      <c r="BJ221" s="18" t="s">
        <v>85</v>
      </c>
      <c r="BK221" s="198">
        <f>ROUND(I221*H221,2)</f>
        <v>0</v>
      </c>
      <c r="BL221" s="18" t="s">
        <v>457</v>
      </c>
      <c r="BM221" s="197" t="s">
        <v>760</v>
      </c>
    </row>
    <row r="222" s="2" customFormat="1" ht="16.5" customHeight="1">
      <c r="A222" s="37"/>
      <c r="B222" s="185"/>
      <c r="C222" s="228" t="s">
        <v>488</v>
      </c>
      <c r="D222" s="228" t="s">
        <v>271</v>
      </c>
      <c r="E222" s="229" t="s">
        <v>761</v>
      </c>
      <c r="F222" s="230" t="s">
        <v>762</v>
      </c>
      <c r="G222" s="231" t="s">
        <v>288</v>
      </c>
      <c r="H222" s="232">
        <v>8</v>
      </c>
      <c r="I222" s="233"/>
      <c r="J222" s="234">
        <f>ROUND(I222*H222,2)</f>
        <v>0</v>
      </c>
      <c r="K222" s="230" t="s">
        <v>1</v>
      </c>
      <c r="L222" s="235"/>
      <c r="M222" s="236" t="s">
        <v>1</v>
      </c>
      <c r="N222" s="237" t="s">
        <v>42</v>
      </c>
      <c r="O222" s="76"/>
      <c r="P222" s="195">
        <f>O222*H222</f>
        <v>0</v>
      </c>
      <c r="Q222" s="195">
        <v>0</v>
      </c>
      <c r="R222" s="195">
        <f>Q222*H222</f>
        <v>0</v>
      </c>
      <c r="S222" s="195">
        <v>0</v>
      </c>
      <c r="T222" s="196">
        <f>S222*H222</f>
        <v>0</v>
      </c>
      <c r="U222" s="37"/>
      <c r="V222" s="37"/>
      <c r="W222" s="37"/>
      <c r="X222" s="37"/>
      <c r="Y222" s="37"/>
      <c r="Z222" s="37"/>
      <c r="AA222" s="37"/>
      <c r="AB222" s="37"/>
      <c r="AC222" s="37"/>
      <c r="AD222" s="37"/>
      <c r="AE222" s="37"/>
      <c r="AR222" s="197" t="s">
        <v>666</v>
      </c>
      <c r="AT222" s="197" t="s">
        <v>271</v>
      </c>
      <c r="AU222" s="197" t="s">
        <v>87</v>
      </c>
      <c r="AY222" s="18" t="s">
        <v>131</v>
      </c>
      <c r="BE222" s="198">
        <f>IF(N222="základní",J222,0)</f>
        <v>0</v>
      </c>
      <c r="BF222" s="198">
        <f>IF(N222="snížená",J222,0)</f>
        <v>0</v>
      </c>
      <c r="BG222" s="198">
        <f>IF(N222="zákl. přenesená",J222,0)</f>
        <v>0</v>
      </c>
      <c r="BH222" s="198">
        <f>IF(N222="sníž. přenesená",J222,0)</f>
        <v>0</v>
      </c>
      <c r="BI222" s="198">
        <f>IF(N222="nulová",J222,0)</f>
        <v>0</v>
      </c>
      <c r="BJ222" s="18" t="s">
        <v>85</v>
      </c>
      <c r="BK222" s="198">
        <f>ROUND(I222*H222,2)</f>
        <v>0</v>
      </c>
      <c r="BL222" s="18" t="s">
        <v>457</v>
      </c>
      <c r="BM222" s="197" t="s">
        <v>763</v>
      </c>
    </row>
    <row r="223" s="2" customFormat="1" ht="16.5" customHeight="1">
      <c r="A223" s="37"/>
      <c r="B223" s="185"/>
      <c r="C223" s="228" t="s">
        <v>495</v>
      </c>
      <c r="D223" s="228" t="s">
        <v>271</v>
      </c>
      <c r="E223" s="229" t="s">
        <v>764</v>
      </c>
      <c r="F223" s="230" t="s">
        <v>765</v>
      </c>
      <c r="G223" s="231" t="s">
        <v>288</v>
      </c>
      <c r="H223" s="232">
        <v>4</v>
      </c>
      <c r="I223" s="233"/>
      <c r="J223" s="234">
        <f>ROUND(I223*H223,2)</f>
        <v>0</v>
      </c>
      <c r="K223" s="230" t="s">
        <v>1</v>
      </c>
      <c r="L223" s="235"/>
      <c r="M223" s="236" t="s">
        <v>1</v>
      </c>
      <c r="N223" s="237" t="s">
        <v>42</v>
      </c>
      <c r="O223" s="76"/>
      <c r="P223" s="195">
        <f>O223*H223</f>
        <v>0</v>
      </c>
      <c r="Q223" s="195">
        <v>0</v>
      </c>
      <c r="R223" s="195">
        <f>Q223*H223</f>
        <v>0</v>
      </c>
      <c r="S223" s="195">
        <v>0</v>
      </c>
      <c r="T223" s="196">
        <f>S223*H223</f>
        <v>0</v>
      </c>
      <c r="U223" s="37"/>
      <c r="V223" s="37"/>
      <c r="W223" s="37"/>
      <c r="X223" s="37"/>
      <c r="Y223" s="37"/>
      <c r="Z223" s="37"/>
      <c r="AA223" s="37"/>
      <c r="AB223" s="37"/>
      <c r="AC223" s="37"/>
      <c r="AD223" s="37"/>
      <c r="AE223" s="37"/>
      <c r="AR223" s="197" t="s">
        <v>666</v>
      </c>
      <c r="AT223" s="197" t="s">
        <v>271</v>
      </c>
      <c r="AU223" s="197" t="s">
        <v>87</v>
      </c>
      <c r="AY223" s="18" t="s">
        <v>131</v>
      </c>
      <c r="BE223" s="198">
        <f>IF(N223="základní",J223,0)</f>
        <v>0</v>
      </c>
      <c r="BF223" s="198">
        <f>IF(N223="snížená",J223,0)</f>
        <v>0</v>
      </c>
      <c r="BG223" s="198">
        <f>IF(N223="zákl. přenesená",J223,0)</f>
        <v>0</v>
      </c>
      <c r="BH223" s="198">
        <f>IF(N223="sníž. přenesená",J223,0)</f>
        <v>0</v>
      </c>
      <c r="BI223" s="198">
        <f>IF(N223="nulová",J223,0)</f>
        <v>0</v>
      </c>
      <c r="BJ223" s="18" t="s">
        <v>85</v>
      </c>
      <c r="BK223" s="198">
        <f>ROUND(I223*H223,2)</f>
        <v>0</v>
      </c>
      <c r="BL223" s="18" t="s">
        <v>457</v>
      </c>
      <c r="BM223" s="197" t="s">
        <v>766</v>
      </c>
    </row>
    <row r="224" s="2" customFormat="1" ht="16.5" customHeight="1">
      <c r="A224" s="37"/>
      <c r="B224" s="185"/>
      <c r="C224" s="186" t="s">
        <v>500</v>
      </c>
      <c r="D224" s="186" t="s">
        <v>132</v>
      </c>
      <c r="E224" s="187" t="s">
        <v>767</v>
      </c>
      <c r="F224" s="188" t="s">
        <v>768</v>
      </c>
      <c r="G224" s="189" t="s">
        <v>288</v>
      </c>
      <c r="H224" s="190">
        <v>2</v>
      </c>
      <c r="I224" s="191"/>
      <c r="J224" s="192">
        <f>ROUND(I224*H224,2)</f>
        <v>0</v>
      </c>
      <c r="K224" s="188" t="s">
        <v>1</v>
      </c>
      <c r="L224" s="38"/>
      <c r="M224" s="193" t="s">
        <v>1</v>
      </c>
      <c r="N224" s="194" t="s">
        <v>42</v>
      </c>
      <c r="O224" s="76"/>
      <c r="P224" s="195">
        <f>O224*H224</f>
        <v>0</v>
      </c>
      <c r="Q224" s="195">
        <v>0</v>
      </c>
      <c r="R224" s="195">
        <f>Q224*H224</f>
        <v>0</v>
      </c>
      <c r="S224" s="195">
        <v>0</v>
      </c>
      <c r="T224" s="196">
        <f>S224*H224</f>
        <v>0</v>
      </c>
      <c r="U224" s="37"/>
      <c r="V224" s="37"/>
      <c r="W224" s="37"/>
      <c r="X224" s="37"/>
      <c r="Y224" s="37"/>
      <c r="Z224" s="37"/>
      <c r="AA224" s="37"/>
      <c r="AB224" s="37"/>
      <c r="AC224" s="37"/>
      <c r="AD224" s="37"/>
      <c r="AE224" s="37"/>
      <c r="AR224" s="197" t="s">
        <v>457</v>
      </c>
      <c r="AT224" s="197" t="s">
        <v>132</v>
      </c>
      <c r="AU224" s="197" t="s">
        <v>87</v>
      </c>
      <c r="AY224" s="18" t="s">
        <v>131</v>
      </c>
      <c r="BE224" s="198">
        <f>IF(N224="základní",J224,0)</f>
        <v>0</v>
      </c>
      <c r="BF224" s="198">
        <f>IF(N224="snížená",J224,0)</f>
        <v>0</v>
      </c>
      <c r="BG224" s="198">
        <f>IF(N224="zákl. přenesená",J224,0)</f>
        <v>0</v>
      </c>
      <c r="BH224" s="198">
        <f>IF(N224="sníž. přenesená",J224,0)</f>
        <v>0</v>
      </c>
      <c r="BI224" s="198">
        <f>IF(N224="nulová",J224,0)</f>
        <v>0</v>
      </c>
      <c r="BJ224" s="18" t="s">
        <v>85</v>
      </c>
      <c r="BK224" s="198">
        <f>ROUND(I224*H224,2)</f>
        <v>0</v>
      </c>
      <c r="BL224" s="18" t="s">
        <v>457</v>
      </c>
      <c r="BM224" s="197" t="s">
        <v>769</v>
      </c>
    </row>
    <row r="225" s="2" customFormat="1" ht="16.5" customHeight="1">
      <c r="A225" s="37"/>
      <c r="B225" s="185"/>
      <c r="C225" s="228" t="s">
        <v>511</v>
      </c>
      <c r="D225" s="228" t="s">
        <v>271</v>
      </c>
      <c r="E225" s="229" t="s">
        <v>770</v>
      </c>
      <c r="F225" s="230" t="s">
        <v>771</v>
      </c>
      <c r="G225" s="231" t="s">
        <v>288</v>
      </c>
      <c r="H225" s="232">
        <v>2</v>
      </c>
      <c r="I225" s="233"/>
      <c r="J225" s="234">
        <f>ROUND(I225*H225,2)</f>
        <v>0</v>
      </c>
      <c r="K225" s="230" t="s">
        <v>1</v>
      </c>
      <c r="L225" s="235"/>
      <c r="M225" s="236" t="s">
        <v>1</v>
      </c>
      <c r="N225" s="237" t="s">
        <v>42</v>
      </c>
      <c r="O225" s="76"/>
      <c r="P225" s="195">
        <f>O225*H225</f>
        <v>0</v>
      </c>
      <c r="Q225" s="195">
        <v>0</v>
      </c>
      <c r="R225" s="195">
        <f>Q225*H225</f>
        <v>0</v>
      </c>
      <c r="S225" s="195">
        <v>0</v>
      </c>
      <c r="T225" s="196">
        <f>S225*H225</f>
        <v>0</v>
      </c>
      <c r="U225" s="37"/>
      <c r="V225" s="37"/>
      <c r="W225" s="37"/>
      <c r="X225" s="37"/>
      <c r="Y225" s="37"/>
      <c r="Z225" s="37"/>
      <c r="AA225" s="37"/>
      <c r="AB225" s="37"/>
      <c r="AC225" s="37"/>
      <c r="AD225" s="37"/>
      <c r="AE225" s="37"/>
      <c r="AR225" s="197" t="s">
        <v>666</v>
      </c>
      <c r="AT225" s="197" t="s">
        <v>271</v>
      </c>
      <c r="AU225" s="197" t="s">
        <v>87</v>
      </c>
      <c r="AY225" s="18" t="s">
        <v>131</v>
      </c>
      <c r="BE225" s="198">
        <f>IF(N225="základní",J225,0)</f>
        <v>0</v>
      </c>
      <c r="BF225" s="198">
        <f>IF(N225="snížená",J225,0)</f>
        <v>0</v>
      </c>
      <c r="BG225" s="198">
        <f>IF(N225="zákl. přenesená",J225,0)</f>
        <v>0</v>
      </c>
      <c r="BH225" s="198">
        <f>IF(N225="sníž. přenesená",J225,0)</f>
        <v>0</v>
      </c>
      <c r="BI225" s="198">
        <f>IF(N225="nulová",J225,0)</f>
        <v>0</v>
      </c>
      <c r="BJ225" s="18" t="s">
        <v>85</v>
      </c>
      <c r="BK225" s="198">
        <f>ROUND(I225*H225,2)</f>
        <v>0</v>
      </c>
      <c r="BL225" s="18" t="s">
        <v>457</v>
      </c>
      <c r="BM225" s="197" t="s">
        <v>772</v>
      </c>
    </row>
    <row r="226" s="2" customFormat="1" ht="16.5" customHeight="1">
      <c r="A226" s="37"/>
      <c r="B226" s="185"/>
      <c r="C226" s="186" t="s">
        <v>516</v>
      </c>
      <c r="D226" s="186" t="s">
        <v>132</v>
      </c>
      <c r="E226" s="187" t="s">
        <v>773</v>
      </c>
      <c r="F226" s="188" t="s">
        <v>774</v>
      </c>
      <c r="G226" s="189" t="s">
        <v>288</v>
      </c>
      <c r="H226" s="190">
        <v>2</v>
      </c>
      <c r="I226" s="191"/>
      <c r="J226" s="192">
        <f>ROUND(I226*H226,2)</f>
        <v>0</v>
      </c>
      <c r="K226" s="188" t="s">
        <v>136</v>
      </c>
      <c r="L226" s="38"/>
      <c r="M226" s="193" t="s">
        <v>1</v>
      </c>
      <c r="N226" s="194" t="s">
        <v>42</v>
      </c>
      <c r="O226" s="76"/>
      <c r="P226" s="195">
        <f>O226*H226</f>
        <v>0</v>
      </c>
      <c r="Q226" s="195">
        <v>0</v>
      </c>
      <c r="R226" s="195">
        <f>Q226*H226</f>
        <v>0</v>
      </c>
      <c r="S226" s="195">
        <v>0</v>
      </c>
      <c r="T226" s="196">
        <f>S226*H226</f>
        <v>0</v>
      </c>
      <c r="U226" s="37"/>
      <c r="V226" s="37"/>
      <c r="W226" s="37"/>
      <c r="X226" s="37"/>
      <c r="Y226" s="37"/>
      <c r="Z226" s="37"/>
      <c r="AA226" s="37"/>
      <c r="AB226" s="37"/>
      <c r="AC226" s="37"/>
      <c r="AD226" s="37"/>
      <c r="AE226" s="37"/>
      <c r="AR226" s="197" t="s">
        <v>457</v>
      </c>
      <c r="AT226" s="197" t="s">
        <v>132</v>
      </c>
      <c r="AU226" s="197" t="s">
        <v>87</v>
      </c>
      <c r="AY226" s="18" t="s">
        <v>131</v>
      </c>
      <c r="BE226" s="198">
        <f>IF(N226="základní",J226,0)</f>
        <v>0</v>
      </c>
      <c r="BF226" s="198">
        <f>IF(N226="snížená",J226,0)</f>
        <v>0</v>
      </c>
      <c r="BG226" s="198">
        <f>IF(N226="zákl. přenesená",J226,0)</f>
        <v>0</v>
      </c>
      <c r="BH226" s="198">
        <f>IF(N226="sníž. přenesená",J226,0)</f>
        <v>0</v>
      </c>
      <c r="BI226" s="198">
        <f>IF(N226="nulová",J226,0)</f>
        <v>0</v>
      </c>
      <c r="BJ226" s="18" t="s">
        <v>85</v>
      </c>
      <c r="BK226" s="198">
        <f>ROUND(I226*H226,2)</f>
        <v>0</v>
      </c>
      <c r="BL226" s="18" t="s">
        <v>457</v>
      </c>
      <c r="BM226" s="197" t="s">
        <v>775</v>
      </c>
    </row>
    <row r="227" s="2" customFormat="1" ht="24" customHeight="1">
      <c r="A227" s="37"/>
      <c r="B227" s="185"/>
      <c r="C227" s="228" t="s">
        <v>523</v>
      </c>
      <c r="D227" s="228" t="s">
        <v>271</v>
      </c>
      <c r="E227" s="229" t="s">
        <v>776</v>
      </c>
      <c r="F227" s="230" t="s">
        <v>777</v>
      </c>
      <c r="G227" s="231" t="s">
        <v>288</v>
      </c>
      <c r="H227" s="232">
        <v>2</v>
      </c>
      <c r="I227" s="233"/>
      <c r="J227" s="234">
        <f>ROUND(I227*H227,2)</f>
        <v>0</v>
      </c>
      <c r="K227" s="230" t="s">
        <v>1</v>
      </c>
      <c r="L227" s="235"/>
      <c r="M227" s="236" t="s">
        <v>1</v>
      </c>
      <c r="N227" s="237" t="s">
        <v>42</v>
      </c>
      <c r="O227" s="76"/>
      <c r="P227" s="195">
        <f>O227*H227</f>
        <v>0</v>
      </c>
      <c r="Q227" s="195">
        <v>0</v>
      </c>
      <c r="R227" s="195">
        <f>Q227*H227</f>
        <v>0</v>
      </c>
      <c r="S227" s="195">
        <v>0</v>
      </c>
      <c r="T227" s="196">
        <f>S227*H227</f>
        <v>0</v>
      </c>
      <c r="U227" s="37"/>
      <c r="V227" s="37"/>
      <c r="W227" s="37"/>
      <c r="X227" s="37"/>
      <c r="Y227" s="37"/>
      <c r="Z227" s="37"/>
      <c r="AA227" s="37"/>
      <c r="AB227" s="37"/>
      <c r="AC227" s="37"/>
      <c r="AD227" s="37"/>
      <c r="AE227" s="37"/>
      <c r="AR227" s="197" t="s">
        <v>666</v>
      </c>
      <c r="AT227" s="197" t="s">
        <v>271</v>
      </c>
      <c r="AU227" s="197" t="s">
        <v>87</v>
      </c>
      <c r="AY227" s="18" t="s">
        <v>131</v>
      </c>
      <c r="BE227" s="198">
        <f>IF(N227="základní",J227,0)</f>
        <v>0</v>
      </c>
      <c r="BF227" s="198">
        <f>IF(N227="snížená",J227,0)</f>
        <v>0</v>
      </c>
      <c r="BG227" s="198">
        <f>IF(N227="zákl. přenesená",J227,0)</f>
        <v>0</v>
      </c>
      <c r="BH227" s="198">
        <f>IF(N227="sníž. přenesená",J227,0)</f>
        <v>0</v>
      </c>
      <c r="BI227" s="198">
        <f>IF(N227="nulová",J227,0)</f>
        <v>0</v>
      </c>
      <c r="BJ227" s="18" t="s">
        <v>85</v>
      </c>
      <c r="BK227" s="198">
        <f>ROUND(I227*H227,2)</f>
        <v>0</v>
      </c>
      <c r="BL227" s="18" t="s">
        <v>457</v>
      </c>
      <c r="BM227" s="197" t="s">
        <v>778</v>
      </c>
    </row>
    <row r="228" s="2" customFormat="1" ht="16.5" customHeight="1">
      <c r="A228" s="37"/>
      <c r="B228" s="185"/>
      <c r="C228" s="186" t="s">
        <v>528</v>
      </c>
      <c r="D228" s="186" t="s">
        <v>132</v>
      </c>
      <c r="E228" s="187" t="s">
        <v>779</v>
      </c>
      <c r="F228" s="188" t="s">
        <v>780</v>
      </c>
      <c r="G228" s="189" t="s">
        <v>288</v>
      </c>
      <c r="H228" s="190">
        <v>5</v>
      </c>
      <c r="I228" s="191"/>
      <c r="J228" s="192">
        <f>ROUND(I228*H228,2)</f>
        <v>0</v>
      </c>
      <c r="K228" s="188" t="s">
        <v>136</v>
      </c>
      <c r="L228" s="38"/>
      <c r="M228" s="193" t="s">
        <v>1</v>
      </c>
      <c r="N228" s="194" t="s">
        <v>42</v>
      </c>
      <c r="O228" s="76"/>
      <c r="P228" s="195">
        <f>O228*H228</f>
        <v>0</v>
      </c>
      <c r="Q228" s="195">
        <v>0</v>
      </c>
      <c r="R228" s="195">
        <f>Q228*H228</f>
        <v>0</v>
      </c>
      <c r="S228" s="195">
        <v>0</v>
      </c>
      <c r="T228" s="196">
        <f>S228*H228</f>
        <v>0</v>
      </c>
      <c r="U228" s="37"/>
      <c r="V228" s="37"/>
      <c r="W228" s="37"/>
      <c r="X228" s="37"/>
      <c r="Y228" s="37"/>
      <c r="Z228" s="37"/>
      <c r="AA228" s="37"/>
      <c r="AB228" s="37"/>
      <c r="AC228" s="37"/>
      <c r="AD228" s="37"/>
      <c r="AE228" s="37"/>
      <c r="AR228" s="197" t="s">
        <v>457</v>
      </c>
      <c r="AT228" s="197" t="s">
        <v>132</v>
      </c>
      <c r="AU228" s="197" t="s">
        <v>87</v>
      </c>
      <c r="AY228" s="18" t="s">
        <v>131</v>
      </c>
      <c r="BE228" s="198">
        <f>IF(N228="základní",J228,0)</f>
        <v>0</v>
      </c>
      <c r="BF228" s="198">
        <f>IF(N228="snížená",J228,0)</f>
        <v>0</v>
      </c>
      <c r="BG228" s="198">
        <f>IF(N228="zákl. přenesená",J228,0)</f>
        <v>0</v>
      </c>
      <c r="BH228" s="198">
        <f>IF(N228="sníž. přenesená",J228,0)</f>
        <v>0</v>
      </c>
      <c r="BI228" s="198">
        <f>IF(N228="nulová",J228,0)</f>
        <v>0</v>
      </c>
      <c r="BJ228" s="18" t="s">
        <v>85</v>
      </c>
      <c r="BK228" s="198">
        <f>ROUND(I228*H228,2)</f>
        <v>0</v>
      </c>
      <c r="BL228" s="18" t="s">
        <v>457</v>
      </c>
      <c r="BM228" s="197" t="s">
        <v>781</v>
      </c>
    </row>
    <row r="229" s="2" customFormat="1" ht="24" customHeight="1">
      <c r="A229" s="37"/>
      <c r="B229" s="185"/>
      <c r="C229" s="228" t="s">
        <v>535</v>
      </c>
      <c r="D229" s="228" t="s">
        <v>271</v>
      </c>
      <c r="E229" s="229" t="s">
        <v>782</v>
      </c>
      <c r="F229" s="230" t="s">
        <v>783</v>
      </c>
      <c r="G229" s="231" t="s">
        <v>288</v>
      </c>
      <c r="H229" s="232">
        <v>4</v>
      </c>
      <c r="I229" s="233"/>
      <c r="J229" s="234">
        <f>ROUND(I229*H229,2)</f>
        <v>0</v>
      </c>
      <c r="K229" s="230" t="s">
        <v>1</v>
      </c>
      <c r="L229" s="235"/>
      <c r="M229" s="236" t="s">
        <v>1</v>
      </c>
      <c r="N229" s="237" t="s">
        <v>42</v>
      </c>
      <c r="O229" s="76"/>
      <c r="P229" s="195">
        <f>O229*H229</f>
        <v>0</v>
      </c>
      <c r="Q229" s="195">
        <v>0</v>
      </c>
      <c r="R229" s="195">
        <f>Q229*H229</f>
        <v>0</v>
      </c>
      <c r="S229" s="195">
        <v>0</v>
      </c>
      <c r="T229" s="196">
        <f>S229*H229</f>
        <v>0</v>
      </c>
      <c r="U229" s="37"/>
      <c r="V229" s="37"/>
      <c r="W229" s="37"/>
      <c r="X229" s="37"/>
      <c r="Y229" s="37"/>
      <c r="Z229" s="37"/>
      <c r="AA229" s="37"/>
      <c r="AB229" s="37"/>
      <c r="AC229" s="37"/>
      <c r="AD229" s="37"/>
      <c r="AE229" s="37"/>
      <c r="AR229" s="197" t="s">
        <v>666</v>
      </c>
      <c r="AT229" s="197" t="s">
        <v>271</v>
      </c>
      <c r="AU229" s="197" t="s">
        <v>87</v>
      </c>
      <c r="AY229" s="18" t="s">
        <v>131</v>
      </c>
      <c r="BE229" s="198">
        <f>IF(N229="základní",J229,0)</f>
        <v>0</v>
      </c>
      <c r="BF229" s="198">
        <f>IF(N229="snížená",J229,0)</f>
        <v>0</v>
      </c>
      <c r="BG229" s="198">
        <f>IF(N229="zákl. přenesená",J229,0)</f>
        <v>0</v>
      </c>
      <c r="BH229" s="198">
        <f>IF(N229="sníž. přenesená",J229,0)</f>
        <v>0</v>
      </c>
      <c r="BI229" s="198">
        <f>IF(N229="nulová",J229,0)</f>
        <v>0</v>
      </c>
      <c r="BJ229" s="18" t="s">
        <v>85</v>
      </c>
      <c r="BK229" s="198">
        <f>ROUND(I229*H229,2)</f>
        <v>0</v>
      </c>
      <c r="BL229" s="18" t="s">
        <v>457</v>
      </c>
      <c r="BM229" s="197" t="s">
        <v>784</v>
      </c>
    </row>
    <row r="230" s="2" customFormat="1" ht="24" customHeight="1">
      <c r="A230" s="37"/>
      <c r="B230" s="185"/>
      <c r="C230" s="228" t="s">
        <v>539</v>
      </c>
      <c r="D230" s="228" t="s">
        <v>271</v>
      </c>
      <c r="E230" s="229" t="s">
        <v>785</v>
      </c>
      <c r="F230" s="230" t="s">
        <v>786</v>
      </c>
      <c r="G230" s="231" t="s">
        <v>288</v>
      </c>
      <c r="H230" s="232">
        <v>1</v>
      </c>
      <c r="I230" s="233"/>
      <c r="J230" s="234">
        <f>ROUND(I230*H230,2)</f>
        <v>0</v>
      </c>
      <c r="K230" s="230" t="s">
        <v>1</v>
      </c>
      <c r="L230" s="235"/>
      <c r="M230" s="236" t="s">
        <v>1</v>
      </c>
      <c r="N230" s="237" t="s">
        <v>42</v>
      </c>
      <c r="O230" s="76"/>
      <c r="P230" s="195">
        <f>O230*H230</f>
        <v>0</v>
      </c>
      <c r="Q230" s="195">
        <v>0</v>
      </c>
      <c r="R230" s="195">
        <f>Q230*H230</f>
        <v>0</v>
      </c>
      <c r="S230" s="195">
        <v>0</v>
      </c>
      <c r="T230" s="196">
        <f>S230*H230</f>
        <v>0</v>
      </c>
      <c r="U230" s="37"/>
      <c r="V230" s="37"/>
      <c r="W230" s="37"/>
      <c r="X230" s="37"/>
      <c r="Y230" s="37"/>
      <c r="Z230" s="37"/>
      <c r="AA230" s="37"/>
      <c r="AB230" s="37"/>
      <c r="AC230" s="37"/>
      <c r="AD230" s="37"/>
      <c r="AE230" s="37"/>
      <c r="AR230" s="197" t="s">
        <v>666</v>
      </c>
      <c r="AT230" s="197" t="s">
        <v>271</v>
      </c>
      <c r="AU230" s="197" t="s">
        <v>87</v>
      </c>
      <c r="AY230" s="18" t="s">
        <v>131</v>
      </c>
      <c r="BE230" s="198">
        <f>IF(N230="základní",J230,0)</f>
        <v>0</v>
      </c>
      <c r="BF230" s="198">
        <f>IF(N230="snížená",J230,0)</f>
        <v>0</v>
      </c>
      <c r="BG230" s="198">
        <f>IF(N230="zákl. přenesená",J230,0)</f>
        <v>0</v>
      </c>
      <c r="BH230" s="198">
        <f>IF(N230="sníž. přenesená",J230,0)</f>
        <v>0</v>
      </c>
      <c r="BI230" s="198">
        <f>IF(N230="nulová",J230,0)</f>
        <v>0</v>
      </c>
      <c r="BJ230" s="18" t="s">
        <v>85</v>
      </c>
      <c r="BK230" s="198">
        <f>ROUND(I230*H230,2)</f>
        <v>0</v>
      </c>
      <c r="BL230" s="18" t="s">
        <v>457</v>
      </c>
      <c r="BM230" s="197" t="s">
        <v>787</v>
      </c>
    </row>
    <row r="231" s="2" customFormat="1" ht="16.5" customHeight="1">
      <c r="A231" s="37"/>
      <c r="B231" s="185"/>
      <c r="C231" s="186" t="s">
        <v>544</v>
      </c>
      <c r="D231" s="186" t="s">
        <v>132</v>
      </c>
      <c r="E231" s="187" t="s">
        <v>788</v>
      </c>
      <c r="F231" s="188" t="s">
        <v>789</v>
      </c>
      <c r="G231" s="189" t="s">
        <v>288</v>
      </c>
      <c r="H231" s="190">
        <v>2</v>
      </c>
      <c r="I231" s="191"/>
      <c r="J231" s="192">
        <f>ROUND(I231*H231,2)</f>
        <v>0</v>
      </c>
      <c r="K231" s="188" t="s">
        <v>1</v>
      </c>
      <c r="L231" s="38"/>
      <c r="M231" s="193" t="s">
        <v>1</v>
      </c>
      <c r="N231" s="194" t="s">
        <v>42</v>
      </c>
      <c r="O231" s="76"/>
      <c r="P231" s="195">
        <f>O231*H231</f>
        <v>0</v>
      </c>
      <c r="Q231" s="195">
        <v>0</v>
      </c>
      <c r="R231" s="195">
        <f>Q231*H231</f>
        <v>0</v>
      </c>
      <c r="S231" s="195">
        <v>0</v>
      </c>
      <c r="T231" s="196">
        <f>S231*H231</f>
        <v>0</v>
      </c>
      <c r="U231" s="37"/>
      <c r="V231" s="37"/>
      <c r="W231" s="37"/>
      <c r="X231" s="37"/>
      <c r="Y231" s="37"/>
      <c r="Z231" s="37"/>
      <c r="AA231" s="37"/>
      <c r="AB231" s="37"/>
      <c r="AC231" s="37"/>
      <c r="AD231" s="37"/>
      <c r="AE231" s="37"/>
      <c r="AR231" s="197" t="s">
        <v>457</v>
      </c>
      <c r="AT231" s="197" t="s">
        <v>132</v>
      </c>
      <c r="AU231" s="197" t="s">
        <v>87</v>
      </c>
      <c r="AY231" s="18" t="s">
        <v>131</v>
      </c>
      <c r="BE231" s="198">
        <f>IF(N231="základní",J231,0)</f>
        <v>0</v>
      </c>
      <c r="BF231" s="198">
        <f>IF(N231="snížená",J231,0)</f>
        <v>0</v>
      </c>
      <c r="BG231" s="198">
        <f>IF(N231="zákl. přenesená",J231,0)</f>
        <v>0</v>
      </c>
      <c r="BH231" s="198">
        <f>IF(N231="sníž. přenesená",J231,0)</f>
        <v>0</v>
      </c>
      <c r="BI231" s="198">
        <f>IF(N231="nulová",J231,0)</f>
        <v>0</v>
      </c>
      <c r="BJ231" s="18" t="s">
        <v>85</v>
      </c>
      <c r="BK231" s="198">
        <f>ROUND(I231*H231,2)</f>
        <v>0</v>
      </c>
      <c r="BL231" s="18" t="s">
        <v>457</v>
      </c>
      <c r="BM231" s="197" t="s">
        <v>790</v>
      </c>
    </row>
    <row r="232" s="2" customFormat="1" ht="24" customHeight="1">
      <c r="A232" s="37"/>
      <c r="B232" s="185"/>
      <c r="C232" s="228" t="s">
        <v>552</v>
      </c>
      <c r="D232" s="228" t="s">
        <v>271</v>
      </c>
      <c r="E232" s="229" t="s">
        <v>791</v>
      </c>
      <c r="F232" s="230" t="s">
        <v>792</v>
      </c>
      <c r="G232" s="231" t="s">
        <v>288</v>
      </c>
      <c r="H232" s="232">
        <v>2</v>
      </c>
      <c r="I232" s="233"/>
      <c r="J232" s="234">
        <f>ROUND(I232*H232,2)</f>
        <v>0</v>
      </c>
      <c r="K232" s="230" t="s">
        <v>1</v>
      </c>
      <c r="L232" s="235"/>
      <c r="M232" s="236" t="s">
        <v>1</v>
      </c>
      <c r="N232" s="237" t="s">
        <v>42</v>
      </c>
      <c r="O232" s="76"/>
      <c r="P232" s="195">
        <f>O232*H232</f>
        <v>0</v>
      </c>
      <c r="Q232" s="195">
        <v>0</v>
      </c>
      <c r="R232" s="195">
        <f>Q232*H232</f>
        <v>0</v>
      </c>
      <c r="S232" s="195">
        <v>0</v>
      </c>
      <c r="T232" s="196">
        <f>S232*H232</f>
        <v>0</v>
      </c>
      <c r="U232" s="37"/>
      <c r="V232" s="37"/>
      <c r="W232" s="37"/>
      <c r="X232" s="37"/>
      <c r="Y232" s="37"/>
      <c r="Z232" s="37"/>
      <c r="AA232" s="37"/>
      <c r="AB232" s="37"/>
      <c r="AC232" s="37"/>
      <c r="AD232" s="37"/>
      <c r="AE232" s="37"/>
      <c r="AR232" s="197" t="s">
        <v>666</v>
      </c>
      <c r="AT232" s="197" t="s">
        <v>271</v>
      </c>
      <c r="AU232" s="197" t="s">
        <v>87</v>
      </c>
      <c r="AY232" s="18" t="s">
        <v>131</v>
      </c>
      <c r="BE232" s="198">
        <f>IF(N232="základní",J232,0)</f>
        <v>0</v>
      </c>
      <c r="BF232" s="198">
        <f>IF(N232="snížená",J232,0)</f>
        <v>0</v>
      </c>
      <c r="BG232" s="198">
        <f>IF(N232="zákl. přenesená",J232,0)</f>
        <v>0</v>
      </c>
      <c r="BH232" s="198">
        <f>IF(N232="sníž. přenesená",J232,0)</f>
        <v>0</v>
      </c>
      <c r="BI232" s="198">
        <f>IF(N232="nulová",J232,0)</f>
        <v>0</v>
      </c>
      <c r="BJ232" s="18" t="s">
        <v>85</v>
      </c>
      <c r="BK232" s="198">
        <f>ROUND(I232*H232,2)</f>
        <v>0</v>
      </c>
      <c r="BL232" s="18" t="s">
        <v>457</v>
      </c>
      <c r="BM232" s="197" t="s">
        <v>793</v>
      </c>
    </row>
    <row r="233" s="2" customFormat="1" ht="16.5" customHeight="1">
      <c r="A233" s="37"/>
      <c r="B233" s="185"/>
      <c r="C233" s="186" t="s">
        <v>557</v>
      </c>
      <c r="D233" s="186" t="s">
        <v>132</v>
      </c>
      <c r="E233" s="187" t="s">
        <v>794</v>
      </c>
      <c r="F233" s="188" t="s">
        <v>795</v>
      </c>
      <c r="G233" s="189" t="s">
        <v>288</v>
      </c>
      <c r="H233" s="190">
        <v>4</v>
      </c>
      <c r="I233" s="191"/>
      <c r="J233" s="192">
        <f>ROUND(I233*H233,2)</f>
        <v>0</v>
      </c>
      <c r="K233" s="188" t="s">
        <v>1</v>
      </c>
      <c r="L233" s="38"/>
      <c r="M233" s="193" t="s">
        <v>1</v>
      </c>
      <c r="N233" s="194" t="s">
        <v>42</v>
      </c>
      <c r="O233" s="76"/>
      <c r="P233" s="195">
        <f>O233*H233</f>
        <v>0</v>
      </c>
      <c r="Q233" s="195">
        <v>0</v>
      </c>
      <c r="R233" s="195">
        <f>Q233*H233</f>
        <v>0</v>
      </c>
      <c r="S233" s="195">
        <v>0</v>
      </c>
      <c r="T233" s="196">
        <f>S233*H233</f>
        <v>0</v>
      </c>
      <c r="U233" s="37"/>
      <c r="V233" s="37"/>
      <c r="W233" s="37"/>
      <c r="X233" s="37"/>
      <c r="Y233" s="37"/>
      <c r="Z233" s="37"/>
      <c r="AA233" s="37"/>
      <c r="AB233" s="37"/>
      <c r="AC233" s="37"/>
      <c r="AD233" s="37"/>
      <c r="AE233" s="37"/>
      <c r="AR233" s="197" t="s">
        <v>457</v>
      </c>
      <c r="AT233" s="197" t="s">
        <v>132</v>
      </c>
      <c r="AU233" s="197" t="s">
        <v>87</v>
      </c>
      <c r="AY233" s="18" t="s">
        <v>131</v>
      </c>
      <c r="BE233" s="198">
        <f>IF(N233="základní",J233,0)</f>
        <v>0</v>
      </c>
      <c r="BF233" s="198">
        <f>IF(N233="snížená",J233,0)</f>
        <v>0</v>
      </c>
      <c r="BG233" s="198">
        <f>IF(N233="zákl. přenesená",J233,0)</f>
        <v>0</v>
      </c>
      <c r="BH233" s="198">
        <f>IF(N233="sníž. přenesená",J233,0)</f>
        <v>0</v>
      </c>
      <c r="BI233" s="198">
        <f>IF(N233="nulová",J233,0)</f>
        <v>0</v>
      </c>
      <c r="BJ233" s="18" t="s">
        <v>85</v>
      </c>
      <c r="BK233" s="198">
        <f>ROUND(I233*H233,2)</f>
        <v>0</v>
      </c>
      <c r="BL233" s="18" t="s">
        <v>457</v>
      </c>
      <c r="BM233" s="197" t="s">
        <v>796</v>
      </c>
    </row>
    <row r="234" s="2" customFormat="1" ht="16.5" customHeight="1">
      <c r="A234" s="37"/>
      <c r="B234" s="185"/>
      <c r="C234" s="228" t="s">
        <v>563</v>
      </c>
      <c r="D234" s="228" t="s">
        <v>271</v>
      </c>
      <c r="E234" s="229" t="s">
        <v>797</v>
      </c>
      <c r="F234" s="230" t="s">
        <v>798</v>
      </c>
      <c r="G234" s="231" t="s">
        <v>288</v>
      </c>
      <c r="H234" s="232">
        <v>4</v>
      </c>
      <c r="I234" s="233"/>
      <c r="J234" s="234">
        <f>ROUND(I234*H234,2)</f>
        <v>0</v>
      </c>
      <c r="K234" s="230" t="s">
        <v>1</v>
      </c>
      <c r="L234" s="235"/>
      <c r="M234" s="236" t="s">
        <v>1</v>
      </c>
      <c r="N234" s="237" t="s">
        <v>42</v>
      </c>
      <c r="O234" s="76"/>
      <c r="P234" s="195">
        <f>O234*H234</f>
        <v>0</v>
      </c>
      <c r="Q234" s="195">
        <v>0</v>
      </c>
      <c r="R234" s="195">
        <f>Q234*H234</f>
        <v>0</v>
      </c>
      <c r="S234" s="195">
        <v>0</v>
      </c>
      <c r="T234" s="196">
        <f>S234*H234</f>
        <v>0</v>
      </c>
      <c r="U234" s="37"/>
      <c r="V234" s="37"/>
      <c r="W234" s="37"/>
      <c r="X234" s="37"/>
      <c r="Y234" s="37"/>
      <c r="Z234" s="37"/>
      <c r="AA234" s="37"/>
      <c r="AB234" s="37"/>
      <c r="AC234" s="37"/>
      <c r="AD234" s="37"/>
      <c r="AE234" s="37"/>
      <c r="AR234" s="197" t="s">
        <v>666</v>
      </c>
      <c r="AT234" s="197" t="s">
        <v>271</v>
      </c>
      <c r="AU234" s="197" t="s">
        <v>87</v>
      </c>
      <c r="AY234" s="18" t="s">
        <v>131</v>
      </c>
      <c r="BE234" s="198">
        <f>IF(N234="základní",J234,0)</f>
        <v>0</v>
      </c>
      <c r="BF234" s="198">
        <f>IF(N234="snížená",J234,0)</f>
        <v>0</v>
      </c>
      <c r="BG234" s="198">
        <f>IF(N234="zákl. přenesená",J234,0)</f>
        <v>0</v>
      </c>
      <c r="BH234" s="198">
        <f>IF(N234="sníž. přenesená",J234,0)</f>
        <v>0</v>
      </c>
      <c r="BI234" s="198">
        <f>IF(N234="nulová",J234,0)</f>
        <v>0</v>
      </c>
      <c r="BJ234" s="18" t="s">
        <v>85</v>
      </c>
      <c r="BK234" s="198">
        <f>ROUND(I234*H234,2)</f>
        <v>0</v>
      </c>
      <c r="BL234" s="18" t="s">
        <v>457</v>
      </c>
      <c r="BM234" s="197" t="s">
        <v>799</v>
      </c>
    </row>
    <row r="235" s="2" customFormat="1" ht="16.5" customHeight="1">
      <c r="A235" s="37"/>
      <c r="B235" s="185"/>
      <c r="C235" s="186" t="s">
        <v>457</v>
      </c>
      <c r="D235" s="186" t="s">
        <v>132</v>
      </c>
      <c r="E235" s="187" t="s">
        <v>800</v>
      </c>
      <c r="F235" s="188" t="s">
        <v>801</v>
      </c>
      <c r="G235" s="189" t="s">
        <v>288</v>
      </c>
      <c r="H235" s="190">
        <v>7</v>
      </c>
      <c r="I235" s="191"/>
      <c r="J235" s="192">
        <f>ROUND(I235*H235,2)</f>
        <v>0</v>
      </c>
      <c r="K235" s="188" t="s">
        <v>1</v>
      </c>
      <c r="L235" s="38"/>
      <c r="M235" s="193" t="s">
        <v>1</v>
      </c>
      <c r="N235" s="194" t="s">
        <v>42</v>
      </c>
      <c r="O235" s="76"/>
      <c r="P235" s="195">
        <f>O235*H235</f>
        <v>0</v>
      </c>
      <c r="Q235" s="195">
        <v>0</v>
      </c>
      <c r="R235" s="195">
        <f>Q235*H235</f>
        <v>0</v>
      </c>
      <c r="S235" s="195">
        <v>0</v>
      </c>
      <c r="T235" s="196">
        <f>S235*H235</f>
        <v>0</v>
      </c>
      <c r="U235" s="37"/>
      <c r="V235" s="37"/>
      <c r="W235" s="37"/>
      <c r="X235" s="37"/>
      <c r="Y235" s="37"/>
      <c r="Z235" s="37"/>
      <c r="AA235" s="37"/>
      <c r="AB235" s="37"/>
      <c r="AC235" s="37"/>
      <c r="AD235" s="37"/>
      <c r="AE235" s="37"/>
      <c r="AR235" s="197" t="s">
        <v>457</v>
      </c>
      <c r="AT235" s="197" t="s">
        <v>132</v>
      </c>
      <c r="AU235" s="197" t="s">
        <v>87</v>
      </c>
      <c r="AY235" s="18" t="s">
        <v>131</v>
      </c>
      <c r="BE235" s="198">
        <f>IF(N235="základní",J235,0)</f>
        <v>0</v>
      </c>
      <c r="BF235" s="198">
        <f>IF(N235="snížená",J235,0)</f>
        <v>0</v>
      </c>
      <c r="BG235" s="198">
        <f>IF(N235="zákl. přenesená",J235,0)</f>
        <v>0</v>
      </c>
      <c r="BH235" s="198">
        <f>IF(N235="sníž. přenesená",J235,0)</f>
        <v>0</v>
      </c>
      <c r="BI235" s="198">
        <f>IF(N235="nulová",J235,0)</f>
        <v>0</v>
      </c>
      <c r="BJ235" s="18" t="s">
        <v>85</v>
      </c>
      <c r="BK235" s="198">
        <f>ROUND(I235*H235,2)</f>
        <v>0</v>
      </c>
      <c r="BL235" s="18" t="s">
        <v>457</v>
      </c>
      <c r="BM235" s="197" t="s">
        <v>802</v>
      </c>
    </row>
    <row r="236" s="2" customFormat="1" ht="16.5" customHeight="1">
      <c r="A236" s="37"/>
      <c r="B236" s="185"/>
      <c r="C236" s="228" t="s">
        <v>803</v>
      </c>
      <c r="D236" s="228" t="s">
        <v>271</v>
      </c>
      <c r="E236" s="229" t="s">
        <v>804</v>
      </c>
      <c r="F236" s="230" t="s">
        <v>805</v>
      </c>
      <c r="G236" s="231" t="s">
        <v>288</v>
      </c>
      <c r="H236" s="232">
        <v>7</v>
      </c>
      <c r="I236" s="233"/>
      <c r="J236" s="234">
        <f>ROUND(I236*H236,2)</f>
        <v>0</v>
      </c>
      <c r="K236" s="230" t="s">
        <v>1</v>
      </c>
      <c r="L236" s="235"/>
      <c r="M236" s="236" t="s">
        <v>1</v>
      </c>
      <c r="N236" s="237" t="s">
        <v>42</v>
      </c>
      <c r="O236" s="76"/>
      <c r="P236" s="195">
        <f>O236*H236</f>
        <v>0</v>
      </c>
      <c r="Q236" s="195">
        <v>0</v>
      </c>
      <c r="R236" s="195">
        <f>Q236*H236</f>
        <v>0</v>
      </c>
      <c r="S236" s="195">
        <v>0</v>
      </c>
      <c r="T236" s="196">
        <f>S236*H236</f>
        <v>0</v>
      </c>
      <c r="U236" s="37"/>
      <c r="V236" s="37"/>
      <c r="W236" s="37"/>
      <c r="X236" s="37"/>
      <c r="Y236" s="37"/>
      <c r="Z236" s="37"/>
      <c r="AA236" s="37"/>
      <c r="AB236" s="37"/>
      <c r="AC236" s="37"/>
      <c r="AD236" s="37"/>
      <c r="AE236" s="37"/>
      <c r="AR236" s="197" t="s">
        <v>666</v>
      </c>
      <c r="AT236" s="197" t="s">
        <v>271</v>
      </c>
      <c r="AU236" s="197" t="s">
        <v>87</v>
      </c>
      <c r="AY236" s="18" t="s">
        <v>131</v>
      </c>
      <c r="BE236" s="198">
        <f>IF(N236="základní",J236,0)</f>
        <v>0</v>
      </c>
      <c r="BF236" s="198">
        <f>IF(N236="snížená",J236,0)</f>
        <v>0</v>
      </c>
      <c r="BG236" s="198">
        <f>IF(N236="zákl. přenesená",J236,0)</f>
        <v>0</v>
      </c>
      <c r="BH236" s="198">
        <f>IF(N236="sníž. přenesená",J236,0)</f>
        <v>0</v>
      </c>
      <c r="BI236" s="198">
        <f>IF(N236="nulová",J236,0)</f>
        <v>0</v>
      </c>
      <c r="BJ236" s="18" t="s">
        <v>85</v>
      </c>
      <c r="BK236" s="198">
        <f>ROUND(I236*H236,2)</f>
        <v>0</v>
      </c>
      <c r="BL236" s="18" t="s">
        <v>457</v>
      </c>
      <c r="BM236" s="197" t="s">
        <v>806</v>
      </c>
    </row>
    <row r="237" s="2" customFormat="1" ht="16.5" customHeight="1">
      <c r="A237" s="37"/>
      <c r="B237" s="185"/>
      <c r="C237" s="186" t="s">
        <v>807</v>
      </c>
      <c r="D237" s="186" t="s">
        <v>132</v>
      </c>
      <c r="E237" s="187" t="s">
        <v>808</v>
      </c>
      <c r="F237" s="188" t="s">
        <v>809</v>
      </c>
      <c r="G237" s="189" t="s">
        <v>288</v>
      </c>
      <c r="H237" s="190">
        <v>5</v>
      </c>
      <c r="I237" s="191"/>
      <c r="J237" s="192">
        <f>ROUND(I237*H237,2)</f>
        <v>0</v>
      </c>
      <c r="K237" s="188" t="s">
        <v>1</v>
      </c>
      <c r="L237" s="38"/>
      <c r="M237" s="193" t="s">
        <v>1</v>
      </c>
      <c r="N237" s="194" t="s">
        <v>42</v>
      </c>
      <c r="O237" s="76"/>
      <c r="P237" s="195">
        <f>O237*H237</f>
        <v>0</v>
      </c>
      <c r="Q237" s="195">
        <v>0</v>
      </c>
      <c r="R237" s="195">
        <f>Q237*H237</f>
        <v>0</v>
      </c>
      <c r="S237" s="195">
        <v>0</v>
      </c>
      <c r="T237" s="196">
        <f>S237*H237</f>
        <v>0</v>
      </c>
      <c r="U237" s="37"/>
      <c r="V237" s="37"/>
      <c r="W237" s="37"/>
      <c r="X237" s="37"/>
      <c r="Y237" s="37"/>
      <c r="Z237" s="37"/>
      <c r="AA237" s="37"/>
      <c r="AB237" s="37"/>
      <c r="AC237" s="37"/>
      <c r="AD237" s="37"/>
      <c r="AE237" s="37"/>
      <c r="AR237" s="197" t="s">
        <v>457</v>
      </c>
      <c r="AT237" s="197" t="s">
        <v>132</v>
      </c>
      <c r="AU237" s="197" t="s">
        <v>87</v>
      </c>
      <c r="AY237" s="18" t="s">
        <v>131</v>
      </c>
      <c r="BE237" s="198">
        <f>IF(N237="základní",J237,0)</f>
        <v>0</v>
      </c>
      <c r="BF237" s="198">
        <f>IF(N237="snížená",J237,0)</f>
        <v>0</v>
      </c>
      <c r="BG237" s="198">
        <f>IF(N237="zákl. přenesená",J237,0)</f>
        <v>0</v>
      </c>
      <c r="BH237" s="198">
        <f>IF(N237="sníž. přenesená",J237,0)</f>
        <v>0</v>
      </c>
      <c r="BI237" s="198">
        <f>IF(N237="nulová",J237,0)</f>
        <v>0</v>
      </c>
      <c r="BJ237" s="18" t="s">
        <v>85</v>
      </c>
      <c r="BK237" s="198">
        <f>ROUND(I237*H237,2)</f>
        <v>0</v>
      </c>
      <c r="BL237" s="18" t="s">
        <v>457</v>
      </c>
      <c r="BM237" s="197" t="s">
        <v>810</v>
      </c>
    </row>
    <row r="238" s="2" customFormat="1" ht="16.5" customHeight="1">
      <c r="A238" s="37"/>
      <c r="B238" s="185"/>
      <c r="C238" s="228" t="s">
        <v>811</v>
      </c>
      <c r="D238" s="228" t="s">
        <v>271</v>
      </c>
      <c r="E238" s="229" t="s">
        <v>812</v>
      </c>
      <c r="F238" s="230" t="s">
        <v>813</v>
      </c>
      <c r="G238" s="231" t="s">
        <v>288</v>
      </c>
      <c r="H238" s="232">
        <v>5</v>
      </c>
      <c r="I238" s="233"/>
      <c r="J238" s="234">
        <f>ROUND(I238*H238,2)</f>
        <v>0</v>
      </c>
      <c r="K238" s="230" t="s">
        <v>1</v>
      </c>
      <c r="L238" s="235"/>
      <c r="M238" s="236" t="s">
        <v>1</v>
      </c>
      <c r="N238" s="237" t="s">
        <v>42</v>
      </c>
      <c r="O238" s="76"/>
      <c r="P238" s="195">
        <f>O238*H238</f>
        <v>0</v>
      </c>
      <c r="Q238" s="195">
        <v>0</v>
      </c>
      <c r="R238" s="195">
        <f>Q238*H238</f>
        <v>0</v>
      </c>
      <c r="S238" s="195">
        <v>0</v>
      </c>
      <c r="T238" s="196">
        <f>S238*H238</f>
        <v>0</v>
      </c>
      <c r="U238" s="37"/>
      <c r="V238" s="37"/>
      <c r="W238" s="37"/>
      <c r="X238" s="37"/>
      <c r="Y238" s="37"/>
      <c r="Z238" s="37"/>
      <c r="AA238" s="37"/>
      <c r="AB238" s="37"/>
      <c r="AC238" s="37"/>
      <c r="AD238" s="37"/>
      <c r="AE238" s="37"/>
      <c r="AR238" s="197" t="s">
        <v>666</v>
      </c>
      <c r="AT238" s="197" t="s">
        <v>271</v>
      </c>
      <c r="AU238" s="197" t="s">
        <v>87</v>
      </c>
      <c r="AY238" s="18" t="s">
        <v>131</v>
      </c>
      <c r="BE238" s="198">
        <f>IF(N238="základní",J238,0)</f>
        <v>0</v>
      </c>
      <c r="BF238" s="198">
        <f>IF(N238="snížená",J238,0)</f>
        <v>0</v>
      </c>
      <c r="BG238" s="198">
        <f>IF(N238="zákl. přenesená",J238,0)</f>
        <v>0</v>
      </c>
      <c r="BH238" s="198">
        <f>IF(N238="sníž. přenesená",J238,0)</f>
        <v>0</v>
      </c>
      <c r="BI238" s="198">
        <f>IF(N238="nulová",J238,0)</f>
        <v>0</v>
      </c>
      <c r="BJ238" s="18" t="s">
        <v>85</v>
      </c>
      <c r="BK238" s="198">
        <f>ROUND(I238*H238,2)</f>
        <v>0</v>
      </c>
      <c r="BL238" s="18" t="s">
        <v>457</v>
      </c>
      <c r="BM238" s="197" t="s">
        <v>814</v>
      </c>
    </row>
    <row r="239" s="2" customFormat="1" ht="60" customHeight="1">
      <c r="A239" s="37"/>
      <c r="B239" s="185"/>
      <c r="C239" s="186" t="s">
        <v>815</v>
      </c>
      <c r="D239" s="186" t="s">
        <v>132</v>
      </c>
      <c r="E239" s="187" t="s">
        <v>816</v>
      </c>
      <c r="F239" s="188" t="s">
        <v>817</v>
      </c>
      <c r="G239" s="189" t="s">
        <v>209</v>
      </c>
      <c r="H239" s="190">
        <v>80</v>
      </c>
      <c r="I239" s="191"/>
      <c r="J239" s="192">
        <f>ROUND(I239*H239,2)</f>
        <v>0</v>
      </c>
      <c r="K239" s="188" t="s">
        <v>136</v>
      </c>
      <c r="L239" s="38"/>
      <c r="M239" s="193" t="s">
        <v>1</v>
      </c>
      <c r="N239" s="194" t="s">
        <v>42</v>
      </c>
      <c r="O239" s="76"/>
      <c r="P239" s="195">
        <f>O239*H239</f>
        <v>0</v>
      </c>
      <c r="Q239" s="195">
        <v>0</v>
      </c>
      <c r="R239" s="195">
        <f>Q239*H239</f>
        <v>0</v>
      </c>
      <c r="S239" s="195">
        <v>0</v>
      </c>
      <c r="T239" s="196">
        <f>S239*H239</f>
        <v>0</v>
      </c>
      <c r="U239" s="37"/>
      <c r="V239" s="37"/>
      <c r="W239" s="37"/>
      <c r="X239" s="37"/>
      <c r="Y239" s="37"/>
      <c r="Z239" s="37"/>
      <c r="AA239" s="37"/>
      <c r="AB239" s="37"/>
      <c r="AC239" s="37"/>
      <c r="AD239" s="37"/>
      <c r="AE239" s="37"/>
      <c r="AR239" s="197" t="s">
        <v>457</v>
      </c>
      <c r="AT239" s="197" t="s">
        <v>132</v>
      </c>
      <c r="AU239" s="197" t="s">
        <v>87</v>
      </c>
      <c r="AY239" s="18" t="s">
        <v>131</v>
      </c>
      <c r="BE239" s="198">
        <f>IF(N239="základní",J239,0)</f>
        <v>0</v>
      </c>
      <c r="BF239" s="198">
        <f>IF(N239="snížená",J239,0)</f>
        <v>0</v>
      </c>
      <c r="BG239" s="198">
        <f>IF(N239="zákl. přenesená",J239,0)</f>
        <v>0</v>
      </c>
      <c r="BH239" s="198">
        <f>IF(N239="sníž. přenesená",J239,0)</f>
        <v>0</v>
      </c>
      <c r="BI239" s="198">
        <f>IF(N239="nulová",J239,0)</f>
        <v>0</v>
      </c>
      <c r="BJ239" s="18" t="s">
        <v>85</v>
      </c>
      <c r="BK239" s="198">
        <f>ROUND(I239*H239,2)</f>
        <v>0</v>
      </c>
      <c r="BL239" s="18" t="s">
        <v>457</v>
      </c>
      <c r="BM239" s="197" t="s">
        <v>818</v>
      </c>
    </row>
    <row r="240" s="2" customFormat="1" ht="16.5" customHeight="1">
      <c r="A240" s="37"/>
      <c r="B240" s="185"/>
      <c r="C240" s="228" t="s">
        <v>819</v>
      </c>
      <c r="D240" s="228" t="s">
        <v>271</v>
      </c>
      <c r="E240" s="229" t="s">
        <v>820</v>
      </c>
      <c r="F240" s="230" t="s">
        <v>821</v>
      </c>
      <c r="G240" s="231" t="s">
        <v>209</v>
      </c>
      <c r="H240" s="232">
        <v>80</v>
      </c>
      <c r="I240" s="233"/>
      <c r="J240" s="234">
        <f>ROUND(I240*H240,2)</f>
        <v>0</v>
      </c>
      <c r="K240" s="230" t="s">
        <v>136</v>
      </c>
      <c r="L240" s="235"/>
      <c r="M240" s="236" t="s">
        <v>1</v>
      </c>
      <c r="N240" s="237" t="s">
        <v>42</v>
      </c>
      <c r="O240" s="76"/>
      <c r="P240" s="195">
        <f>O240*H240</f>
        <v>0</v>
      </c>
      <c r="Q240" s="195">
        <v>0.00055999999999999995</v>
      </c>
      <c r="R240" s="195">
        <f>Q240*H240</f>
        <v>0.044799999999999993</v>
      </c>
      <c r="S240" s="195">
        <v>0</v>
      </c>
      <c r="T240" s="196">
        <f>S240*H240</f>
        <v>0</v>
      </c>
      <c r="U240" s="37"/>
      <c r="V240" s="37"/>
      <c r="W240" s="37"/>
      <c r="X240" s="37"/>
      <c r="Y240" s="37"/>
      <c r="Z240" s="37"/>
      <c r="AA240" s="37"/>
      <c r="AB240" s="37"/>
      <c r="AC240" s="37"/>
      <c r="AD240" s="37"/>
      <c r="AE240" s="37"/>
      <c r="AR240" s="197" t="s">
        <v>666</v>
      </c>
      <c r="AT240" s="197" t="s">
        <v>271</v>
      </c>
      <c r="AU240" s="197" t="s">
        <v>87</v>
      </c>
      <c r="AY240" s="18" t="s">
        <v>131</v>
      </c>
      <c r="BE240" s="198">
        <f>IF(N240="základní",J240,0)</f>
        <v>0</v>
      </c>
      <c r="BF240" s="198">
        <f>IF(N240="snížená",J240,0)</f>
        <v>0</v>
      </c>
      <c r="BG240" s="198">
        <f>IF(N240="zákl. přenesená",J240,0)</f>
        <v>0</v>
      </c>
      <c r="BH240" s="198">
        <f>IF(N240="sníž. přenesená",J240,0)</f>
        <v>0</v>
      </c>
      <c r="BI240" s="198">
        <f>IF(N240="nulová",J240,0)</f>
        <v>0</v>
      </c>
      <c r="BJ240" s="18" t="s">
        <v>85</v>
      </c>
      <c r="BK240" s="198">
        <f>ROUND(I240*H240,2)</f>
        <v>0</v>
      </c>
      <c r="BL240" s="18" t="s">
        <v>457</v>
      </c>
      <c r="BM240" s="197" t="s">
        <v>822</v>
      </c>
    </row>
    <row r="241" s="2" customFormat="1" ht="16.5" customHeight="1">
      <c r="A241" s="37"/>
      <c r="B241" s="185"/>
      <c r="C241" s="186" t="s">
        <v>823</v>
      </c>
      <c r="D241" s="186" t="s">
        <v>132</v>
      </c>
      <c r="E241" s="187" t="s">
        <v>824</v>
      </c>
      <c r="F241" s="188" t="s">
        <v>825</v>
      </c>
      <c r="G241" s="189" t="s">
        <v>288</v>
      </c>
      <c r="H241" s="190">
        <v>2</v>
      </c>
      <c r="I241" s="191"/>
      <c r="J241" s="192">
        <f>ROUND(I241*H241,2)</f>
        <v>0</v>
      </c>
      <c r="K241" s="188" t="s">
        <v>1</v>
      </c>
      <c r="L241" s="38"/>
      <c r="M241" s="193" t="s">
        <v>1</v>
      </c>
      <c r="N241" s="194" t="s">
        <v>42</v>
      </c>
      <c r="O241" s="76"/>
      <c r="P241" s="195">
        <f>O241*H241</f>
        <v>0</v>
      </c>
      <c r="Q241" s="195">
        <v>0</v>
      </c>
      <c r="R241" s="195">
        <f>Q241*H241</f>
        <v>0</v>
      </c>
      <c r="S241" s="195">
        <v>0</v>
      </c>
      <c r="T241" s="196">
        <f>S241*H241</f>
        <v>0</v>
      </c>
      <c r="U241" s="37"/>
      <c r="V241" s="37"/>
      <c r="W241" s="37"/>
      <c r="X241" s="37"/>
      <c r="Y241" s="37"/>
      <c r="Z241" s="37"/>
      <c r="AA241" s="37"/>
      <c r="AB241" s="37"/>
      <c r="AC241" s="37"/>
      <c r="AD241" s="37"/>
      <c r="AE241" s="37"/>
      <c r="AR241" s="197" t="s">
        <v>457</v>
      </c>
      <c r="AT241" s="197" t="s">
        <v>132</v>
      </c>
      <c r="AU241" s="197" t="s">
        <v>87</v>
      </c>
      <c r="AY241" s="18" t="s">
        <v>131</v>
      </c>
      <c r="BE241" s="198">
        <f>IF(N241="základní",J241,0)</f>
        <v>0</v>
      </c>
      <c r="BF241" s="198">
        <f>IF(N241="snížená",J241,0)</f>
        <v>0</v>
      </c>
      <c r="BG241" s="198">
        <f>IF(N241="zákl. přenesená",J241,0)</f>
        <v>0</v>
      </c>
      <c r="BH241" s="198">
        <f>IF(N241="sníž. přenesená",J241,0)</f>
        <v>0</v>
      </c>
      <c r="BI241" s="198">
        <f>IF(N241="nulová",J241,0)</f>
        <v>0</v>
      </c>
      <c r="BJ241" s="18" t="s">
        <v>85</v>
      </c>
      <c r="BK241" s="198">
        <f>ROUND(I241*H241,2)</f>
        <v>0</v>
      </c>
      <c r="BL241" s="18" t="s">
        <v>457</v>
      </c>
      <c r="BM241" s="197" t="s">
        <v>826</v>
      </c>
    </row>
    <row r="242" s="2" customFormat="1" ht="16.5" customHeight="1">
      <c r="A242" s="37"/>
      <c r="B242" s="185"/>
      <c r="C242" s="228" t="s">
        <v>827</v>
      </c>
      <c r="D242" s="228" t="s">
        <v>271</v>
      </c>
      <c r="E242" s="229" t="s">
        <v>828</v>
      </c>
      <c r="F242" s="230" t="s">
        <v>829</v>
      </c>
      <c r="G242" s="231" t="s">
        <v>288</v>
      </c>
      <c r="H242" s="232">
        <v>2</v>
      </c>
      <c r="I242" s="233"/>
      <c r="J242" s="234">
        <f>ROUND(I242*H242,2)</f>
        <v>0</v>
      </c>
      <c r="K242" s="230" t="s">
        <v>1</v>
      </c>
      <c r="L242" s="235"/>
      <c r="M242" s="236" t="s">
        <v>1</v>
      </c>
      <c r="N242" s="237" t="s">
        <v>42</v>
      </c>
      <c r="O242" s="76"/>
      <c r="P242" s="195">
        <f>O242*H242</f>
        <v>0</v>
      </c>
      <c r="Q242" s="195">
        <v>0</v>
      </c>
      <c r="R242" s="195">
        <f>Q242*H242</f>
        <v>0</v>
      </c>
      <c r="S242" s="195">
        <v>0</v>
      </c>
      <c r="T242" s="196">
        <f>S242*H242</f>
        <v>0</v>
      </c>
      <c r="U242" s="37"/>
      <c r="V242" s="37"/>
      <c r="W242" s="37"/>
      <c r="X242" s="37"/>
      <c r="Y242" s="37"/>
      <c r="Z242" s="37"/>
      <c r="AA242" s="37"/>
      <c r="AB242" s="37"/>
      <c r="AC242" s="37"/>
      <c r="AD242" s="37"/>
      <c r="AE242" s="37"/>
      <c r="AR242" s="197" t="s">
        <v>666</v>
      </c>
      <c r="AT242" s="197" t="s">
        <v>271</v>
      </c>
      <c r="AU242" s="197" t="s">
        <v>87</v>
      </c>
      <c r="AY242" s="18" t="s">
        <v>131</v>
      </c>
      <c r="BE242" s="198">
        <f>IF(N242="základní",J242,0)</f>
        <v>0</v>
      </c>
      <c r="BF242" s="198">
        <f>IF(N242="snížená",J242,0)</f>
        <v>0</v>
      </c>
      <c r="BG242" s="198">
        <f>IF(N242="zákl. přenesená",J242,0)</f>
        <v>0</v>
      </c>
      <c r="BH242" s="198">
        <f>IF(N242="sníž. přenesená",J242,0)</f>
        <v>0</v>
      </c>
      <c r="BI242" s="198">
        <f>IF(N242="nulová",J242,0)</f>
        <v>0</v>
      </c>
      <c r="BJ242" s="18" t="s">
        <v>85</v>
      </c>
      <c r="BK242" s="198">
        <f>ROUND(I242*H242,2)</f>
        <v>0</v>
      </c>
      <c r="BL242" s="18" t="s">
        <v>457</v>
      </c>
      <c r="BM242" s="197" t="s">
        <v>830</v>
      </c>
    </row>
    <row r="243" s="2" customFormat="1" ht="16.5" customHeight="1">
      <c r="A243" s="37"/>
      <c r="B243" s="185"/>
      <c r="C243" s="186" t="s">
        <v>831</v>
      </c>
      <c r="D243" s="186" t="s">
        <v>132</v>
      </c>
      <c r="E243" s="187" t="s">
        <v>832</v>
      </c>
      <c r="F243" s="188" t="s">
        <v>833</v>
      </c>
      <c r="G243" s="189" t="s">
        <v>288</v>
      </c>
      <c r="H243" s="190">
        <v>1</v>
      </c>
      <c r="I243" s="191"/>
      <c r="J243" s="192">
        <f>ROUND(I243*H243,2)</f>
        <v>0</v>
      </c>
      <c r="K243" s="188" t="s">
        <v>1</v>
      </c>
      <c r="L243" s="38"/>
      <c r="M243" s="193" t="s">
        <v>1</v>
      </c>
      <c r="N243" s="194" t="s">
        <v>42</v>
      </c>
      <c r="O243" s="76"/>
      <c r="P243" s="195">
        <f>O243*H243</f>
        <v>0</v>
      </c>
      <c r="Q243" s="195">
        <v>0</v>
      </c>
      <c r="R243" s="195">
        <f>Q243*H243</f>
        <v>0</v>
      </c>
      <c r="S243" s="195">
        <v>0</v>
      </c>
      <c r="T243" s="196">
        <f>S243*H243</f>
        <v>0</v>
      </c>
      <c r="U243" s="37"/>
      <c r="V243" s="37"/>
      <c r="W243" s="37"/>
      <c r="X243" s="37"/>
      <c r="Y243" s="37"/>
      <c r="Z243" s="37"/>
      <c r="AA243" s="37"/>
      <c r="AB243" s="37"/>
      <c r="AC243" s="37"/>
      <c r="AD243" s="37"/>
      <c r="AE243" s="37"/>
      <c r="AR243" s="197" t="s">
        <v>457</v>
      </c>
      <c r="AT243" s="197" t="s">
        <v>132</v>
      </c>
      <c r="AU243" s="197" t="s">
        <v>87</v>
      </c>
      <c r="AY243" s="18" t="s">
        <v>131</v>
      </c>
      <c r="BE243" s="198">
        <f>IF(N243="základní",J243,0)</f>
        <v>0</v>
      </c>
      <c r="BF243" s="198">
        <f>IF(N243="snížená",J243,0)</f>
        <v>0</v>
      </c>
      <c r="BG243" s="198">
        <f>IF(N243="zákl. přenesená",J243,0)</f>
        <v>0</v>
      </c>
      <c r="BH243" s="198">
        <f>IF(N243="sníž. přenesená",J243,0)</f>
        <v>0</v>
      </c>
      <c r="BI243" s="198">
        <f>IF(N243="nulová",J243,0)</f>
        <v>0</v>
      </c>
      <c r="BJ243" s="18" t="s">
        <v>85</v>
      </c>
      <c r="BK243" s="198">
        <f>ROUND(I243*H243,2)</f>
        <v>0</v>
      </c>
      <c r="BL243" s="18" t="s">
        <v>457</v>
      </c>
      <c r="BM243" s="197" t="s">
        <v>834</v>
      </c>
    </row>
    <row r="244" s="2" customFormat="1" ht="16.5" customHeight="1">
      <c r="A244" s="37"/>
      <c r="B244" s="185"/>
      <c r="C244" s="228" t="s">
        <v>835</v>
      </c>
      <c r="D244" s="228" t="s">
        <v>271</v>
      </c>
      <c r="E244" s="229" t="s">
        <v>836</v>
      </c>
      <c r="F244" s="230" t="s">
        <v>837</v>
      </c>
      <c r="G244" s="231" t="s">
        <v>288</v>
      </c>
      <c r="H244" s="232">
        <v>1</v>
      </c>
      <c r="I244" s="233"/>
      <c r="J244" s="234">
        <f>ROUND(I244*H244,2)</f>
        <v>0</v>
      </c>
      <c r="K244" s="230" t="s">
        <v>1</v>
      </c>
      <c r="L244" s="235"/>
      <c r="M244" s="236" t="s">
        <v>1</v>
      </c>
      <c r="N244" s="237" t="s">
        <v>42</v>
      </c>
      <c r="O244" s="76"/>
      <c r="P244" s="195">
        <f>O244*H244</f>
        <v>0</v>
      </c>
      <c r="Q244" s="195">
        <v>0</v>
      </c>
      <c r="R244" s="195">
        <f>Q244*H244</f>
        <v>0</v>
      </c>
      <c r="S244" s="195">
        <v>0</v>
      </c>
      <c r="T244" s="196">
        <f>S244*H244</f>
        <v>0</v>
      </c>
      <c r="U244" s="37"/>
      <c r="V244" s="37"/>
      <c r="W244" s="37"/>
      <c r="X244" s="37"/>
      <c r="Y244" s="37"/>
      <c r="Z244" s="37"/>
      <c r="AA244" s="37"/>
      <c r="AB244" s="37"/>
      <c r="AC244" s="37"/>
      <c r="AD244" s="37"/>
      <c r="AE244" s="37"/>
      <c r="AR244" s="197" t="s">
        <v>666</v>
      </c>
      <c r="AT244" s="197" t="s">
        <v>271</v>
      </c>
      <c r="AU244" s="197" t="s">
        <v>87</v>
      </c>
      <c r="AY244" s="18" t="s">
        <v>131</v>
      </c>
      <c r="BE244" s="198">
        <f>IF(N244="základní",J244,0)</f>
        <v>0</v>
      </c>
      <c r="BF244" s="198">
        <f>IF(N244="snížená",J244,0)</f>
        <v>0</v>
      </c>
      <c r="BG244" s="198">
        <f>IF(N244="zákl. přenesená",J244,0)</f>
        <v>0</v>
      </c>
      <c r="BH244" s="198">
        <f>IF(N244="sníž. přenesená",J244,0)</f>
        <v>0</v>
      </c>
      <c r="BI244" s="198">
        <f>IF(N244="nulová",J244,0)</f>
        <v>0</v>
      </c>
      <c r="BJ244" s="18" t="s">
        <v>85</v>
      </c>
      <c r="BK244" s="198">
        <f>ROUND(I244*H244,2)</f>
        <v>0</v>
      </c>
      <c r="BL244" s="18" t="s">
        <v>457</v>
      </c>
      <c r="BM244" s="197" t="s">
        <v>838</v>
      </c>
    </row>
    <row r="245" s="2" customFormat="1" ht="24" customHeight="1">
      <c r="A245" s="37"/>
      <c r="B245" s="185"/>
      <c r="C245" s="186" t="s">
        <v>839</v>
      </c>
      <c r="D245" s="186" t="s">
        <v>132</v>
      </c>
      <c r="E245" s="187" t="s">
        <v>840</v>
      </c>
      <c r="F245" s="188" t="s">
        <v>841</v>
      </c>
      <c r="G245" s="189" t="s">
        <v>288</v>
      </c>
      <c r="H245" s="190">
        <v>6</v>
      </c>
      <c r="I245" s="191"/>
      <c r="J245" s="192">
        <f>ROUND(I245*H245,2)</f>
        <v>0</v>
      </c>
      <c r="K245" s="188" t="s">
        <v>1</v>
      </c>
      <c r="L245" s="38"/>
      <c r="M245" s="193" t="s">
        <v>1</v>
      </c>
      <c r="N245" s="194" t="s">
        <v>42</v>
      </c>
      <c r="O245" s="76"/>
      <c r="P245" s="195">
        <f>O245*H245</f>
        <v>0</v>
      </c>
      <c r="Q245" s="195">
        <v>0</v>
      </c>
      <c r="R245" s="195">
        <f>Q245*H245</f>
        <v>0</v>
      </c>
      <c r="S245" s="195">
        <v>0</v>
      </c>
      <c r="T245" s="196">
        <f>S245*H245</f>
        <v>0</v>
      </c>
      <c r="U245" s="37"/>
      <c r="V245" s="37"/>
      <c r="W245" s="37"/>
      <c r="X245" s="37"/>
      <c r="Y245" s="37"/>
      <c r="Z245" s="37"/>
      <c r="AA245" s="37"/>
      <c r="AB245" s="37"/>
      <c r="AC245" s="37"/>
      <c r="AD245" s="37"/>
      <c r="AE245" s="37"/>
      <c r="AR245" s="197" t="s">
        <v>457</v>
      </c>
      <c r="AT245" s="197" t="s">
        <v>132</v>
      </c>
      <c r="AU245" s="197" t="s">
        <v>87</v>
      </c>
      <c r="AY245" s="18" t="s">
        <v>131</v>
      </c>
      <c r="BE245" s="198">
        <f>IF(N245="základní",J245,0)</f>
        <v>0</v>
      </c>
      <c r="BF245" s="198">
        <f>IF(N245="snížená",J245,0)</f>
        <v>0</v>
      </c>
      <c r="BG245" s="198">
        <f>IF(N245="zákl. přenesená",J245,0)</f>
        <v>0</v>
      </c>
      <c r="BH245" s="198">
        <f>IF(N245="sníž. přenesená",J245,0)</f>
        <v>0</v>
      </c>
      <c r="BI245" s="198">
        <f>IF(N245="nulová",J245,0)</f>
        <v>0</v>
      </c>
      <c r="BJ245" s="18" t="s">
        <v>85</v>
      </c>
      <c r="BK245" s="198">
        <f>ROUND(I245*H245,2)</f>
        <v>0</v>
      </c>
      <c r="BL245" s="18" t="s">
        <v>457</v>
      </c>
      <c r="BM245" s="197" t="s">
        <v>842</v>
      </c>
    </row>
    <row r="246" s="2" customFormat="1" ht="24" customHeight="1">
      <c r="A246" s="37"/>
      <c r="B246" s="185"/>
      <c r="C246" s="228" t="s">
        <v>843</v>
      </c>
      <c r="D246" s="228" t="s">
        <v>271</v>
      </c>
      <c r="E246" s="229" t="s">
        <v>844</v>
      </c>
      <c r="F246" s="230" t="s">
        <v>845</v>
      </c>
      <c r="G246" s="231" t="s">
        <v>288</v>
      </c>
      <c r="H246" s="232">
        <v>6</v>
      </c>
      <c r="I246" s="233"/>
      <c r="J246" s="234">
        <f>ROUND(I246*H246,2)</f>
        <v>0</v>
      </c>
      <c r="K246" s="230" t="s">
        <v>1</v>
      </c>
      <c r="L246" s="235"/>
      <c r="M246" s="236" t="s">
        <v>1</v>
      </c>
      <c r="N246" s="237" t="s">
        <v>42</v>
      </c>
      <c r="O246" s="76"/>
      <c r="P246" s="195">
        <f>O246*H246</f>
        <v>0</v>
      </c>
      <c r="Q246" s="195">
        <v>0</v>
      </c>
      <c r="R246" s="195">
        <f>Q246*H246</f>
        <v>0</v>
      </c>
      <c r="S246" s="195">
        <v>0</v>
      </c>
      <c r="T246" s="196">
        <f>S246*H246</f>
        <v>0</v>
      </c>
      <c r="U246" s="37"/>
      <c r="V246" s="37"/>
      <c r="W246" s="37"/>
      <c r="X246" s="37"/>
      <c r="Y246" s="37"/>
      <c r="Z246" s="37"/>
      <c r="AA246" s="37"/>
      <c r="AB246" s="37"/>
      <c r="AC246" s="37"/>
      <c r="AD246" s="37"/>
      <c r="AE246" s="37"/>
      <c r="AR246" s="197" t="s">
        <v>666</v>
      </c>
      <c r="AT246" s="197" t="s">
        <v>271</v>
      </c>
      <c r="AU246" s="197" t="s">
        <v>87</v>
      </c>
      <c r="AY246" s="18" t="s">
        <v>131</v>
      </c>
      <c r="BE246" s="198">
        <f>IF(N246="základní",J246,0)</f>
        <v>0</v>
      </c>
      <c r="BF246" s="198">
        <f>IF(N246="snížená",J246,0)</f>
        <v>0</v>
      </c>
      <c r="BG246" s="198">
        <f>IF(N246="zákl. přenesená",J246,0)</f>
        <v>0</v>
      </c>
      <c r="BH246" s="198">
        <f>IF(N246="sníž. přenesená",J246,0)</f>
        <v>0</v>
      </c>
      <c r="BI246" s="198">
        <f>IF(N246="nulová",J246,0)</f>
        <v>0</v>
      </c>
      <c r="BJ246" s="18" t="s">
        <v>85</v>
      </c>
      <c r="BK246" s="198">
        <f>ROUND(I246*H246,2)</f>
        <v>0</v>
      </c>
      <c r="BL246" s="18" t="s">
        <v>457</v>
      </c>
      <c r="BM246" s="197" t="s">
        <v>846</v>
      </c>
    </row>
    <row r="247" s="2" customFormat="1" ht="24" customHeight="1">
      <c r="A247" s="37"/>
      <c r="B247" s="185"/>
      <c r="C247" s="228" t="s">
        <v>847</v>
      </c>
      <c r="D247" s="228" t="s">
        <v>271</v>
      </c>
      <c r="E247" s="229" t="s">
        <v>848</v>
      </c>
      <c r="F247" s="230" t="s">
        <v>849</v>
      </c>
      <c r="G247" s="231" t="s">
        <v>288</v>
      </c>
      <c r="H247" s="232">
        <v>10</v>
      </c>
      <c r="I247" s="233"/>
      <c r="J247" s="234">
        <f>ROUND(I247*H247,2)</f>
        <v>0</v>
      </c>
      <c r="K247" s="230" t="s">
        <v>1</v>
      </c>
      <c r="L247" s="235"/>
      <c r="M247" s="236" t="s">
        <v>1</v>
      </c>
      <c r="N247" s="237" t="s">
        <v>42</v>
      </c>
      <c r="O247" s="76"/>
      <c r="P247" s="195">
        <f>O247*H247</f>
        <v>0</v>
      </c>
      <c r="Q247" s="195">
        <v>0</v>
      </c>
      <c r="R247" s="195">
        <f>Q247*H247</f>
        <v>0</v>
      </c>
      <c r="S247" s="195">
        <v>0</v>
      </c>
      <c r="T247" s="196">
        <f>S247*H247</f>
        <v>0</v>
      </c>
      <c r="U247" s="37"/>
      <c r="V247" s="37"/>
      <c r="W247" s="37"/>
      <c r="X247" s="37"/>
      <c r="Y247" s="37"/>
      <c r="Z247" s="37"/>
      <c r="AA247" s="37"/>
      <c r="AB247" s="37"/>
      <c r="AC247" s="37"/>
      <c r="AD247" s="37"/>
      <c r="AE247" s="37"/>
      <c r="AR247" s="197" t="s">
        <v>666</v>
      </c>
      <c r="AT247" s="197" t="s">
        <v>271</v>
      </c>
      <c r="AU247" s="197" t="s">
        <v>87</v>
      </c>
      <c r="AY247" s="18" t="s">
        <v>131</v>
      </c>
      <c r="BE247" s="198">
        <f>IF(N247="základní",J247,0)</f>
        <v>0</v>
      </c>
      <c r="BF247" s="198">
        <f>IF(N247="snížená",J247,0)</f>
        <v>0</v>
      </c>
      <c r="BG247" s="198">
        <f>IF(N247="zákl. přenesená",J247,0)</f>
        <v>0</v>
      </c>
      <c r="BH247" s="198">
        <f>IF(N247="sníž. přenesená",J247,0)</f>
        <v>0</v>
      </c>
      <c r="BI247" s="198">
        <f>IF(N247="nulová",J247,0)</f>
        <v>0</v>
      </c>
      <c r="BJ247" s="18" t="s">
        <v>85</v>
      </c>
      <c r="BK247" s="198">
        <f>ROUND(I247*H247,2)</f>
        <v>0</v>
      </c>
      <c r="BL247" s="18" t="s">
        <v>457</v>
      </c>
      <c r="BM247" s="197" t="s">
        <v>850</v>
      </c>
    </row>
    <row r="248" s="2" customFormat="1" ht="16.5" customHeight="1">
      <c r="A248" s="37"/>
      <c r="B248" s="185"/>
      <c r="C248" s="186" t="s">
        <v>851</v>
      </c>
      <c r="D248" s="186" t="s">
        <v>132</v>
      </c>
      <c r="E248" s="187" t="s">
        <v>852</v>
      </c>
      <c r="F248" s="188" t="s">
        <v>853</v>
      </c>
      <c r="G248" s="189" t="s">
        <v>209</v>
      </c>
      <c r="H248" s="190">
        <v>400</v>
      </c>
      <c r="I248" s="191"/>
      <c r="J248" s="192">
        <f>ROUND(I248*H248,2)</f>
        <v>0</v>
      </c>
      <c r="K248" s="188" t="s">
        <v>1</v>
      </c>
      <c r="L248" s="38"/>
      <c r="M248" s="193" t="s">
        <v>1</v>
      </c>
      <c r="N248" s="194" t="s">
        <v>42</v>
      </c>
      <c r="O248" s="76"/>
      <c r="P248" s="195">
        <f>O248*H248</f>
        <v>0</v>
      </c>
      <c r="Q248" s="195">
        <v>0</v>
      </c>
      <c r="R248" s="195">
        <f>Q248*H248</f>
        <v>0</v>
      </c>
      <c r="S248" s="195">
        <v>0</v>
      </c>
      <c r="T248" s="196">
        <f>S248*H248</f>
        <v>0</v>
      </c>
      <c r="U248" s="37"/>
      <c r="V248" s="37"/>
      <c r="W248" s="37"/>
      <c r="X248" s="37"/>
      <c r="Y248" s="37"/>
      <c r="Z248" s="37"/>
      <c r="AA248" s="37"/>
      <c r="AB248" s="37"/>
      <c r="AC248" s="37"/>
      <c r="AD248" s="37"/>
      <c r="AE248" s="37"/>
      <c r="AR248" s="197" t="s">
        <v>457</v>
      </c>
      <c r="AT248" s="197" t="s">
        <v>132</v>
      </c>
      <c r="AU248" s="197" t="s">
        <v>87</v>
      </c>
      <c r="AY248" s="18" t="s">
        <v>131</v>
      </c>
      <c r="BE248" s="198">
        <f>IF(N248="základní",J248,0)</f>
        <v>0</v>
      </c>
      <c r="BF248" s="198">
        <f>IF(N248="snížená",J248,0)</f>
        <v>0</v>
      </c>
      <c r="BG248" s="198">
        <f>IF(N248="zákl. přenesená",J248,0)</f>
        <v>0</v>
      </c>
      <c r="BH248" s="198">
        <f>IF(N248="sníž. přenesená",J248,0)</f>
        <v>0</v>
      </c>
      <c r="BI248" s="198">
        <f>IF(N248="nulová",J248,0)</f>
        <v>0</v>
      </c>
      <c r="BJ248" s="18" t="s">
        <v>85</v>
      </c>
      <c r="BK248" s="198">
        <f>ROUND(I248*H248,2)</f>
        <v>0</v>
      </c>
      <c r="BL248" s="18" t="s">
        <v>457</v>
      </c>
      <c r="BM248" s="197" t="s">
        <v>854</v>
      </c>
    </row>
    <row r="249" s="2" customFormat="1" ht="16.5" customHeight="1">
      <c r="A249" s="37"/>
      <c r="B249" s="185"/>
      <c r="C249" s="228" t="s">
        <v>855</v>
      </c>
      <c r="D249" s="228" t="s">
        <v>271</v>
      </c>
      <c r="E249" s="229" t="s">
        <v>856</v>
      </c>
      <c r="F249" s="230" t="s">
        <v>857</v>
      </c>
      <c r="G249" s="231" t="s">
        <v>209</v>
      </c>
      <c r="H249" s="232">
        <v>100</v>
      </c>
      <c r="I249" s="233"/>
      <c r="J249" s="234">
        <f>ROUND(I249*H249,2)</f>
        <v>0</v>
      </c>
      <c r="K249" s="230" t="s">
        <v>1</v>
      </c>
      <c r="L249" s="235"/>
      <c r="M249" s="236" t="s">
        <v>1</v>
      </c>
      <c r="N249" s="237" t="s">
        <v>42</v>
      </c>
      <c r="O249" s="76"/>
      <c r="P249" s="195">
        <f>O249*H249</f>
        <v>0</v>
      </c>
      <c r="Q249" s="195">
        <v>0</v>
      </c>
      <c r="R249" s="195">
        <f>Q249*H249</f>
        <v>0</v>
      </c>
      <c r="S249" s="195">
        <v>0</v>
      </c>
      <c r="T249" s="196">
        <f>S249*H249</f>
        <v>0</v>
      </c>
      <c r="U249" s="37"/>
      <c r="V249" s="37"/>
      <c r="W249" s="37"/>
      <c r="X249" s="37"/>
      <c r="Y249" s="37"/>
      <c r="Z249" s="37"/>
      <c r="AA249" s="37"/>
      <c r="AB249" s="37"/>
      <c r="AC249" s="37"/>
      <c r="AD249" s="37"/>
      <c r="AE249" s="37"/>
      <c r="AR249" s="197" t="s">
        <v>666</v>
      </c>
      <c r="AT249" s="197" t="s">
        <v>271</v>
      </c>
      <c r="AU249" s="197" t="s">
        <v>87</v>
      </c>
      <c r="AY249" s="18" t="s">
        <v>131</v>
      </c>
      <c r="BE249" s="198">
        <f>IF(N249="základní",J249,0)</f>
        <v>0</v>
      </c>
      <c r="BF249" s="198">
        <f>IF(N249="snížená",J249,0)</f>
        <v>0</v>
      </c>
      <c r="BG249" s="198">
        <f>IF(N249="zákl. přenesená",J249,0)</f>
        <v>0</v>
      </c>
      <c r="BH249" s="198">
        <f>IF(N249="sníž. přenesená",J249,0)</f>
        <v>0</v>
      </c>
      <c r="BI249" s="198">
        <f>IF(N249="nulová",J249,0)</f>
        <v>0</v>
      </c>
      <c r="BJ249" s="18" t="s">
        <v>85</v>
      </c>
      <c r="BK249" s="198">
        <f>ROUND(I249*H249,2)</f>
        <v>0</v>
      </c>
      <c r="BL249" s="18" t="s">
        <v>457</v>
      </c>
      <c r="BM249" s="197" t="s">
        <v>858</v>
      </c>
    </row>
    <row r="250" s="2" customFormat="1" ht="16.5" customHeight="1">
      <c r="A250" s="37"/>
      <c r="B250" s="185"/>
      <c r="C250" s="186" t="s">
        <v>859</v>
      </c>
      <c r="D250" s="186" t="s">
        <v>132</v>
      </c>
      <c r="E250" s="187" t="s">
        <v>860</v>
      </c>
      <c r="F250" s="188" t="s">
        <v>861</v>
      </c>
      <c r="G250" s="189" t="s">
        <v>209</v>
      </c>
      <c r="H250" s="190">
        <v>2200</v>
      </c>
      <c r="I250" s="191"/>
      <c r="J250" s="192">
        <f>ROUND(I250*H250,2)</f>
        <v>0</v>
      </c>
      <c r="K250" s="188" t="s">
        <v>1</v>
      </c>
      <c r="L250" s="38"/>
      <c r="M250" s="193" t="s">
        <v>1</v>
      </c>
      <c r="N250" s="194" t="s">
        <v>42</v>
      </c>
      <c r="O250" s="76"/>
      <c r="P250" s="195">
        <f>O250*H250</f>
        <v>0</v>
      </c>
      <c r="Q250" s="195">
        <v>0</v>
      </c>
      <c r="R250" s="195">
        <f>Q250*H250</f>
        <v>0</v>
      </c>
      <c r="S250" s="195">
        <v>0</v>
      </c>
      <c r="T250" s="196">
        <f>S250*H250</f>
        <v>0</v>
      </c>
      <c r="U250" s="37"/>
      <c r="V250" s="37"/>
      <c r="W250" s="37"/>
      <c r="X250" s="37"/>
      <c r="Y250" s="37"/>
      <c r="Z250" s="37"/>
      <c r="AA250" s="37"/>
      <c r="AB250" s="37"/>
      <c r="AC250" s="37"/>
      <c r="AD250" s="37"/>
      <c r="AE250" s="37"/>
      <c r="AR250" s="197" t="s">
        <v>457</v>
      </c>
      <c r="AT250" s="197" t="s">
        <v>132</v>
      </c>
      <c r="AU250" s="197" t="s">
        <v>87</v>
      </c>
      <c r="AY250" s="18" t="s">
        <v>131</v>
      </c>
      <c r="BE250" s="198">
        <f>IF(N250="základní",J250,0)</f>
        <v>0</v>
      </c>
      <c r="BF250" s="198">
        <f>IF(N250="snížená",J250,0)</f>
        <v>0</v>
      </c>
      <c r="BG250" s="198">
        <f>IF(N250="zákl. přenesená",J250,0)</f>
        <v>0</v>
      </c>
      <c r="BH250" s="198">
        <f>IF(N250="sníž. přenesená",J250,0)</f>
        <v>0</v>
      </c>
      <c r="BI250" s="198">
        <f>IF(N250="nulová",J250,0)</f>
        <v>0</v>
      </c>
      <c r="BJ250" s="18" t="s">
        <v>85</v>
      </c>
      <c r="BK250" s="198">
        <f>ROUND(I250*H250,2)</f>
        <v>0</v>
      </c>
      <c r="BL250" s="18" t="s">
        <v>457</v>
      </c>
      <c r="BM250" s="197" t="s">
        <v>862</v>
      </c>
    </row>
    <row r="251" s="2" customFormat="1" ht="16.5" customHeight="1">
      <c r="A251" s="37"/>
      <c r="B251" s="185"/>
      <c r="C251" s="228" t="s">
        <v>863</v>
      </c>
      <c r="D251" s="228" t="s">
        <v>271</v>
      </c>
      <c r="E251" s="229" t="s">
        <v>864</v>
      </c>
      <c r="F251" s="230" t="s">
        <v>865</v>
      </c>
      <c r="G251" s="231" t="s">
        <v>209</v>
      </c>
      <c r="H251" s="232">
        <v>2200</v>
      </c>
      <c r="I251" s="233"/>
      <c r="J251" s="234">
        <f>ROUND(I251*H251,2)</f>
        <v>0</v>
      </c>
      <c r="K251" s="230" t="s">
        <v>1</v>
      </c>
      <c r="L251" s="235"/>
      <c r="M251" s="236" t="s">
        <v>1</v>
      </c>
      <c r="N251" s="237" t="s">
        <v>42</v>
      </c>
      <c r="O251" s="76"/>
      <c r="P251" s="195">
        <f>O251*H251</f>
        <v>0</v>
      </c>
      <c r="Q251" s="195">
        <v>0</v>
      </c>
      <c r="R251" s="195">
        <f>Q251*H251</f>
        <v>0</v>
      </c>
      <c r="S251" s="195">
        <v>0</v>
      </c>
      <c r="T251" s="196">
        <f>S251*H251</f>
        <v>0</v>
      </c>
      <c r="U251" s="37"/>
      <c r="V251" s="37"/>
      <c r="W251" s="37"/>
      <c r="X251" s="37"/>
      <c r="Y251" s="37"/>
      <c r="Z251" s="37"/>
      <c r="AA251" s="37"/>
      <c r="AB251" s="37"/>
      <c r="AC251" s="37"/>
      <c r="AD251" s="37"/>
      <c r="AE251" s="37"/>
      <c r="AR251" s="197" t="s">
        <v>666</v>
      </c>
      <c r="AT251" s="197" t="s">
        <v>271</v>
      </c>
      <c r="AU251" s="197" t="s">
        <v>87</v>
      </c>
      <c r="AY251" s="18" t="s">
        <v>131</v>
      </c>
      <c r="BE251" s="198">
        <f>IF(N251="základní",J251,0)</f>
        <v>0</v>
      </c>
      <c r="BF251" s="198">
        <f>IF(N251="snížená",J251,0)</f>
        <v>0</v>
      </c>
      <c r="BG251" s="198">
        <f>IF(N251="zákl. přenesená",J251,0)</f>
        <v>0</v>
      </c>
      <c r="BH251" s="198">
        <f>IF(N251="sníž. přenesená",J251,0)</f>
        <v>0</v>
      </c>
      <c r="BI251" s="198">
        <f>IF(N251="nulová",J251,0)</f>
        <v>0</v>
      </c>
      <c r="BJ251" s="18" t="s">
        <v>85</v>
      </c>
      <c r="BK251" s="198">
        <f>ROUND(I251*H251,2)</f>
        <v>0</v>
      </c>
      <c r="BL251" s="18" t="s">
        <v>457</v>
      </c>
      <c r="BM251" s="197" t="s">
        <v>866</v>
      </c>
    </row>
    <row r="252" s="2" customFormat="1" ht="16.5" customHeight="1">
      <c r="A252" s="37"/>
      <c r="B252" s="185"/>
      <c r="C252" s="186" t="s">
        <v>867</v>
      </c>
      <c r="D252" s="186" t="s">
        <v>132</v>
      </c>
      <c r="E252" s="187" t="s">
        <v>868</v>
      </c>
      <c r="F252" s="188" t="s">
        <v>869</v>
      </c>
      <c r="G252" s="189" t="s">
        <v>288</v>
      </c>
      <c r="H252" s="190">
        <v>100</v>
      </c>
      <c r="I252" s="191"/>
      <c r="J252" s="192">
        <f>ROUND(I252*H252,2)</f>
        <v>0</v>
      </c>
      <c r="K252" s="188" t="s">
        <v>1</v>
      </c>
      <c r="L252" s="38"/>
      <c r="M252" s="193" t="s">
        <v>1</v>
      </c>
      <c r="N252" s="194" t="s">
        <v>42</v>
      </c>
      <c r="O252" s="76"/>
      <c r="P252" s="195">
        <f>O252*H252</f>
        <v>0</v>
      </c>
      <c r="Q252" s="195">
        <v>0</v>
      </c>
      <c r="R252" s="195">
        <f>Q252*H252</f>
        <v>0</v>
      </c>
      <c r="S252" s="195">
        <v>0</v>
      </c>
      <c r="T252" s="196">
        <f>S252*H252</f>
        <v>0</v>
      </c>
      <c r="U252" s="37"/>
      <c r="V252" s="37"/>
      <c r="W252" s="37"/>
      <c r="X252" s="37"/>
      <c r="Y252" s="37"/>
      <c r="Z252" s="37"/>
      <c r="AA252" s="37"/>
      <c r="AB252" s="37"/>
      <c r="AC252" s="37"/>
      <c r="AD252" s="37"/>
      <c r="AE252" s="37"/>
      <c r="AR252" s="197" t="s">
        <v>457</v>
      </c>
      <c r="AT252" s="197" t="s">
        <v>132</v>
      </c>
      <c r="AU252" s="197" t="s">
        <v>87</v>
      </c>
      <c r="AY252" s="18" t="s">
        <v>131</v>
      </c>
      <c r="BE252" s="198">
        <f>IF(N252="základní",J252,0)</f>
        <v>0</v>
      </c>
      <c r="BF252" s="198">
        <f>IF(N252="snížená",J252,0)</f>
        <v>0</v>
      </c>
      <c r="BG252" s="198">
        <f>IF(N252="zákl. přenesená",J252,0)</f>
        <v>0</v>
      </c>
      <c r="BH252" s="198">
        <f>IF(N252="sníž. přenesená",J252,0)</f>
        <v>0</v>
      </c>
      <c r="BI252" s="198">
        <f>IF(N252="nulová",J252,0)</f>
        <v>0</v>
      </c>
      <c r="BJ252" s="18" t="s">
        <v>85</v>
      </c>
      <c r="BK252" s="198">
        <f>ROUND(I252*H252,2)</f>
        <v>0</v>
      </c>
      <c r="BL252" s="18" t="s">
        <v>457</v>
      </c>
      <c r="BM252" s="197" t="s">
        <v>870</v>
      </c>
    </row>
    <row r="253" s="2" customFormat="1" ht="16.5" customHeight="1">
      <c r="A253" s="37"/>
      <c r="B253" s="185"/>
      <c r="C253" s="228" t="s">
        <v>871</v>
      </c>
      <c r="D253" s="228" t="s">
        <v>271</v>
      </c>
      <c r="E253" s="229" t="s">
        <v>872</v>
      </c>
      <c r="F253" s="230" t="s">
        <v>873</v>
      </c>
      <c r="G253" s="231" t="s">
        <v>288</v>
      </c>
      <c r="H253" s="232">
        <v>100</v>
      </c>
      <c r="I253" s="233"/>
      <c r="J253" s="234">
        <f>ROUND(I253*H253,2)</f>
        <v>0</v>
      </c>
      <c r="K253" s="230" t="s">
        <v>1</v>
      </c>
      <c r="L253" s="235"/>
      <c r="M253" s="236" t="s">
        <v>1</v>
      </c>
      <c r="N253" s="237" t="s">
        <v>42</v>
      </c>
      <c r="O253" s="76"/>
      <c r="P253" s="195">
        <f>O253*H253</f>
        <v>0</v>
      </c>
      <c r="Q253" s="195">
        <v>0</v>
      </c>
      <c r="R253" s="195">
        <f>Q253*H253</f>
        <v>0</v>
      </c>
      <c r="S253" s="195">
        <v>0</v>
      </c>
      <c r="T253" s="196">
        <f>S253*H253</f>
        <v>0</v>
      </c>
      <c r="U253" s="37"/>
      <c r="V253" s="37"/>
      <c r="W253" s="37"/>
      <c r="X253" s="37"/>
      <c r="Y253" s="37"/>
      <c r="Z253" s="37"/>
      <c r="AA253" s="37"/>
      <c r="AB253" s="37"/>
      <c r="AC253" s="37"/>
      <c r="AD253" s="37"/>
      <c r="AE253" s="37"/>
      <c r="AR253" s="197" t="s">
        <v>666</v>
      </c>
      <c r="AT253" s="197" t="s">
        <v>271</v>
      </c>
      <c r="AU253" s="197" t="s">
        <v>87</v>
      </c>
      <c r="AY253" s="18" t="s">
        <v>131</v>
      </c>
      <c r="BE253" s="198">
        <f>IF(N253="základní",J253,0)</f>
        <v>0</v>
      </c>
      <c r="BF253" s="198">
        <f>IF(N253="snížená",J253,0)</f>
        <v>0</v>
      </c>
      <c r="BG253" s="198">
        <f>IF(N253="zákl. přenesená",J253,0)</f>
        <v>0</v>
      </c>
      <c r="BH253" s="198">
        <f>IF(N253="sníž. přenesená",J253,0)</f>
        <v>0</v>
      </c>
      <c r="BI253" s="198">
        <f>IF(N253="nulová",J253,0)</f>
        <v>0</v>
      </c>
      <c r="BJ253" s="18" t="s">
        <v>85</v>
      </c>
      <c r="BK253" s="198">
        <f>ROUND(I253*H253,2)</f>
        <v>0</v>
      </c>
      <c r="BL253" s="18" t="s">
        <v>457</v>
      </c>
      <c r="BM253" s="197" t="s">
        <v>874</v>
      </c>
    </row>
    <row r="254" s="2" customFormat="1" ht="16.5" customHeight="1">
      <c r="A254" s="37"/>
      <c r="B254" s="185"/>
      <c r="C254" s="228" t="s">
        <v>875</v>
      </c>
      <c r="D254" s="228" t="s">
        <v>271</v>
      </c>
      <c r="E254" s="229" t="s">
        <v>876</v>
      </c>
      <c r="F254" s="230" t="s">
        <v>877</v>
      </c>
      <c r="G254" s="231" t="s">
        <v>878</v>
      </c>
      <c r="H254" s="232">
        <v>10000</v>
      </c>
      <c r="I254" s="233"/>
      <c r="J254" s="234">
        <f>ROUND(I254*H254,2)</f>
        <v>0</v>
      </c>
      <c r="K254" s="230" t="s">
        <v>1</v>
      </c>
      <c r="L254" s="235"/>
      <c r="M254" s="236" t="s">
        <v>1</v>
      </c>
      <c r="N254" s="237" t="s">
        <v>42</v>
      </c>
      <c r="O254" s="76"/>
      <c r="P254" s="195">
        <f>O254*H254</f>
        <v>0</v>
      </c>
      <c r="Q254" s="195">
        <v>0</v>
      </c>
      <c r="R254" s="195">
        <f>Q254*H254</f>
        <v>0</v>
      </c>
      <c r="S254" s="195">
        <v>0</v>
      </c>
      <c r="T254" s="196">
        <f>S254*H254</f>
        <v>0</v>
      </c>
      <c r="U254" s="37"/>
      <c r="V254" s="37"/>
      <c r="W254" s="37"/>
      <c r="X254" s="37"/>
      <c r="Y254" s="37"/>
      <c r="Z254" s="37"/>
      <c r="AA254" s="37"/>
      <c r="AB254" s="37"/>
      <c r="AC254" s="37"/>
      <c r="AD254" s="37"/>
      <c r="AE254" s="37"/>
      <c r="AR254" s="197" t="s">
        <v>666</v>
      </c>
      <c r="AT254" s="197" t="s">
        <v>271</v>
      </c>
      <c r="AU254" s="197" t="s">
        <v>87</v>
      </c>
      <c r="AY254" s="18" t="s">
        <v>131</v>
      </c>
      <c r="BE254" s="198">
        <f>IF(N254="základní",J254,0)</f>
        <v>0</v>
      </c>
      <c r="BF254" s="198">
        <f>IF(N254="snížená",J254,0)</f>
        <v>0</v>
      </c>
      <c r="BG254" s="198">
        <f>IF(N254="zákl. přenesená",J254,0)</f>
        <v>0</v>
      </c>
      <c r="BH254" s="198">
        <f>IF(N254="sníž. přenesená",J254,0)</f>
        <v>0</v>
      </c>
      <c r="BI254" s="198">
        <f>IF(N254="nulová",J254,0)</f>
        <v>0</v>
      </c>
      <c r="BJ254" s="18" t="s">
        <v>85</v>
      </c>
      <c r="BK254" s="198">
        <f>ROUND(I254*H254,2)</f>
        <v>0</v>
      </c>
      <c r="BL254" s="18" t="s">
        <v>457</v>
      </c>
      <c r="BM254" s="197" t="s">
        <v>879</v>
      </c>
    </row>
    <row r="255" s="2" customFormat="1" ht="24" customHeight="1">
      <c r="A255" s="37"/>
      <c r="B255" s="185"/>
      <c r="C255" s="186" t="s">
        <v>880</v>
      </c>
      <c r="D255" s="186" t="s">
        <v>132</v>
      </c>
      <c r="E255" s="187" t="s">
        <v>881</v>
      </c>
      <c r="F255" s="188" t="s">
        <v>882</v>
      </c>
      <c r="G255" s="189" t="s">
        <v>288</v>
      </c>
      <c r="H255" s="190">
        <v>1</v>
      </c>
      <c r="I255" s="191"/>
      <c r="J255" s="192">
        <f>ROUND(I255*H255,2)</f>
        <v>0</v>
      </c>
      <c r="K255" s="188" t="s">
        <v>1</v>
      </c>
      <c r="L255" s="38"/>
      <c r="M255" s="193" t="s">
        <v>1</v>
      </c>
      <c r="N255" s="194" t="s">
        <v>42</v>
      </c>
      <c r="O255" s="76"/>
      <c r="P255" s="195">
        <f>O255*H255</f>
        <v>0</v>
      </c>
      <c r="Q255" s="195">
        <v>0</v>
      </c>
      <c r="R255" s="195">
        <f>Q255*H255</f>
        <v>0</v>
      </c>
      <c r="S255" s="195">
        <v>0</v>
      </c>
      <c r="T255" s="196">
        <f>S255*H255</f>
        <v>0</v>
      </c>
      <c r="U255" s="37"/>
      <c r="V255" s="37"/>
      <c r="W255" s="37"/>
      <c r="X255" s="37"/>
      <c r="Y255" s="37"/>
      <c r="Z255" s="37"/>
      <c r="AA255" s="37"/>
      <c r="AB255" s="37"/>
      <c r="AC255" s="37"/>
      <c r="AD255" s="37"/>
      <c r="AE255" s="37"/>
      <c r="AR255" s="197" t="s">
        <v>457</v>
      </c>
      <c r="AT255" s="197" t="s">
        <v>132</v>
      </c>
      <c r="AU255" s="197" t="s">
        <v>87</v>
      </c>
      <c r="AY255" s="18" t="s">
        <v>131</v>
      </c>
      <c r="BE255" s="198">
        <f>IF(N255="základní",J255,0)</f>
        <v>0</v>
      </c>
      <c r="BF255" s="198">
        <f>IF(N255="snížená",J255,0)</f>
        <v>0</v>
      </c>
      <c r="BG255" s="198">
        <f>IF(N255="zákl. přenesená",J255,0)</f>
        <v>0</v>
      </c>
      <c r="BH255" s="198">
        <f>IF(N255="sníž. přenesená",J255,0)</f>
        <v>0</v>
      </c>
      <c r="BI255" s="198">
        <f>IF(N255="nulová",J255,0)</f>
        <v>0</v>
      </c>
      <c r="BJ255" s="18" t="s">
        <v>85</v>
      </c>
      <c r="BK255" s="198">
        <f>ROUND(I255*H255,2)</f>
        <v>0</v>
      </c>
      <c r="BL255" s="18" t="s">
        <v>457</v>
      </c>
      <c r="BM255" s="197" t="s">
        <v>883</v>
      </c>
    </row>
    <row r="256" s="2" customFormat="1" ht="16.5" customHeight="1">
      <c r="A256" s="37"/>
      <c r="B256" s="185"/>
      <c r="C256" s="228" t="s">
        <v>884</v>
      </c>
      <c r="D256" s="228" t="s">
        <v>271</v>
      </c>
      <c r="E256" s="229" t="s">
        <v>885</v>
      </c>
      <c r="F256" s="230" t="s">
        <v>886</v>
      </c>
      <c r="G256" s="231" t="s">
        <v>288</v>
      </c>
      <c r="H256" s="232">
        <v>1</v>
      </c>
      <c r="I256" s="233"/>
      <c r="J256" s="234">
        <f>ROUND(I256*H256,2)</f>
        <v>0</v>
      </c>
      <c r="K256" s="230" t="s">
        <v>1</v>
      </c>
      <c r="L256" s="235"/>
      <c r="M256" s="236" t="s">
        <v>1</v>
      </c>
      <c r="N256" s="237" t="s">
        <v>42</v>
      </c>
      <c r="O256" s="76"/>
      <c r="P256" s="195">
        <f>O256*H256</f>
        <v>0</v>
      </c>
      <c r="Q256" s="195">
        <v>0</v>
      </c>
      <c r="R256" s="195">
        <f>Q256*H256</f>
        <v>0</v>
      </c>
      <c r="S256" s="195">
        <v>0</v>
      </c>
      <c r="T256" s="196">
        <f>S256*H256</f>
        <v>0</v>
      </c>
      <c r="U256" s="37"/>
      <c r="V256" s="37"/>
      <c r="W256" s="37"/>
      <c r="X256" s="37"/>
      <c r="Y256" s="37"/>
      <c r="Z256" s="37"/>
      <c r="AA256" s="37"/>
      <c r="AB256" s="37"/>
      <c r="AC256" s="37"/>
      <c r="AD256" s="37"/>
      <c r="AE256" s="37"/>
      <c r="AR256" s="197" t="s">
        <v>666</v>
      </c>
      <c r="AT256" s="197" t="s">
        <v>271</v>
      </c>
      <c r="AU256" s="197" t="s">
        <v>87</v>
      </c>
      <c r="AY256" s="18" t="s">
        <v>131</v>
      </c>
      <c r="BE256" s="198">
        <f>IF(N256="základní",J256,0)</f>
        <v>0</v>
      </c>
      <c r="BF256" s="198">
        <f>IF(N256="snížená",J256,0)</f>
        <v>0</v>
      </c>
      <c r="BG256" s="198">
        <f>IF(N256="zákl. přenesená",J256,0)</f>
        <v>0</v>
      </c>
      <c r="BH256" s="198">
        <f>IF(N256="sníž. přenesená",J256,0)</f>
        <v>0</v>
      </c>
      <c r="BI256" s="198">
        <f>IF(N256="nulová",J256,0)</f>
        <v>0</v>
      </c>
      <c r="BJ256" s="18" t="s">
        <v>85</v>
      </c>
      <c r="BK256" s="198">
        <f>ROUND(I256*H256,2)</f>
        <v>0</v>
      </c>
      <c r="BL256" s="18" t="s">
        <v>457</v>
      </c>
      <c r="BM256" s="197" t="s">
        <v>887</v>
      </c>
    </row>
    <row r="257" s="2" customFormat="1" ht="24" customHeight="1">
      <c r="A257" s="37"/>
      <c r="B257" s="185"/>
      <c r="C257" s="228" t="s">
        <v>888</v>
      </c>
      <c r="D257" s="228" t="s">
        <v>271</v>
      </c>
      <c r="E257" s="229" t="s">
        <v>889</v>
      </c>
      <c r="F257" s="230" t="s">
        <v>890</v>
      </c>
      <c r="G257" s="231" t="s">
        <v>288</v>
      </c>
      <c r="H257" s="232">
        <v>1</v>
      </c>
      <c r="I257" s="233"/>
      <c r="J257" s="234">
        <f>ROUND(I257*H257,2)</f>
        <v>0</v>
      </c>
      <c r="K257" s="230" t="s">
        <v>1</v>
      </c>
      <c r="L257" s="235"/>
      <c r="M257" s="236" t="s">
        <v>1</v>
      </c>
      <c r="N257" s="237" t="s">
        <v>42</v>
      </c>
      <c r="O257" s="76"/>
      <c r="P257" s="195">
        <f>O257*H257</f>
        <v>0</v>
      </c>
      <c r="Q257" s="195">
        <v>0</v>
      </c>
      <c r="R257" s="195">
        <f>Q257*H257</f>
        <v>0</v>
      </c>
      <c r="S257" s="195">
        <v>0</v>
      </c>
      <c r="T257" s="196">
        <f>S257*H257</f>
        <v>0</v>
      </c>
      <c r="U257" s="37"/>
      <c r="V257" s="37"/>
      <c r="W257" s="37"/>
      <c r="X257" s="37"/>
      <c r="Y257" s="37"/>
      <c r="Z257" s="37"/>
      <c r="AA257" s="37"/>
      <c r="AB257" s="37"/>
      <c r="AC257" s="37"/>
      <c r="AD257" s="37"/>
      <c r="AE257" s="37"/>
      <c r="AR257" s="197" t="s">
        <v>666</v>
      </c>
      <c r="AT257" s="197" t="s">
        <v>271</v>
      </c>
      <c r="AU257" s="197" t="s">
        <v>87</v>
      </c>
      <c r="AY257" s="18" t="s">
        <v>131</v>
      </c>
      <c r="BE257" s="198">
        <f>IF(N257="základní",J257,0)</f>
        <v>0</v>
      </c>
      <c r="BF257" s="198">
        <f>IF(N257="snížená",J257,0)</f>
        <v>0</v>
      </c>
      <c r="BG257" s="198">
        <f>IF(N257="zákl. přenesená",J257,0)</f>
        <v>0</v>
      </c>
      <c r="BH257" s="198">
        <f>IF(N257="sníž. přenesená",J257,0)</f>
        <v>0</v>
      </c>
      <c r="BI257" s="198">
        <f>IF(N257="nulová",J257,0)</f>
        <v>0</v>
      </c>
      <c r="BJ257" s="18" t="s">
        <v>85</v>
      </c>
      <c r="BK257" s="198">
        <f>ROUND(I257*H257,2)</f>
        <v>0</v>
      </c>
      <c r="BL257" s="18" t="s">
        <v>457</v>
      </c>
      <c r="BM257" s="197" t="s">
        <v>891</v>
      </c>
    </row>
    <row r="258" s="2" customFormat="1" ht="16.5" customHeight="1">
      <c r="A258" s="37"/>
      <c r="B258" s="185"/>
      <c r="C258" s="186" t="s">
        <v>892</v>
      </c>
      <c r="D258" s="186" t="s">
        <v>132</v>
      </c>
      <c r="E258" s="187" t="s">
        <v>893</v>
      </c>
      <c r="F258" s="188" t="s">
        <v>894</v>
      </c>
      <c r="G258" s="189" t="s">
        <v>288</v>
      </c>
      <c r="H258" s="190">
        <v>2</v>
      </c>
      <c r="I258" s="191"/>
      <c r="J258" s="192">
        <f>ROUND(I258*H258,2)</f>
        <v>0</v>
      </c>
      <c r="K258" s="188" t="s">
        <v>1</v>
      </c>
      <c r="L258" s="38"/>
      <c r="M258" s="193" t="s">
        <v>1</v>
      </c>
      <c r="N258" s="194" t="s">
        <v>42</v>
      </c>
      <c r="O258" s="76"/>
      <c r="P258" s="195">
        <f>O258*H258</f>
        <v>0</v>
      </c>
      <c r="Q258" s="195">
        <v>0</v>
      </c>
      <c r="R258" s="195">
        <f>Q258*H258</f>
        <v>0</v>
      </c>
      <c r="S258" s="195">
        <v>0</v>
      </c>
      <c r="T258" s="196">
        <f>S258*H258</f>
        <v>0</v>
      </c>
      <c r="U258" s="37"/>
      <c r="V258" s="37"/>
      <c r="W258" s="37"/>
      <c r="X258" s="37"/>
      <c r="Y258" s="37"/>
      <c r="Z258" s="37"/>
      <c r="AA258" s="37"/>
      <c r="AB258" s="37"/>
      <c r="AC258" s="37"/>
      <c r="AD258" s="37"/>
      <c r="AE258" s="37"/>
      <c r="AR258" s="197" t="s">
        <v>457</v>
      </c>
      <c r="AT258" s="197" t="s">
        <v>132</v>
      </c>
      <c r="AU258" s="197" t="s">
        <v>87</v>
      </c>
      <c r="AY258" s="18" t="s">
        <v>131</v>
      </c>
      <c r="BE258" s="198">
        <f>IF(N258="základní",J258,0)</f>
        <v>0</v>
      </c>
      <c r="BF258" s="198">
        <f>IF(N258="snížená",J258,0)</f>
        <v>0</v>
      </c>
      <c r="BG258" s="198">
        <f>IF(N258="zákl. přenesená",J258,0)</f>
        <v>0</v>
      </c>
      <c r="BH258" s="198">
        <f>IF(N258="sníž. přenesená",J258,0)</f>
        <v>0</v>
      </c>
      <c r="BI258" s="198">
        <f>IF(N258="nulová",J258,0)</f>
        <v>0</v>
      </c>
      <c r="BJ258" s="18" t="s">
        <v>85</v>
      </c>
      <c r="BK258" s="198">
        <f>ROUND(I258*H258,2)</f>
        <v>0</v>
      </c>
      <c r="BL258" s="18" t="s">
        <v>457</v>
      </c>
      <c r="BM258" s="197" t="s">
        <v>895</v>
      </c>
    </row>
    <row r="259" s="2" customFormat="1" ht="16.5" customHeight="1">
      <c r="A259" s="37"/>
      <c r="B259" s="185"/>
      <c r="C259" s="228" t="s">
        <v>896</v>
      </c>
      <c r="D259" s="228" t="s">
        <v>271</v>
      </c>
      <c r="E259" s="229" t="s">
        <v>897</v>
      </c>
      <c r="F259" s="230" t="s">
        <v>898</v>
      </c>
      <c r="G259" s="231" t="s">
        <v>288</v>
      </c>
      <c r="H259" s="232">
        <v>2</v>
      </c>
      <c r="I259" s="233"/>
      <c r="J259" s="234">
        <f>ROUND(I259*H259,2)</f>
        <v>0</v>
      </c>
      <c r="K259" s="230" t="s">
        <v>1</v>
      </c>
      <c r="L259" s="235"/>
      <c r="M259" s="236" t="s">
        <v>1</v>
      </c>
      <c r="N259" s="237" t="s">
        <v>42</v>
      </c>
      <c r="O259" s="76"/>
      <c r="P259" s="195">
        <f>O259*H259</f>
        <v>0</v>
      </c>
      <c r="Q259" s="195">
        <v>0</v>
      </c>
      <c r="R259" s="195">
        <f>Q259*H259</f>
        <v>0</v>
      </c>
      <c r="S259" s="195">
        <v>0</v>
      </c>
      <c r="T259" s="196">
        <f>S259*H259</f>
        <v>0</v>
      </c>
      <c r="U259" s="37"/>
      <c r="V259" s="37"/>
      <c r="W259" s="37"/>
      <c r="X259" s="37"/>
      <c r="Y259" s="37"/>
      <c r="Z259" s="37"/>
      <c r="AA259" s="37"/>
      <c r="AB259" s="37"/>
      <c r="AC259" s="37"/>
      <c r="AD259" s="37"/>
      <c r="AE259" s="37"/>
      <c r="AR259" s="197" t="s">
        <v>666</v>
      </c>
      <c r="AT259" s="197" t="s">
        <v>271</v>
      </c>
      <c r="AU259" s="197" t="s">
        <v>87</v>
      </c>
      <c r="AY259" s="18" t="s">
        <v>131</v>
      </c>
      <c r="BE259" s="198">
        <f>IF(N259="základní",J259,0)</f>
        <v>0</v>
      </c>
      <c r="BF259" s="198">
        <f>IF(N259="snížená",J259,0)</f>
        <v>0</v>
      </c>
      <c r="BG259" s="198">
        <f>IF(N259="zákl. přenesená",J259,0)</f>
        <v>0</v>
      </c>
      <c r="BH259" s="198">
        <f>IF(N259="sníž. přenesená",J259,0)</f>
        <v>0</v>
      </c>
      <c r="BI259" s="198">
        <f>IF(N259="nulová",J259,0)</f>
        <v>0</v>
      </c>
      <c r="BJ259" s="18" t="s">
        <v>85</v>
      </c>
      <c r="BK259" s="198">
        <f>ROUND(I259*H259,2)</f>
        <v>0</v>
      </c>
      <c r="BL259" s="18" t="s">
        <v>457</v>
      </c>
      <c r="BM259" s="197" t="s">
        <v>899</v>
      </c>
    </row>
    <row r="260" s="2" customFormat="1" ht="16.5" customHeight="1">
      <c r="A260" s="37"/>
      <c r="B260" s="185"/>
      <c r="C260" s="228" t="s">
        <v>900</v>
      </c>
      <c r="D260" s="228" t="s">
        <v>271</v>
      </c>
      <c r="E260" s="229" t="s">
        <v>901</v>
      </c>
      <c r="F260" s="230" t="s">
        <v>902</v>
      </c>
      <c r="G260" s="231" t="s">
        <v>288</v>
      </c>
      <c r="H260" s="232">
        <v>2</v>
      </c>
      <c r="I260" s="233"/>
      <c r="J260" s="234">
        <f>ROUND(I260*H260,2)</f>
        <v>0</v>
      </c>
      <c r="K260" s="230" t="s">
        <v>1</v>
      </c>
      <c r="L260" s="235"/>
      <c r="M260" s="236" t="s">
        <v>1</v>
      </c>
      <c r="N260" s="237" t="s">
        <v>42</v>
      </c>
      <c r="O260" s="76"/>
      <c r="P260" s="195">
        <f>O260*H260</f>
        <v>0</v>
      </c>
      <c r="Q260" s="195">
        <v>0</v>
      </c>
      <c r="R260" s="195">
        <f>Q260*H260</f>
        <v>0</v>
      </c>
      <c r="S260" s="195">
        <v>0</v>
      </c>
      <c r="T260" s="196">
        <f>S260*H260</f>
        <v>0</v>
      </c>
      <c r="U260" s="37"/>
      <c r="V260" s="37"/>
      <c r="W260" s="37"/>
      <c r="X260" s="37"/>
      <c r="Y260" s="37"/>
      <c r="Z260" s="37"/>
      <c r="AA260" s="37"/>
      <c r="AB260" s="37"/>
      <c r="AC260" s="37"/>
      <c r="AD260" s="37"/>
      <c r="AE260" s="37"/>
      <c r="AR260" s="197" t="s">
        <v>666</v>
      </c>
      <c r="AT260" s="197" t="s">
        <v>271</v>
      </c>
      <c r="AU260" s="197" t="s">
        <v>87</v>
      </c>
      <c r="AY260" s="18" t="s">
        <v>131</v>
      </c>
      <c r="BE260" s="198">
        <f>IF(N260="základní",J260,0)</f>
        <v>0</v>
      </c>
      <c r="BF260" s="198">
        <f>IF(N260="snížená",J260,0)</f>
        <v>0</v>
      </c>
      <c r="BG260" s="198">
        <f>IF(N260="zákl. přenesená",J260,0)</f>
        <v>0</v>
      </c>
      <c r="BH260" s="198">
        <f>IF(N260="sníž. přenesená",J260,0)</f>
        <v>0</v>
      </c>
      <c r="BI260" s="198">
        <f>IF(N260="nulová",J260,0)</f>
        <v>0</v>
      </c>
      <c r="BJ260" s="18" t="s">
        <v>85</v>
      </c>
      <c r="BK260" s="198">
        <f>ROUND(I260*H260,2)</f>
        <v>0</v>
      </c>
      <c r="BL260" s="18" t="s">
        <v>457</v>
      </c>
      <c r="BM260" s="197" t="s">
        <v>903</v>
      </c>
    </row>
    <row r="261" s="2" customFormat="1" ht="24" customHeight="1">
      <c r="A261" s="37"/>
      <c r="B261" s="185"/>
      <c r="C261" s="186" t="s">
        <v>904</v>
      </c>
      <c r="D261" s="186" t="s">
        <v>132</v>
      </c>
      <c r="E261" s="187" t="s">
        <v>905</v>
      </c>
      <c r="F261" s="188" t="s">
        <v>906</v>
      </c>
      <c r="G261" s="189" t="s">
        <v>907</v>
      </c>
      <c r="H261" s="190">
        <v>40</v>
      </c>
      <c r="I261" s="191"/>
      <c r="J261" s="192">
        <f>ROUND(I261*H261,2)</f>
        <v>0</v>
      </c>
      <c r="K261" s="188" t="s">
        <v>1</v>
      </c>
      <c r="L261" s="38"/>
      <c r="M261" s="193" t="s">
        <v>1</v>
      </c>
      <c r="N261" s="194" t="s">
        <v>42</v>
      </c>
      <c r="O261" s="76"/>
      <c r="P261" s="195">
        <f>O261*H261</f>
        <v>0</v>
      </c>
      <c r="Q261" s="195">
        <v>0</v>
      </c>
      <c r="R261" s="195">
        <f>Q261*H261</f>
        <v>0</v>
      </c>
      <c r="S261" s="195">
        <v>0</v>
      </c>
      <c r="T261" s="196">
        <f>S261*H261</f>
        <v>0</v>
      </c>
      <c r="U261" s="37"/>
      <c r="V261" s="37"/>
      <c r="W261" s="37"/>
      <c r="X261" s="37"/>
      <c r="Y261" s="37"/>
      <c r="Z261" s="37"/>
      <c r="AA261" s="37"/>
      <c r="AB261" s="37"/>
      <c r="AC261" s="37"/>
      <c r="AD261" s="37"/>
      <c r="AE261" s="37"/>
      <c r="AR261" s="197" t="s">
        <v>85</v>
      </c>
      <c r="AT261" s="197" t="s">
        <v>132</v>
      </c>
      <c r="AU261" s="197" t="s">
        <v>87</v>
      </c>
      <c r="AY261" s="18" t="s">
        <v>131</v>
      </c>
      <c r="BE261" s="198">
        <f>IF(N261="základní",J261,0)</f>
        <v>0</v>
      </c>
      <c r="BF261" s="198">
        <f>IF(N261="snížená",J261,0)</f>
        <v>0</v>
      </c>
      <c r="BG261" s="198">
        <f>IF(N261="zákl. přenesená",J261,0)</f>
        <v>0</v>
      </c>
      <c r="BH261" s="198">
        <f>IF(N261="sníž. přenesená",J261,0)</f>
        <v>0</v>
      </c>
      <c r="BI261" s="198">
        <f>IF(N261="nulová",J261,0)</f>
        <v>0</v>
      </c>
      <c r="BJ261" s="18" t="s">
        <v>85</v>
      </c>
      <c r="BK261" s="198">
        <f>ROUND(I261*H261,2)</f>
        <v>0</v>
      </c>
      <c r="BL261" s="18" t="s">
        <v>85</v>
      </c>
      <c r="BM261" s="197" t="s">
        <v>908</v>
      </c>
    </row>
    <row r="262" s="2" customFormat="1" ht="16.5" customHeight="1">
      <c r="A262" s="37"/>
      <c r="B262" s="185"/>
      <c r="C262" s="186" t="s">
        <v>909</v>
      </c>
      <c r="D262" s="186" t="s">
        <v>132</v>
      </c>
      <c r="E262" s="187" t="s">
        <v>910</v>
      </c>
      <c r="F262" s="188" t="s">
        <v>911</v>
      </c>
      <c r="G262" s="189" t="s">
        <v>907</v>
      </c>
      <c r="H262" s="190">
        <v>80</v>
      </c>
      <c r="I262" s="191"/>
      <c r="J262" s="192">
        <f>ROUND(I262*H262,2)</f>
        <v>0</v>
      </c>
      <c r="K262" s="188" t="s">
        <v>1</v>
      </c>
      <c r="L262" s="38"/>
      <c r="M262" s="193" t="s">
        <v>1</v>
      </c>
      <c r="N262" s="194" t="s">
        <v>42</v>
      </c>
      <c r="O262" s="76"/>
      <c r="P262" s="195">
        <f>O262*H262</f>
        <v>0</v>
      </c>
      <c r="Q262" s="195">
        <v>0</v>
      </c>
      <c r="R262" s="195">
        <f>Q262*H262</f>
        <v>0</v>
      </c>
      <c r="S262" s="195">
        <v>0</v>
      </c>
      <c r="T262" s="196">
        <f>S262*H262</f>
        <v>0</v>
      </c>
      <c r="U262" s="37"/>
      <c r="V262" s="37"/>
      <c r="W262" s="37"/>
      <c r="X262" s="37"/>
      <c r="Y262" s="37"/>
      <c r="Z262" s="37"/>
      <c r="AA262" s="37"/>
      <c r="AB262" s="37"/>
      <c r="AC262" s="37"/>
      <c r="AD262" s="37"/>
      <c r="AE262" s="37"/>
      <c r="AR262" s="197" t="s">
        <v>85</v>
      </c>
      <c r="AT262" s="197" t="s">
        <v>132</v>
      </c>
      <c r="AU262" s="197" t="s">
        <v>87</v>
      </c>
      <c r="AY262" s="18" t="s">
        <v>131</v>
      </c>
      <c r="BE262" s="198">
        <f>IF(N262="základní",J262,0)</f>
        <v>0</v>
      </c>
      <c r="BF262" s="198">
        <f>IF(N262="snížená",J262,0)</f>
        <v>0</v>
      </c>
      <c r="BG262" s="198">
        <f>IF(N262="zákl. přenesená",J262,0)</f>
        <v>0</v>
      </c>
      <c r="BH262" s="198">
        <f>IF(N262="sníž. přenesená",J262,0)</f>
        <v>0</v>
      </c>
      <c r="BI262" s="198">
        <f>IF(N262="nulová",J262,0)</f>
        <v>0</v>
      </c>
      <c r="BJ262" s="18" t="s">
        <v>85</v>
      </c>
      <c r="BK262" s="198">
        <f>ROUND(I262*H262,2)</f>
        <v>0</v>
      </c>
      <c r="BL262" s="18" t="s">
        <v>85</v>
      </c>
      <c r="BM262" s="197" t="s">
        <v>912</v>
      </c>
    </row>
    <row r="263" s="2" customFormat="1" ht="24" customHeight="1">
      <c r="A263" s="37"/>
      <c r="B263" s="185"/>
      <c r="C263" s="186" t="s">
        <v>913</v>
      </c>
      <c r="D263" s="186" t="s">
        <v>132</v>
      </c>
      <c r="E263" s="187" t="s">
        <v>914</v>
      </c>
      <c r="F263" s="188" t="s">
        <v>915</v>
      </c>
      <c r="G263" s="189" t="s">
        <v>907</v>
      </c>
      <c r="H263" s="190">
        <v>10</v>
      </c>
      <c r="I263" s="191"/>
      <c r="J263" s="192">
        <f>ROUND(I263*H263,2)</f>
        <v>0</v>
      </c>
      <c r="K263" s="188" t="s">
        <v>1</v>
      </c>
      <c r="L263" s="38"/>
      <c r="M263" s="193" t="s">
        <v>1</v>
      </c>
      <c r="N263" s="194" t="s">
        <v>42</v>
      </c>
      <c r="O263" s="76"/>
      <c r="P263" s="195">
        <f>O263*H263</f>
        <v>0</v>
      </c>
      <c r="Q263" s="195">
        <v>0</v>
      </c>
      <c r="R263" s="195">
        <f>Q263*H263</f>
        <v>0</v>
      </c>
      <c r="S263" s="195">
        <v>0</v>
      </c>
      <c r="T263" s="196">
        <f>S263*H263</f>
        <v>0</v>
      </c>
      <c r="U263" s="37"/>
      <c r="V263" s="37"/>
      <c r="W263" s="37"/>
      <c r="X263" s="37"/>
      <c r="Y263" s="37"/>
      <c r="Z263" s="37"/>
      <c r="AA263" s="37"/>
      <c r="AB263" s="37"/>
      <c r="AC263" s="37"/>
      <c r="AD263" s="37"/>
      <c r="AE263" s="37"/>
      <c r="AR263" s="197" t="s">
        <v>85</v>
      </c>
      <c r="AT263" s="197" t="s">
        <v>132</v>
      </c>
      <c r="AU263" s="197" t="s">
        <v>87</v>
      </c>
      <c r="AY263" s="18" t="s">
        <v>131</v>
      </c>
      <c r="BE263" s="198">
        <f>IF(N263="základní",J263,0)</f>
        <v>0</v>
      </c>
      <c r="BF263" s="198">
        <f>IF(N263="snížená",J263,0)</f>
        <v>0</v>
      </c>
      <c r="BG263" s="198">
        <f>IF(N263="zákl. přenesená",J263,0)</f>
        <v>0</v>
      </c>
      <c r="BH263" s="198">
        <f>IF(N263="sníž. přenesená",J263,0)</f>
        <v>0</v>
      </c>
      <c r="BI263" s="198">
        <f>IF(N263="nulová",J263,0)</f>
        <v>0</v>
      </c>
      <c r="BJ263" s="18" t="s">
        <v>85</v>
      </c>
      <c r="BK263" s="198">
        <f>ROUND(I263*H263,2)</f>
        <v>0</v>
      </c>
      <c r="BL263" s="18" t="s">
        <v>85</v>
      </c>
      <c r="BM263" s="197" t="s">
        <v>916</v>
      </c>
    </row>
    <row r="264" s="2" customFormat="1" ht="24" customHeight="1">
      <c r="A264" s="37"/>
      <c r="B264" s="185"/>
      <c r="C264" s="186" t="s">
        <v>917</v>
      </c>
      <c r="D264" s="186" t="s">
        <v>132</v>
      </c>
      <c r="E264" s="187" t="s">
        <v>918</v>
      </c>
      <c r="F264" s="188" t="s">
        <v>919</v>
      </c>
      <c r="G264" s="189" t="s">
        <v>288</v>
      </c>
      <c r="H264" s="190">
        <v>1</v>
      </c>
      <c r="I264" s="191"/>
      <c r="J264" s="192">
        <f>ROUND(I264*H264,2)</f>
        <v>0</v>
      </c>
      <c r="K264" s="188" t="s">
        <v>1</v>
      </c>
      <c r="L264" s="38"/>
      <c r="M264" s="193" t="s">
        <v>1</v>
      </c>
      <c r="N264" s="194" t="s">
        <v>42</v>
      </c>
      <c r="O264" s="76"/>
      <c r="P264" s="195">
        <f>O264*H264</f>
        <v>0</v>
      </c>
      <c r="Q264" s="195">
        <v>0</v>
      </c>
      <c r="R264" s="195">
        <f>Q264*H264</f>
        <v>0</v>
      </c>
      <c r="S264" s="195">
        <v>0</v>
      </c>
      <c r="T264" s="196">
        <f>S264*H264</f>
        <v>0</v>
      </c>
      <c r="U264" s="37"/>
      <c r="V264" s="37"/>
      <c r="W264" s="37"/>
      <c r="X264" s="37"/>
      <c r="Y264" s="37"/>
      <c r="Z264" s="37"/>
      <c r="AA264" s="37"/>
      <c r="AB264" s="37"/>
      <c r="AC264" s="37"/>
      <c r="AD264" s="37"/>
      <c r="AE264" s="37"/>
      <c r="AR264" s="197" t="s">
        <v>85</v>
      </c>
      <c r="AT264" s="197" t="s">
        <v>132</v>
      </c>
      <c r="AU264" s="197" t="s">
        <v>87</v>
      </c>
      <c r="AY264" s="18" t="s">
        <v>131</v>
      </c>
      <c r="BE264" s="198">
        <f>IF(N264="základní",J264,0)</f>
        <v>0</v>
      </c>
      <c r="BF264" s="198">
        <f>IF(N264="snížená",J264,0)</f>
        <v>0</v>
      </c>
      <c r="BG264" s="198">
        <f>IF(N264="zákl. přenesená",J264,0)</f>
        <v>0</v>
      </c>
      <c r="BH264" s="198">
        <f>IF(N264="sníž. přenesená",J264,0)</f>
        <v>0</v>
      </c>
      <c r="BI264" s="198">
        <f>IF(N264="nulová",J264,0)</f>
        <v>0</v>
      </c>
      <c r="BJ264" s="18" t="s">
        <v>85</v>
      </c>
      <c r="BK264" s="198">
        <f>ROUND(I264*H264,2)</f>
        <v>0</v>
      </c>
      <c r="BL264" s="18" t="s">
        <v>85</v>
      </c>
      <c r="BM264" s="197" t="s">
        <v>920</v>
      </c>
    </row>
    <row r="265" s="12" customFormat="1" ht="25.92" customHeight="1">
      <c r="A265" s="12"/>
      <c r="B265" s="174"/>
      <c r="C265" s="12"/>
      <c r="D265" s="175" t="s">
        <v>76</v>
      </c>
      <c r="E265" s="176" t="s">
        <v>921</v>
      </c>
      <c r="F265" s="176" t="s">
        <v>922</v>
      </c>
      <c r="G265" s="12"/>
      <c r="H265" s="12"/>
      <c r="I265" s="177"/>
      <c r="J265" s="178">
        <f>BK265</f>
        <v>0</v>
      </c>
      <c r="K265" s="12"/>
      <c r="L265" s="174"/>
      <c r="M265" s="179"/>
      <c r="N265" s="180"/>
      <c r="O265" s="180"/>
      <c r="P265" s="181">
        <f>SUM(P266:P267)</f>
        <v>0</v>
      </c>
      <c r="Q265" s="180"/>
      <c r="R265" s="181">
        <f>SUM(R266:R267)</f>
        <v>0</v>
      </c>
      <c r="S265" s="180"/>
      <c r="T265" s="182">
        <f>SUM(T266:T267)</f>
        <v>0</v>
      </c>
      <c r="U265" s="12"/>
      <c r="V265" s="12"/>
      <c r="W265" s="12"/>
      <c r="X265" s="12"/>
      <c r="Y265" s="12"/>
      <c r="Z265" s="12"/>
      <c r="AA265" s="12"/>
      <c r="AB265" s="12"/>
      <c r="AC265" s="12"/>
      <c r="AD265" s="12"/>
      <c r="AE265" s="12"/>
      <c r="AR265" s="175" t="s">
        <v>137</v>
      </c>
      <c r="AT265" s="183" t="s">
        <v>76</v>
      </c>
      <c r="AU265" s="183" t="s">
        <v>77</v>
      </c>
      <c r="AY265" s="175" t="s">
        <v>131</v>
      </c>
      <c r="BK265" s="184">
        <f>SUM(BK266:BK267)</f>
        <v>0</v>
      </c>
    </row>
    <row r="266" s="2" customFormat="1" ht="16.5" customHeight="1">
      <c r="A266" s="37"/>
      <c r="B266" s="185"/>
      <c r="C266" s="186" t="s">
        <v>923</v>
      </c>
      <c r="D266" s="186" t="s">
        <v>132</v>
      </c>
      <c r="E266" s="187" t="s">
        <v>924</v>
      </c>
      <c r="F266" s="188" t="s">
        <v>925</v>
      </c>
      <c r="G266" s="189" t="s">
        <v>907</v>
      </c>
      <c r="H266" s="190">
        <v>100</v>
      </c>
      <c r="I266" s="191"/>
      <c r="J266" s="192">
        <f>ROUND(I266*H266,2)</f>
        <v>0</v>
      </c>
      <c r="K266" s="188" t="s">
        <v>1</v>
      </c>
      <c r="L266" s="38"/>
      <c r="M266" s="193" t="s">
        <v>1</v>
      </c>
      <c r="N266" s="194" t="s">
        <v>42</v>
      </c>
      <c r="O266" s="76"/>
      <c r="P266" s="195">
        <f>O266*H266</f>
        <v>0</v>
      </c>
      <c r="Q266" s="195">
        <v>0</v>
      </c>
      <c r="R266" s="195">
        <f>Q266*H266</f>
        <v>0</v>
      </c>
      <c r="S266" s="195">
        <v>0</v>
      </c>
      <c r="T266" s="196">
        <f>S266*H266</f>
        <v>0</v>
      </c>
      <c r="U266" s="37"/>
      <c r="V266" s="37"/>
      <c r="W266" s="37"/>
      <c r="X266" s="37"/>
      <c r="Y266" s="37"/>
      <c r="Z266" s="37"/>
      <c r="AA266" s="37"/>
      <c r="AB266" s="37"/>
      <c r="AC266" s="37"/>
      <c r="AD266" s="37"/>
      <c r="AE266" s="37"/>
      <c r="AR266" s="197" t="s">
        <v>439</v>
      </c>
      <c r="AT266" s="197" t="s">
        <v>132</v>
      </c>
      <c r="AU266" s="197" t="s">
        <v>85</v>
      </c>
      <c r="AY266" s="18" t="s">
        <v>131</v>
      </c>
      <c r="BE266" s="198">
        <f>IF(N266="základní",J266,0)</f>
        <v>0</v>
      </c>
      <c r="BF266" s="198">
        <f>IF(N266="snížená",J266,0)</f>
        <v>0</v>
      </c>
      <c r="BG266" s="198">
        <f>IF(N266="zákl. přenesená",J266,0)</f>
        <v>0</v>
      </c>
      <c r="BH266" s="198">
        <f>IF(N266="sníž. přenesená",J266,0)</f>
        <v>0</v>
      </c>
      <c r="BI266" s="198">
        <f>IF(N266="nulová",J266,0)</f>
        <v>0</v>
      </c>
      <c r="BJ266" s="18" t="s">
        <v>85</v>
      </c>
      <c r="BK266" s="198">
        <f>ROUND(I266*H266,2)</f>
        <v>0</v>
      </c>
      <c r="BL266" s="18" t="s">
        <v>439</v>
      </c>
      <c r="BM266" s="197" t="s">
        <v>926</v>
      </c>
    </row>
    <row r="267" s="2" customFormat="1" ht="24" customHeight="1">
      <c r="A267" s="37"/>
      <c r="B267" s="185"/>
      <c r="C267" s="186" t="s">
        <v>927</v>
      </c>
      <c r="D267" s="186" t="s">
        <v>132</v>
      </c>
      <c r="E267" s="187" t="s">
        <v>928</v>
      </c>
      <c r="F267" s="188" t="s">
        <v>929</v>
      </c>
      <c r="G267" s="189" t="s">
        <v>907</v>
      </c>
      <c r="H267" s="190">
        <v>80</v>
      </c>
      <c r="I267" s="191"/>
      <c r="J267" s="192">
        <f>ROUND(I267*H267,2)</f>
        <v>0</v>
      </c>
      <c r="K267" s="188" t="s">
        <v>1</v>
      </c>
      <c r="L267" s="38"/>
      <c r="M267" s="241" t="s">
        <v>1</v>
      </c>
      <c r="N267" s="242" t="s">
        <v>42</v>
      </c>
      <c r="O267" s="243"/>
      <c r="P267" s="244">
        <f>O267*H267</f>
        <v>0</v>
      </c>
      <c r="Q267" s="244">
        <v>0</v>
      </c>
      <c r="R267" s="244">
        <f>Q267*H267</f>
        <v>0</v>
      </c>
      <c r="S267" s="244">
        <v>0</v>
      </c>
      <c r="T267" s="245">
        <f>S267*H267</f>
        <v>0</v>
      </c>
      <c r="U267" s="37"/>
      <c r="V267" s="37"/>
      <c r="W267" s="37"/>
      <c r="X267" s="37"/>
      <c r="Y267" s="37"/>
      <c r="Z267" s="37"/>
      <c r="AA267" s="37"/>
      <c r="AB267" s="37"/>
      <c r="AC267" s="37"/>
      <c r="AD267" s="37"/>
      <c r="AE267" s="37"/>
      <c r="AR267" s="197" t="s">
        <v>439</v>
      </c>
      <c r="AT267" s="197" t="s">
        <v>132</v>
      </c>
      <c r="AU267" s="197" t="s">
        <v>85</v>
      </c>
      <c r="AY267" s="18" t="s">
        <v>131</v>
      </c>
      <c r="BE267" s="198">
        <f>IF(N267="základní",J267,0)</f>
        <v>0</v>
      </c>
      <c r="BF267" s="198">
        <f>IF(N267="snížená",J267,0)</f>
        <v>0</v>
      </c>
      <c r="BG267" s="198">
        <f>IF(N267="zákl. přenesená",J267,0)</f>
        <v>0</v>
      </c>
      <c r="BH267" s="198">
        <f>IF(N267="sníž. přenesená",J267,0)</f>
        <v>0</v>
      </c>
      <c r="BI267" s="198">
        <f>IF(N267="nulová",J267,0)</f>
        <v>0</v>
      </c>
      <c r="BJ267" s="18" t="s">
        <v>85</v>
      </c>
      <c r="BK267" s="198">
        <f>ROUND(I267*H267,2)</f>
        <v>0</v>
      </c>
      <c r="BL267" s="18" t="s">
        <v>439</v>
      </c>
      <c r="BM267" s="197" t="s">
        <v>930</v>
      </c>
    </row>
    <row r="268" s="2" customFormat="1" ht="6.96" customHeight="1">
      <c r="A268" s="37"/>
      <c r="B268" s="59"/>
      <c r="C268" s="60"/>
      <c r="D268" s="60"/>
      <c r="E268" s="60"/>
      <c r="F268" s="60"/>
      <c r="G268" s="60"/>
      <c r="H268" s="60"/>
      <c r="I268" s="147"/>
      <c r="J268" s="60"/>
      <c r="K268" s="60"/>
      <c r="L268" s="38"/>
      <c r="M268" s="37"/>
      <c r="O268" s="37"/>
      <c r="P268" s="37"/>
      <c r="Q268" s="37"/>
      <c r="R268" s="37"/>
      <c r="S268" s="37"/>
      <c r="T268" s="37"/>
      <c r="U268" s="37"/>
      <c r="V268" s="37"/>
      <c r="W268" s="37"/>
      <c r="X268" s="37"/>
      <c r="Y268" s="37"/>
      <c r="Z268" s="37"/>
      <c r="AA268" s="37"/>
      <c r="AB268" s="37"/>
      <c r="AC268" s="37"/>
      <c r="AD268" s="37"/>
      <c r="AE268" s="37"/>
    </row>
  </sheetData>
  <autoFilter ref="C126:K267"/>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94</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931</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932</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933</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934</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935</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tr">
        <f>IF('Rekapitulace stavby'!AN19="","",'Rekapitulace stavby'!AN19)</f>
        <v>IČ 25361520</v>
      </c>
      <c r="K23" s="37"/>
      <c r="L23" s="54"/>
      <c r="S23" s="37"/>
      <c r="T23" s="37"/>
      <c r="U23" s="37"/>
      <c r="V23" s="37"/>
      <c r="W23" s="37"/>
      <c r="X23" s="37"/>
      <c r="Y23" s="37"/>
      <c r="Z23" s="37"/>
      <c r="AA23" s="37"/>
      <c r="AB23" s="37"/>
      <c r="AC23" s="37"/>
      <c r="AD23" s="37"/>
      <c r="AE23" s="37"/>
    </row>
    <row r="24" s="2" customFormat="1" ht="18" customHeight="1">
      <c r="A24" s="37"/>
      <c r="B24" s="38"/>
      <c r="C24" s="37"/>
      <c r="D24" s="37"/>
      <c r="E24" s="26" t="str">
        <f>IF('Rekapitulace stavby'!E20="","",'Rekapitulace stavby'!E20)</f>
        <v>Dopravní projektování spol. s r.o</v>
      </c>
      <c r="F24" s="37"/>
      <c r="G24" s="37"/>
      <c r="H24" s="37"/>
      <c r="I24" s="124" t="s">
        <v>28</v>
      </c>
      <c r="J24" s="26" t="str">
        <f>IF('Rekapitulace stavby'!AN20="","",'Rekapitulace stavby'!AN20)</f>
        <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ROUND(J118,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ROUND((SUM(BE118:BE138)),  2)</f>
        <v>0</v>
      </c>
      <c r="G33" s="37"/>
      <c r="H33" s="37"/>
      <c r="I33" s="134">
        <v>0.20999999999999999</v>
      </c>
      <c r="J33" s="133">
        <f>ROUND(((SUM(BE118:BE138))*I33),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ROUND((SUM(BF118:BF138)),  2)</f>
        <v>0</v>
      </c>
      <c r="G34" s="37"/>
      <c r="H34" s="37"/>
      <c r="I34" s="134">
        <v>0.14999999999999999</v>
      </c>
      <c r="J34" s="133">
        <f>ROUND(((SUM(BF118:BF138))*I34),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ROUND((SUM(BG118:BG138)),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ROUND((SUM(BH118:BH138)),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ROUND((SUM(BI118:BI138)),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 xml:space="preserve">DIO - Dopravně inženýrské opatření </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 xml:space="preserve"> 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27.9" customHeight="1">
      <c r="A91" s="37"/>
      <c r="B91" s="38"/>
      <c r="C91" s="31" t="s">
        <v>24</v>
      </c>
      <c r="D91" s="37"/>
      <c r="E91" s="37"/>
      <c r="F91" s="26" t="str">
        <f>E15</f>
        <v>Dopravní podnik Ostrava a.s.</v>
      </c>
      <c r="G91" s="37"/>
      <c r="H91" s="37"/>
      <c r="I91" s="124" t="s">
        <v>31</v>
      </c>
      <c r="J91" s="35" t="str">
        <f>E21</f>
        <v xml:space="preserve">Dopravní projektování  s.r.o.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J118</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936</v>
      </c>
      <c r="E97" s="155"/>
      <c r="F97" s="155"/>
      <c r="G97" s="155"/>
      <c r="H97" s="155"/>
      <c r="I97" s="156"/>
      <c r="J97" s="157">
        <f>J119</f>
        <v>0</v>
      </c>
      <c r="K97" s="9"/>
      <c r="L97" s="153"/>
      <c r="S97" s="9"/>
      <c r="T97" s="9"/>
      <c r="U97" s="9"/>
      <c r="V97" s="9"/>
      <c r="W97" s="9"/>
      <c r="X97" s="9"/>
      <c r="Y97" s="9"/>
      <c r="Z97" s="9"/>
      <c r="AA97" s="9"/>
      <c r="AB97" s="9"/>
      <c r="AC97" s="9"/>
      <c r="AD97" s="9"/>
      <c r="AE97" s="9"/>
    </row>
    <row r="98" s="10" customFormat="1" ht="19.92" customHeight="1">
      <c r="A98" s="10"/>
      <c r="B98" s="158"/>
      <c r="C98" s="10"/>
      <c r="D98" s="159" t="s">
        <v>937</v>
      </c>
      <c r="E98" s="160"/>
      <c r="F98" s="160"/>
      <c r="G98" s="160"/>
      <c r="H98" s="160"/>
      <c r="I98" s="161"/>
      <c r="J98" s="162">
        <f>J120</f>
        <v>0</v>
      </c>
      <c r="K98" s="10"/>
      <c r="L98" s="158"/>
      <c r="S98" s="10"/>
      <c r="T98" s="10"/>
      <c r="U98" s="10"/>
      <c r="V98" s="10"/>
      <c r="W98" s="10"/>
      <c r="X98" s="10"/>
      <c r="Y98" s="10"/>
      <c r="Z98" s="10"/>
      <c r="AA98" s="10"/>
      <c r="AB98" s="10"/>
      <c r="AC98" s="10"/>
      <c r="AD98" s="10"/>
      <c r="AE98" s="10"/>
    </row>
    <row r="99" s="2" customFormat="1" ht="21.84" customHeight="1">
      <c r="A99" s="37"/>
      <c r="B99" s="38"/>
      <c r="C99" s="37"/>
      <c r="D99" s="37"/>
      <c r="E99" s="37"/>
      <c r="F99" s="37"/>
      <c r="G99" s="37"/>
      <c r="H99" s="37"/>
      <c r="I99" s="123"/>
      <c r="J99" s="37"/>
      <c r="K99" s="37"/>
      <c r="L99" s="54"/>
      <c r="S99" s="37"/>
      <c r="T99" s="37"/>
      <c r="U99" s="37"/>
      <c r="V99" s="37"/>
      <c r="W99" s="37"/>
      <c r="X99" s="37"/>
      <c r="Y99" s="37"/>
      <c r="Z99" s="37"/>
      <c r="AA99" s="37"/>
      <c r="AB99" s="37"/>
      <c r="AC99" s="37"/>
      <c r="AD99" s="37"/>
      <c r="AE99" s="37"/>
    </row>
    <row r="100" s="2" customFormat="1" ht="6.96" customHeight="1">
      <c r="A100" s="37"/>
      <c r="B100" s="59"/>
      <c r="C100" s="60"/>
      <c r="D100" s="60"/>
      <c r="E100" s="60"/>
      <c r="F100" s="60"/>
      <c r="G100" s="60"/>
      <c r="H100" s="60"/>
      <c r="I100" s="147"/>
      <c r="J100" s="60"/>
      <c r="K100" s="60"/>
      <c r="L100" s="54"/>
      <c r="S100" s="37"/>
      <c r="T100" s="37"/>
      <c r="U100" s="37"/>
      <c r="V100" s="37"/>
      <c r="W100" s="37"/>
      <c r="X100" s="37"/>
      <c r="Y100" s="37"/>
      <c r="Z100" s="37"/>
      <c r="AA100" s="37"/>
      <c r="AB100" s="37"/>
      <c r="AC100" s="37"/>
      <c r="AD100" s="37"/>
      <c r="AE100" s="37"/>
    </row>
    <row r="104" s="2" customFormat="1" ht="6.96" customHeight="1">
      <c r="A104" s="37"/>
      <c r="B104" s="61"/>
      <c r="C104" s="62"/>
      <c r="D104" s="62"/>
      <c r="E104" s="62"/>
      <c r="F104" s="62"/>
      <c r="G104" s="62"/>
      <c r="H104" s="62"/>
      <c r="I104" s="148"/>
      <c r="J104" s="62"/>
      <c r="K104" s="62"/>
      <c r="L104" s="54"/>
      <c r="S104" s="37"/>
      <c r="T104" s="37"/>
      <c r="U104" s="37"/>
      <c r="V104" s="37"/>
      <c r="W104" s="37"/>
      <c r="X104" s="37"/>
      <c r="Y104" s="37"/>
      <c r="Z104" s="37"/>
      <c r="AA104" s="37"/>
      <c r="AB104" s="37"/>
      <c r="AC104" s="37"/>
      <c r="AD104" s="37"/>
      <c r="AE104" s="37"/>
    </row>
    <row r="105" s="2" customFormat="1" ht="24.96" customHeight="1">
      <c r="A105" s="37"/>
      <c r="B105" s="38"/>
      <c r="C105" s="22" t="s">
        <v>117</v>
      </c>
      <c r="D105" s="37"/>
      <c r="E105" s="37"/>
      <c r="F105" s="37"/>
      <c r="G105" s="37"/>
      <c r="H105" s="37"/>
      <c r="I105" s="123"/>
      <c r="J105" s="37"/>
      <c r="K105" s="37"/>
      <c r="L105" s="54"/>
      <c r="S105" s="37"/>
      <c r="T105" s="37"/>
      <c r="U105" s="37"/>
      <c r="V105" s="37"/>
      <c r="W105" s="37"/>
      <c r="X105" s="37"/>
      <c r="Y105" s="37"/>
      <c r="Z105" s="37"/>
      <c r="AA105" s="37"/>
      <c r="AB105" s="37"/>
      <c r="AC105" s="37"/>
      <c r="AD105" s="37"/>
      <c r="AE105" s="37"/>
    </row>
    <row r="106" s="2" customFormat="1" ht="6.96" customHeight="1">
      <c r="A106" s="37"/>
      <c r="B106" s="38"/>
      <c r="C106" s="37"/>
      <c r="D106" s="37"/>
      <c r="E106" s="37"/>
      <c r="F106" s="37"/>
      <c r="G106" s="37"/>
      <c r="H106" s="37"/>
      <c r="I106" s="123"/>
      <c r="J106" s="37"/>
      <c r="K106" s="37"/>
      <c r="L106" s="54"/>
      <c r="S106" s="37"/>
      <c r="T106" s="37"/>
      <c r="U106" s="37"/>
      <c r="V106" s="37"/>
      <c r="W106" s="37"/>
      <c r="X106" s="37"/>
      <c r="Y106" s="37"/>
      <c r="Z106" s="37"/>
      <c r="AA106" s="37"/>
      <c r="AB106" s="37"/>
      <c r="AC106" s="37"/>
      <c r="AD106" s="37"/>
      <c r="AE106" s="37"/>
    </row>
    <row r="107" s="2" customFormat="1" ht="12" customHeight="1">
      <c r="A107" s="37"/>
      <c r="B107" s="38"/>
      <c r="C107" s="31" t="s">
        <v>16</v>
      </c>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25.5" customHeight="1">
      <c r="A108" s="37"/>
      <c r="B108" s="38"/>
      <c r="C108" s="37"/>
      <c r="D108" s="37"/>
      <c r="E108" s="122" t="str">
        <f>E7</f>
        <v>Zvyšování rychlosti na TT - úsek Tramv. zast. Důl Zárubek - kol. křižovatka před vjezdem do terminálu Hranečník</v>
      </c>
      <c r="F108" s="31"/>
      <c r="G108" s="31"/>
      <c r="H108" s="31"/>
      <c r="I108" s="123"/>
      <c r="J108" s="37"/>
      <c r="K108" s="37"/>
      <c r="L108" s="54"/>
      <c r="S108" s="37"/>
      <c r="T108" s="37"/>
      <c r="U108" s="37"/>
      <c r="V108" s="37"/>
      <c r="W108" s="37"/>
      <c r="X108" s="37"/>
      <c r="Y108" s="37"/>
      <c r="Z108" s="37"/>
      <c r="AA108" s="37"/>
      <c r="AB108" s="37"/>
      <c r="AC108" s="37"/>
      <c r="AD108" s="37"/>
      <c r="AE108" s="37"/>
    </row>
    <row r="109" s="2" customFormat="1" ht="12" customHeight="1">
      <c r="A109" s="37"/>
      <c r="B109" s="38"/>
      <c r="C109" s="31" t="s">
        <v>100</v>
      </c>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16.5" customHeight="1">
      <c r="A110" s="37"/>
      <c r="B110" s="38"/>
      <c r="C110" s="37"/>
      <c r="D110" s="37"/>
      <c r="E110" s="66" t="str">
        <f>E9</f>
        <v xml:space="preserve">DIO - Dopravně inženýrské opatření </v>
      </c>
      <c r="F110" s="37"/>
      <c r="G110" s="37"/>
      <c r="H110" s="37"/>
      <c r="I110" s="123"/>
      <c r="J110" s="37"/>
      <c r="K110" s="37"/>
      <c r="L110" s="54"/>
      <c r="S110" s="37"/>
      <c r="T110" s="37"/>
      <c r="U110" s="37"/>
      <c r="V110" s="37"/>
      <c r="W110" s="37"/>
      <c r="X110" s="37"/>
      <c r="Y110" s="37"/>
      <c r="Z110" s="37"/>
      <c r="AA110" s="37"/>
      <c r="AB110" s="37"/>
      <c r="AC110" s="37"/>
      <c r="AD110" s="37"/>
      <c r="AE110" s="37"/>
    </row>
    <row r="111" s="2" customFormat="1" ht="6.96" customHeight="1">
      <c r="A111" s="37"/>
      <c r="B111" s="38"/>
      <c r="C111" s="37"/>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12" customHeight="1">
      <c r="A112" s="37"/>
      <c r="B112" s="38"/>
      <c r="C112" s="31" t="s">
        <v>20</v>
      </c>
      <c r="D112" s="37"/>
      <c r="E112" s="37"/>
      <c r="F112" s="26" t="str">
        <f>F12</f>
        <v xml:space="preserve"> Ostrava</v>
      </c>
      <c r="G112" s="37"/>
      <c r="H112" s="37"/>
      <c r="I112" s="124" t="s">
        <v>22</v>
      </c>
      <c r="J112" s="68" t="str">
        <f>IF(J12="","",J12)</f>
        <v>10. 9. 2019</v>
      </c>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27.9" customHeight="1">
      <c r="A114" s="37"/>
      <c r="B114" s="38"/>
      <c r="C114" s="31" t="s">
        <v>24</v>
      </c>
      <c r="D114" s="37"/>
      <c r="E114" s="37"/>
      <c r="F114" s="26" t="str">
        <f>E15</f>
        <v>Dopravní podnik Ostrava a.s.</v>
      </c>
      <c r="G114" s="37"/>
      <c r="H114" s="37"/>
      <c r="I114" s="124" t="s">
        <v>31</v>
      </c>
      <c r="J114" s="35" t="str">
        <f>E21</f>
        <v xml:space="preserve">Dopravní projektování  s.r.o.</v>
      </c>
      <c r="K114" s="37"/>
      <c r="L114" s="54"/>
      <c r="S114" s="37"/>
      <c r="T114" s="37"/>
      <c r="U114" s="37"/>
      <c r="V114" s="37"/>
      <c r="W114" s="37"/>
      <c r="X114" s="37"/>
      <c r="Y114" s="37"/>
      <c r="Z114" s="37"/>
      <c r="AA114" s="37"/>
      <c r="AB114" s="37"/>
      <c r="AC114" s="37"/>
      <c r="AD114" s="37"/>
      <c r="AE114" s="37"/>
    </row>
    <row r="115" s="2" customFormat="1" ht="43.05" customHeight="1">
      <c r="A115" s="37"/>
      <c r="B115" s="38"/>
      <c r="C115" s="31" t="s">
        <v>29</v>
      </c>
      <c r="D115" s="37"/>
      <c r="E115" s="37"/>
      <c r="F115" s="26" t="str">
        <f>IF(E18="","",E18)</f>
        <v>Vyplň údaj</v>
      </c>
      <c r="G115" s="37"/>
      <c r="H115" s="37"/>
      <c r="I115" s="124" t="s">
        <v>35</v>
      </c>
      <c r="J115" s="35" t="str">
        <f>E24</f>
        <v>Dopravní projektování spol. s r.o</v>
      </c>
      <c r="K115" s="37"/>
      <c r="L115" s="54"/>
      <c r="S115" s="37"/>
      <c r="T115" s="37"/>
      <c r="U115" s="37"/>
      <c r="V115" s="37"/>
      <c r="W115" s="37"/>
      <c r="X115" s="37"/>
      <c r="Y115" s="37"/>
      <c r="Z115" s="37"/>
      <c r="AA115" s="37"/>
      <c r="AB115" s="37"/>
      <c r="AC115" s="37"/>
      <c r="AD115" s="37"/>
      <c r="AE115" s="37"/>
    </row>
    <row r="116" s="2" customFormat="1" ht="10.32" customHeight="1">
      <c r="A116" s="37"/>
      <c r="B116" s="38"/>
      <c r="C116" s="37"/>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11" customFormat="1" ht="29.28" customHeight="1">
      <c r="A117" s="163"/>
      <c r="B117" s="164"/>
      <c r="C117" s="165" t="s">
        <v>118</v>
      </c>
      <c r="D117" s="166" t="s">
        <v>62</v>
      </c>
      <c r="E117" s="166" t="s">
        <v>58</v>
      </c>
      <c r="F117" s="166" t="s">
        <v>59</v>
      </c>
      <c r="G117" s="166" t="s">
        <v>119</v>
      </c>
      <c r="H117" s="166" t="s">
        <v>120</v>
      </c>
      <c r="I117" s="167" t="s">
        <v>121</v>
      </c>
      <c r="J117" s="166" t="s">
        <v>104</v>
      </c>
      <c r="K117" s="168" t="s">
        <v>122</v>
      </c>
      <c r="L117" s="169"/>
      <c r="M117" s="85" t="s">
        <v>1</v>
      </c>
      <c r="N117" s="86" t="s">
        <v>41</v>
      </c>
      <c r="O117" s="86" t="s">
        <v>123</v>
      </c>
      <c r="P117" s="86" t="s">
        <v>124</v>
      </c>
      <c r="Q117" s="86" t="s">
        <v>125</v>
      </c>
      <c r="R117" s="86" t="s">
        <v>126</v>
      </c>
      <c r="S117" s="86" t="s">
        <v>127</v>
      </c>
      <c r="T117" s="87" t="s">
        <v>128</v>
      </c>
      <c r="U117" s="163"/>
      <c r="V117" s="163"/>
      <c r="W117" s="163"/>
      <c r="X117" s="163"/>
      <c r="Y117" s="163"/>
      <c r="Z117" s="163"/>
      <c r="AA117" s="163"/>
      <c r="AB117" s="163"/>
      <c r="AC117" s="163"/>
      <c r="AD117" s="163"/>
      <c r="AE117" s="163"/>
    </row>
    <row r="118" s="2" customFormat="1" ht="22.8" customHeight="1">
      <c r="A118" s="37"/>
      <c r="B118" s="38"/>
      <c r="C118" s="92" t="s">
        <v>129</v>
      </c>
      <c r="D118" s="37"/>
      <c r="E118" s="37"/>
      <c r="F118" s="37"/>
      <c r="G118" s="37"/>
      <c r="H118" s="37"/>
      <c r="I118" s="123"/>
      <c r="J118" s="170">
        <f>BK118</f>
        <v>0</v>
      </c>
      <c r="K118" s="37"/>
      <c r="L118" s="38"/>
      <c r="M118" s="88"/>
      <c r="N118" s="72"/>
      <c r="O118" s="89"/>
      <c r="P118" s="171">
        <f>P119</f>
        <v>0</v>
      </c>
      <c r="Q118" s="89"/>
      <c r="R118" s="171">
        <f>R119</f>
        <v>0</v>
      </c>
      <c r="S118" s="89"/>
      <c r="T118" s="172">
        <f>T119</f>
        <v>0</v>
      </c>
      <c r="U118" s="37"/>
      <c r="V118" s="37"/>
      <c r="W118" s="37"/>
      <c r="X118" s="37"/>
      <c r="Y118" s="37"/>
      <c r="Z118" s="37"/>
      <c r="AA118" s="37"/>
      <c r="AB118" s="37"/>
      <c r="AC118" s="37"/>
      <c r="AD118" s="37"/>
      <c r="AE118" s="37"/>
      <c r="AT118" s="18" t="s">
        <v>76</v>
      </c>
      <c r="AU118" s="18" t="s">
        <v>106</v>
      </c>
      <c r="BK118" s="173">
        <f>BK119</f>
        <v>0</v>
      </c>
    </row>
    <row r="119" s="12" customFormat="1" ht="25.92" customHeight="1">
      <c r="A119" s="12"/>
      <c r="B119" s="174"/>
      <c r="C119" s="12"/>
      <c r="D119" s="175" t="s">
        <v>76</v>
      </c>
      <c r="E119" s="176" t="s">
        <v>938</v>
      </c>
      <c r="F119" s="176" t="s">
        <v>939</v>
      </c>
      <c r="G119" s="12"/>
      <c r="H119" s="12"/>
      <c r="I119" s="177"/>
      <c r="J119" s="178">
        <f>BK119</f>
        <v>0</v>
      </c>
      <c r="K119" s="12"/>
      <c r="L119" s="174"/>
      <c r="M119" s="179"/>
      <c r="N119" s="180"/>
      <c r="O119" s="180"/>
      <c r="P119" s="181">
        <f>P120</f>
        <v>0</v>
      </c>
      <c r="Q119" s="180"/>
      <c r="R119" s="181">
        <f>R120</f>
        <v>0</v>
      </c>
      <c r="S119" s="180"/>
      <c r="T119" s="182">
        <f>T120</f>
        <v>0</v>
      </c>
      <c r="U119" s="12"/>
      <c r="V119" s="12"/>
      <c r="W119" s="12"/>
      <c r="X119" s="12"/>
      <c r="Y119" s="12"/>
      <c r="Z119" s="12"/>
      <c r="AA119" s="12"/>
      <c r="AB119" s="12"/>
      <c r="AC119" s="12"/>
      <c r="AD119" s="12"/>
      <c r="AE119" s="12"/>
      <c r="AR119" s="175" t="s">
        <v>137</v>
      </c>
      <c r="AT119" s="183" t="s">
        <v>76</v>
      </c>
      <c r="AU119" s="183" t="s">
        <v>77</v>
      </c>
      <c r="AY119" s="175" t="s">
        <v>131</v>
      </c>
      <c r="BK119" s="184">
        <f>BK120</f>
        <v>0</v>
      </c>
    </row>
    <row r="120" s="12" customFormat="1" ht="22.8" customHeight="1">
      <c r="A120" s="12"/>
      <c r="B120" s="174"/>
      <c r="C120" s="12"/>
      <c r="D120" s="175" t="s">
        <v>76</v>
      </c>
      <c r="E120" s="226" t="s">
        <v>940</v>
      </c>
      <c r="F120" s="226" t="s">
        <v>941</v>
      </c>
      <c r="G120" s="12"/>
      <c r="H120" s="12"/>
      <c r="I120" s="177"/>
      <c r="J120" s="227">
        <f>BK120</f>
        <v>0</v>
      </c>
      <c r="K120" s="12"/>
      <c r="L120" s="174"/>
      <c r="M120" s="179"/>
      <c r="N120" s="180"/>
      <c r="O120" s="180"/>
      <c r="P120" s="181">
        <f>SUM(P121:P138)</f>
        <v>0</v>
      </c>
      <c r="Q120" s="180"/>
      <c r="R120" s="181">
        <f>SUM(R121:R138)</f>
        <v>0</v>
      </c>
      <c r="S120" s="180"/>
      <c r="T120" s="182">
        <f>SUM(T121:T138)</f>
        <v>0</v>
      </c>
      <c r="U120" s="12"/>
      <c r="V120" s="12"/>
      <c r="W120" s="12"/>
      <c r="X120" s="12"/>
      <c r="Y120" s="12"/>
      <c r="Z120" s="12"/>
      <c r="AA120" s="12"/>
      <c r="AB120" s="12"/>
      <c r="AC120" s="12"/>
      <c r="AD120" s="12"/>
      <c r="AE120" s="12"/>
      <c r="AR120" s="175" t="s">
        <v>137</v>
      </c>
      <c r="AT120" s="183" t="s">
        <v>76</v>
      </c>
      <c r="AU120" s="183" t="s">
        <v>85</v>
      </c>
      <c r="AY120" s="175" t="s">
        <v>131</v>
      </c>
      <c r="BK120" s="184">
        <f>SUM(BK121:BK138)</f>
        <v>0</v>
      </c>
    </row>
    <row r="121" s="2" customFormat="1" ht="24" customHeight="1">
      <c r="A121" s="37"/>
      <c r="B121" s="185"/>
      <c r="C121" s="186" t="s">
        <v>85</v>
      </c>
      <c r="D121" s="186" t="s">
        <v>132</v>
      </c>
      <c r="E121" s="187" t="s">
        <v>942</v>
      </c>
      <c r="F121" s="188" t="s">
        <v>943</v>
      </c>
      <c r="G121" s="189" t="s">
        <v>332</v>
      </c>
      <c r="H121" s="190">
        <v>1</v>
      </c>
      <c r="I121" s="191"/>
      <c r="J121" s="192">
        <f>ROUND(I121*H121,2)</f>
        <v>0</v>
      </c>
      <c r="K121" s="188" t="s">
        <v>1</v>
      </c>
      <c r="L121" s="38"/>
      <c r="M121" s="193" t="s">
        <v>1</v>
      </c>
      <c r="N121" s="194" t="s">
        <v>42</v>
      </c>
      <c r="O121" s="76"/>
      <c r="P121" s="195">
        <f>O121*H121</f>
        <v>0</v>
      </c>
      <c r="Q121" s="195">
        <v>0</v>
      </c>
      <c r="R121" s="195">
        <f>Q121*H121</f>
        <v>0</v>
      </c>
      <c r="S121" s="195">
        <v>0</v>
      </c>
      <c r="T121" s="196">
        <f>S121*H121</f>
        <v>0</v>
      </c>
      <c r="U121" s="37"/>
      <c r="V121" s="37"/>
      <c r="W121" s="37"/>
      <c r="X121" s="37"/>
      <c r="Y121" s="37"/>
      <c r="Z121" s="37"/>
      <c r="AA121" s="37"/>
      <c r="AB121" s="37"/>
      <c r="AC121" s="37"/>
      <c r="AD121" s="37"/>
      <c r="AE121" s="37"/>
      <c r="AR121" s="197" t="s">
        <v>439</v>
      </c>
      <c r="AT121" s="197" t="s">
        <v>132</v>
      </c>
      <c r="AU121" s="197" t="s">
        <v>87</v>
      </c>
      <c r="AY121" s="18" t="s">
        <v>131</v>
      </c>
      <c r="BE121" s="198">
        <f>IF(N121="základní",J121,0)</f>
        <v>0</v>
      </c>
      <c r="BF121" s="198">
        <f>IF(N121="snížená",J121,0)</f>
        <v>0</v>
      </c>
      <c r="BG121" s="198">
        <f>IF(N121="zákl. přenesená",J121,0)</f>
        <v>0</v>
      </c>
      <c r="BH121" s="198">
        <f>IF(N121="sníž. přenesená",J121,0)</f>
        <v>0</v>
      </c>
      <c r="BI121" s="198">
        <f>IF(N121="nulová",J121,0)</f>
        <v>0</v>
      </c>
      <c r="BJ121" s="18" t="s">
        <v>85</v>
      </c>
      <c r="BK121" s="198">
        <f>ROUND(I121*H121,2)</f>
        <v>0</v>
      </c>
      <c r="BL121" s="18" t="s">
        <v>439</v>
      </c>
      <c r="BM121" s="197" t="s">
        <v>944</v>
      </c>
    </row>
    <row r="122" s="13" customFormat="1">
      <c r="A122" s="13"/>
      <c r="B122" s="203"/>
      <c r="C122" s="13"/>
      <c r="D122" s="199" t="s">
        <v>141</v>
      </c>
      <c r="E122" s="204" t="s">
        <v>1</v>
      </c>
      <c r="F122" s="205" t="s">
        <v>943</v>
      </c>
      <c r="G122" s="13"/>
      <c r="H122" s="204" t="s">
        <v>1</v>
      </c>
      <c r="I122" s="206"/>
      <c r="J122" s="13"/>
      <c r="K122" s="13"/>
      <c r="L122" s="203"/>
      <c r="M122" s="207"/>
      <c r="N122" s="208"/>
      <c r="O122" s="208"/>
      <c r="P122" s="208"/>
      <c r="Q122" s="208"/>
      <c r="R122" s="208"/>
      <c r="S122" s="208"/>
      <c r="T122" s="209"/>
      <c r="U122" s="13"/>
      <c r="V122" s="13"/>
      <c r="W122" s="13"/>
      <c r="X122" s="13"/>
      <c r="Y122" s="13"/>
      <c r="Z122" s="13"/>
      <c r="AA122" s="13"/>
      <c r="AB122" s="13"/>
      <c r="AC122" s="13"/>
      <c r="AD122" s="13"/>
      <c r="AE122" s="13"/>
      <c r="AT122" s="204" t="s">
        <v>141</v>
      </c>
      <c r="AU122" s="204" t="s">
        <v>87</v>
      </c>
      <c r="AV122" s="13" t="s">
        <v>85</v>
      </c>
      <c r="AW122" s="13" t="s">
        <v>34</v>
      </c>
      <c r="AX122" s="13" t="s">
        <v>77</v>
      </c>
      <c r="AY122" s="204" t="s">
        <v>131</v>
      </c>
    </row>
    <row r="123" s="13" customFormat="1">
      <c r="A123" s="13"/>
      <c r="B123" s="203"/>
      <c r="C123" s="13"/>
      <c r="D123" s="199" t="s">
        <v>141</v>
      </c>
      <c r="E123" s="204" t="s">
        <v>1</v>
      </c>
      <c r="F123" s="205" t="s">
        <v>945</v>
      </c>
      <c r="G123" s="13"/>
      <c r="H123" s="204" t="s">
        <v>1</v>
      </c>
      <c r="I123" s="206"/>
      <c r="J123" s="13"/>
      <c r="K123" s="13"/>
      <c r="L123" s="203"/>
      <c r="M123" s="207"/>
      <c r="N123" s="208"/>
      <c r="O123" s="208"/>
      <c r="P123" s="208"/>
      <c r="Q123" s="208"/>
      <c r="R123" s="208"/>
      <c r="S123" s="208"/>
      <c r="T123" s="209"/>
      <c r="U123" s="13"/>
      <c r="V123" s="13"/>
      <c r="W123" s="13"/>
      <c r="X123" s="13"/>
      <c r="Y123" s="13"/>
      <c r="Z123" s="13"/>
      <c r="AA123" s="13"/>
      <c r="AB123" s="13"/>
      <c r="AC123" s="13"/>
      <c r="AD123" s="13"/>
      <c r="AE123" s="13"/>
      <c r="AT123" s="204" t="s">
        <v>141</v>
      </c>
      <c r="AU123" s="204" t="s">
        <v>87</v>
      </c>
      <c r="AV123" s="13" t="s">
        <v>85</v>
      </c>
      <c r="AW123" s="13" t="s">
        <v>34</v>
      </c>
      <c r="AX123" s="13" t="s">
        <v>77</v>
      </c>
      <c r="AY123" s="204" t="s">
        <v>131</v>
      </c>
    </row>
    <row r="124" s="13" customFormat="1">
      <c r="A124" s="13"/>
      <c r="B124" s="203"/>
      <c r="C124" s="13"/>
      <c r="D124" s="199" t="s">
        <v>141</v>
      </c>
      <c r="E124" s="204" t="s">
        <v>1</v>
      </c>
      <c r="F124" s="205" t="s">
        <v>946</v>
      </c>
      <c r="G124" s="13"/>
      <c r="H124" s="204" t="s">
        <v>1</v>
      </c>
      <c r="I124" s="206"/>
      <c r="J124" s="13"/>
      <c r="K124" s="13"/>
      <c r="L124" s="203"/>
      <c r="M124" s="207"/>
      <c r="N124" s="208"/>
      <c r="O124" s="208"/>
      <c r="P124" s="208"/>
      <c r="Q124" s="208"/>
      <c r="R124" s="208"/>
      <c r="S124" s="208"/>
      <c r="T124" s="209"/>
      <c r="U124" s="13"/>
      <c r="V124" s="13"/>
      <c r="W124" s="13"/>
      <c r="X124" s="13"/>
      <c r="Y124" s="13"/>
      <c r="Z124" s="13"/>
      <c r="AA124" s="13"/>
      <c r="AB124" s="13"/>
      <c r="AC124" s="13"/>
      <c r="AD124" s="13"/>
      <c r="AE124" s="13"/>
      <c r="AT124" s="204" t="s">
        <v>141</v>
      </c>
      <c r="AU124" s="204" t="s">
        <v>87</v>
      </c>
      <c r="AV124" s="13" t="s">
        <v>85</v>
      </c>
      <c r="AW124" s="13" t="s">
        <v>34</v>
      </c>
      <c r="AX124" s="13" t="s">
        <v>77</v>
      </c>
      <c r="AY124" s="204" t="s">
        <v>131</v>
      </c>
    </row>
    <row r="125" s="13" customFormat="1">
      <c r="A125" s="13"/>
      <c r="B125" s="203"/>
      <c r="C125" s="13"/>
      <c r="D125" s="199" t="s">
        <v>141</v>
      </c>
      <c r="E125" s="204" t="s">
        <v>1</v>
      </c>
      <c r="F125" s="205" t="s">
        <v>947</v>
      </c>
      <c r="G125" s="13"/>
      <c r="H125" s="204" t="s">
        <v>1</v>
      </c>
      <c r="I125" s="206"/>
      <c r="J125" s="13"/>
      <c r="K125" s="13"/>
      <c r="L125" s="203"/>
      <c r="M125" s="207"/>
      <c r="N125" s="208"/>
      <c r="O125" s="208"/>
      <c r="P125" s="208"/>
      <c r="Q125" s="208"/>
      <c r="R125" s="208"/>
      <c r="S125" s="208"/>
      <c r="T125" s="209"/>
      <c r="U125" s="13"/>
      <c r="V125" s="13"/>
      <c r="W125" s="13"/>
      <c r="X125" s="13"/>
      <c r="Y125" s="13"/>
      <c r="Z125" s="13"/>
      <c r="AA125" s="13"/>
      <c r="AB125" s="13"/>
      <c r="AC125" s="13"/>
      <c r="AD125" s="13"/>
      <c r="AE125" s="13"/>
      <c r="AT125" s="204" t="s">
        <v>141</v>
      </c>
      <c r="AU125" s="204" t="s">
        <v>87</v>
      </c>
      <c r="AV125" s="13" t="s">
        <v>85</v>
      </c>
      <c r="AW125" s="13" t="s">
        <v>34</v>
      </c>
      <c r="AX125" s="13" t="s">
        <v>77</v>
      </c>
      <c r="AY125" s="204" t="s">
        <v>131</v>
      </c>
    </row>
    <row r="126" s="13" customFormat="1">
      <c r="A126" s="13"/>
      <c r="B126" s="203"/>
      <c r="C126" s="13"/>
      <c r="D126" s="199" t="s">
        <v>141</v>
      </c>
      <c r="E126" s="204" t="s">
        <v>1</v>
      </c>
      <c r="F126" s="205" t="s">
        <v>948</v>
      </c>
      <c r="G126" s="13"/>
      <c r="H126" s="204" t="s">
        <v>1</v>
      </c>
      <c r="I126" s="206"/>
      <c r="J126" s="13"/>
      <c r="K126" s="13"/>
      <c r="L126" s="203"/>
      <c r="M126" s="207"/>
      <c r="N126" s="208"/>
      <c r="O126" s="208"/>
      <c r="P126" s="208"/>
      <c r="Q126" s="208"/>
      <c r="R126" s="208"/>
      <c r="S126" s="208"/>
      <c r="T126" s="209"/>
      <c r="U126" s="13"/>
      <c r="V126" s="13"/>
      <c r="W126" s="13"/>
      <c r="X126" s="13"/>
      <c r="Y126" s="13"/>
      <c r="Z126" s="13"/>
      <c r="AA126" s="13"/>
      <c r="AB126" s="13"/>
      <c r="AC126" s="13"/>
      <c r="AD126" s="13"/>
      <c r="AE126" s="13"/>
      <c r="AT126" s="204" t="s">
        <v>141</v>
      </c>
      <c r="AU126" s="204" t="s">
        <v>87</v>
      </c>
      <c r="AV126" s="13" t="s">
        <v>85</v>
      </c>
      <c r="AW126" s="13" t="s">
        <v>34</v>
      </c>
      <c r="AX126" s="13" t="s">
        <v>77</v>
      </c>
      <c r="AY126" s="204" t="s">
        <v>131</v>
      </c>
    </row>
    <row r="127" s="13" customFormat="1">
      <c r="A127" s="13"/>
      <c r="B127" s="203"/>
      <c r="C127" s="13"/>
      <c r="D127" s="199" t="s">
        <v>141</v>
      </c>
      <c r="E127" s="204" t="s">
        <v>1</v>
      </c>
      <c r="F127" s="205" t="s">
        <v>949</v>
      </c>
      <c r="G127" s="13"/>
      <c r="H127" s="204" t="s">
        <v>1</v>
      </c>
      <c r="I127" s="206"/>
      <c r="J127" s="13"/>
      <c r="K127" s="13"/>
      <c r="L127" s="203"/>
      <c r="M127" s="207"/>
      <c r="N127" s="208"/>
      <c r="O127" s="208"/>
      <c r="P127" s="208"/>
      <c r="Q127" s="208"/>
      <c r="R127" s="208"/>
      <c r="S127" s="208"/>
      <c r="T127" s="209"/>
      <c r="U127" s="13"/>
      <c r="V127" s="13"/>
      <c r="W127" s="13"/>
      <c r="X127" s="13"/>
      <c r="Y127" s="13"/>
      <c r="Z127" s="13"/>
      <c r="AA127" s="13"/>
      <c r="AB127" s="13"/>
      <c r="AC127" s="13"/>
      <c r="AD127" s="13"/>
      <c r="AE127" s="13"/>
      <c r="AT127" s="204" t="s">
        <v>141</v>
      </c>
      <c r="AU127" s="204" t="s">
        <v>87</v>
      </c>
      <c r="AV127" s="13" t="s">
        <v>85</v>
      </c>
      <c r="AW127" s="13" t="s">
        <v>34</v>
      </c>
      <c r="AX127" s="13" t="s">
        <v>77</v>
      </c>
      <c r="AY127" s="204" t="s">
        <v>131</v>
      </c>
    </row>
    <row r="128" s="13" customFormat="1">
      <c r="A128" s="13"/>
      <c r="B128" s="203"/>
      <c r="C128" s="13"/>
      <c r="D128" s="199" t="s">
        <v>141</v>
      </c>
      <c r="E128" s="204" t="s">
        <v>1</v>
      </c>
      <c r="F128" s="205" t="s">
        <v>950</v>
      </c>
      <c r="G128" s="13"/>
      <c r="H128" s="204" t="s">
        <v>1</v>
      </c>
      <c r="I128" s="206"/>
      <c r="J128" s="13"/>
      <c r="K128" s="13"/>
      <c r="L128" s="203"/>
      <c r="M128" s="207"/>
      <c r="N128" s="208"/>
      <c r="O128" s="208"/>
      <c r="P128" s="208"/>
      <c r="Q128" s="208"/>
      <c r="R128" s="208"/>
      <c r="S128" s="208"/>
      <c r="T128" s="209"/>
      <c r="U128" s="13"/>
      <c r="V128" s="13"/>
      <c r="W128" s="13"/>
      <c r="X128" s="13"/>
      <c r="Y128" s="13"/>
      <c r="Z128" s="13"/>
      <c r="AA128" s="13"/>
      <c r="AB128" s="13"/>
      <c r="AC128" s="13"/>
      <c r="AD128" s="13"/>
      <c r="AE128" s="13"/>
      <c r="AT128" s="204" t="s">
        <v>141</v>
      </c>
      <c r="AU128" s="204" t="s">
        <v>87</v>
      </c>
      <c r="AV128" s="13" t="s">
        <v>85</v>
      </c>
      <c r="AW128" s="13" t="s">
        <v>34</v>
      </c>
      <c r="AX128" s="13" t="s">
        <v>77</v>
      </c>
      <c r="AY128" s="204" t="s">
        <v>131</v>
      </c>
    </row>
    <row r="129" s="13" customFormat="1">
      <c r="A129" s="13"/>
      <c r="B129" s="203"/>
      <c r="C129" s="13"/>
      <c r="D129" s="199" t="s">
        <v>141</v>
      </c>
      <c r="E129" s="204" t="s">
        <v>1</v>
      </c>
      <c r="F129" s="205" t="s">
        <v>951</v>
      </c>
      <c r="G129" s="13"/>
      <c r="H129" s="204" t="s">
        <v>1</v>
      </c>
      <c r="I129" s="206"/>
      <c r="J129" s="13"/>
      <c r="K129" s="13"/>
      <c r="L129" s="203"/>
      <c r="M129" s="207"/>
      <c r="N129" s="208"/>
      <c r="O129" s="208"/>
      <c r="P129" s="208"/>
      <c r="Q129" s="208"/>
      <c r="R129" s="208"/>
      <c r="S129" s="208"/>
      <c r="T129" s="209"/>
      <c r="U129" s="13"/>
      <c r="V129" s="13"/>
      <c r="W129" s="13"/>
      <c r="X129" s="13"/>
      <c r="Y129" s="13"/>
      <c r="Z129" s="13"/>
      <c r="AA129" s="13"/>
      <c r="AB129" s="13"/>
      <c r="AC129" s="13"/>
      <c r="AD129" s="13"/>
      <c r="AE129" s="13"/>
      <c r="AT129" s="204" t="s">
        <v>141</v>
      </c>
      <c r="AU129" s="204" t="s">
        <v>87</v>
      </c>
      <c r="AV129" s="13" t="s">
        <v>85</v>
      </c>
      <c r="AW129" s="13" t="s">
        <v>34</v>
      </c>
      <c r="AX129" s="13" t="s">
        <v>77</v>
      </c>
      <c r="AY129" s="204" t="s">
        <v>131</v>
      </c>
    </row>
    <row r="130" s="13" customFormat="1">
      <c r="A130" s="13"/>
      <c r="B130" s="203"/>
      <c r="C130" s="13"/>
      <c r="D130" s="199" t="s">
        <v>141</v>
      </c>
      <c r="E130" s="204" t="s">
        <v>1</v>
      </c>
      <c r="F130" s="205" t="s">
        <v>952</v>
      </c>
      <c r="G130" s="13"/>
      <c r="H130" s="204" t="s">
        <v>1</v>
      </c>
      <c r="I130" s="206"/>
      <c r="J130" s="13"/>
      <c r="K130" s="13"/>
      <c r="L130" s="203"/>
      <c r="M130" s="207"/>
      <c r="N130" s="208"/>
      <c r="O130" s="208"/>
      <c r="P130" s="208"/>
      <c r="Q130" s="208"/>
      <c r="R130" s="208"/>
      <c r="S130" s="208"/>
      <c r="T130" s="209"/>
      <c r="U130" s="13"/>
      <c r="V130" s="13"/>
      <c r="W130" s="13"/>
      <c r="X130" s="13"/>
      <c r="Y130" s="13"/>
      <c r="Z130" s="13"/>
      <c r="AA130" s="13"/>
      <c r="AB130" s="13"/>
      <c r="AC130" s="13"/>
      <c r="AD130" s="13"/>
      <c r="AE130" s="13"/>
      <c r="AT130" s="204" t="s">
        <v>141</v>
      </c>
      <c r="AU130" s="204" t="s">
        <v>87</v>
      </c>
      <c r="AV130" s="13" t="s">
        <v>85</v>
      </c>
      <c r="AW130" s="13" t="s">
        <v>34</v>
      </c>
      <c r="AX130" s="13" t="s">
        <v>77</v>
      </c>
      <c r="AY130" s="204" t="s">
        <v>131</v>
      </c>
    </row>
    <row r="131" s="13" customFormat="1">
      <c r="A131" s="13"/>
      <c r="B131" s="203"/>
      <c r="C131" s="13"/>
      <c r="D131" s="199" t="s">
        <v>141</v>
      </c>
      <c r="E131" s="204" t="s">
        <v>1</v>
      </c>
      <c r="F131" s="205" t="s">
        <v>953</v>
      </c>
      <c r="G131" s="13"/>
      <c r="H131" s="204" t="s">
        <v>1</v>
      </c>
      <c r="I131" s="206"/>
      <c r="J131" s="13"/>
      <c r="K131" s="13"/>
      <c r="L131" s="203"/>
      <c r="M131" s="207"/>
      <c r="N131" s="208"/>
      <c r="O131" s="208"/>
      <c r="P131" s="208"/>
      <c r="Q131" s="208"/>
      <c r="R131" s="208"/>
      <c r="S131" s="208"/>
      <c r="T131" s="209"/>
      <c r="U131" s="13"/>
      <c r="V131" s="13"/>
      <c r="W131" s="13"/>
      <c r="X131" s="13"/>
      <c r="Y131" s="13"/>
      <c r="Z131" s="13"/>
      <c r="AA131" s="13"/>
      <c r="AB131" s="13"/>
      <c r="AC131" s="13"/>
      <c r="AD131" s="13"/>
      <c r="AE131" s="13"/>
      <c r="AT131" s="204" t="s">
        <v>141</v>
      </c>
      <c r="AU131" s="204" t="s">
        <v>87</v>
      </c>
      <c r="AV131" s="13" t="s">
        <v>85</v>
      </c>
      <c r="AW131" s="13" t="s">
        <v>34</v>
      </c>
      <c r="AX131" s="13" t="s">
        <v>77</v>
      </c>
      <c r="AY131" s="204" t="s">
        <v>131</v>
      </c>
    </row>
    <row r="132" s="13" customFormat="1">
      <c r="A132" s="13"/>
      <c r="B132" s="203"/>
      <c r="C132" s="13"/>
      <c r="D132" s="199" t="s">
        <v>141</v>
      </c>
      <c r="E132" s="204" t="s">
        <v>1</v>
      </c>
      <c r="F132" s="205" t="s">
        <v>954</v>
      </c>
      <c r="G132" s="13"/>
      <c r="H132" s="204" t="s">
        <v>1</v>
      </c>
      <c r="I132" s="206"/>
      <c r="J132" s="13"/>
      <c r="K132" s="13"/>
      <c r="L132" s="203"/>
      <c r="M132" s="207"/>
      <c r="N132" s="208"/>
      <c r="O132" s="208"/>
      <c r="P132" s="208"/>
      <c r="Q132" s="208"/>
      <c r="R132" s="208"/>
      <c r="S132" s="208"/>
      <c r="T132" s="209"/>
      <c r="U132" s="13"/>
      <c r="V132" s="13"/>
      <c r="W132" s="13"/>
      <c r="X132" s="13"/>
      <c r="Y132" s="13"/>
      <c r="Z132" s="13"/>
      <c r="AA132" s="13"/>
      <c r="AB132" s="13"/>
      <c r="AC132" s="13"/>
      <c r="AD132" s="13"/>
      <c r="AE132" s="13"/>
      <c r="AT132" s="204" t="s">
        <v>141</v>
      </c>
      <c r="AU132" s="204" t="s">
        <v>87</v>
      </c>
      <c r="AV132" s="13" t="s">
        <v>85</v>
      </c>
      <c r="AW132" s="13" t="s">
        <v>34</v>
      </c>
      <c r="AX132" s="13" t="s">
        <v>77</v>
      </c>
      <c r="AY132" s="204" t="s">
        <v>131</v>
      </c>
    </row>
    <row r="133" s="13" customFormat="1">
      <c r="A133" s="13"/>
      <c r="B133" s="203"/>
      <c r="C133" s="13"/>
      <c r="D133" s="199" t="s">
        <v>141</v>
      </c>
      <c r="E133" s="204" t="s">
        <v>1</v>
      </c>
      <c r="F133" s="205" t="s">
        <v>955</v>
      </c>
      <c r="G133" s="13"/>
      <c r="H133" s="204" t="s">
        <v>1</v>
      </c>
      <c r="I133" s="206"/>
      <c r="J133" s="13"/>
      <c r="K133" s="13"/>
      <c r="L133" s="203"/>
      <c r="M133" s="207"/>
      <c r="N133" s="208"/>
      <c r="O133" s="208"/>
      <c r="P133" s="208"/>
      <c r="Q133" s="208"/>
      <c r="R133" s="208"/>
      <c r="S133" s="208"/>
      <c r="T133" s="209"/>
      <c r="U133" s="13"/>
      <c r="V133" s="13"/>
      <c r="W133" s="13"/>
      <c r="X133" s="13"/>
      <c r="Y133" s="13"/>
      <c r="Z133" s="13"/>
      <c r="AA133" s="13"/>
      <c r="AB133" s="13"/>
      <c r="AC133" s="13"/>
      <c r="AD133" s="13"/>
      <c r="AE133" s="13"/>
      <c r="AT133" s="204" t="s">
        <v>141</v>
      </c>
      <c r="AU133" s="204" t="s">
        <v>87</v>
      </c>
      <c r="AV133" s="13" t="s">
        <v>85</v>
      </c>
      <c r="AW133" s="13" t="s">
        <v>34</v>
      </c>
      <c r="AX133" s="13" t="s">
        <v>77</v>
      </c>
      <c r="AY133" s="204" t="s">
        <v>131</v>
      </c>
    </row>
    <row r="134" s="13" customFormat="1">
      <c r="A134" s="13"/>
      <c r="B134" s="203"/>
      <c r="C134" s="13"/>
      <c r="D134" s="199" t="s">
        <v>141</v>
      </c>
      <c r="E134" s="204" t="s">
        <v>1</v>
      </c>
      <c r="F134" s="205" t="s">
        <v>956</v>
      </c>
      <c r="G134" s="13"/>
      <c r="H134" s="204" t="s">
        <v>1</v>
      </c>
      <c r="I134" s="206"/>
      <c r="J134" s="13"/>
      <c r="K134" s="13"/>
      <c r="L134" s="203"/>
      <c r="M134" s="207"/>
      <c r="N134" s="208"/>
      <c r="O134" s="208"/>
      <c r="P134" s="208"/>
      <c r="Q134" s="208"/>
      <c r="R134" s="208"/>
      <c r="S134" s="208"/>
      <c r="T134" s="209"/>
      <c r="U134" s="13"/>
      <c r="V134" s="13"/>
      <c r="W134" s="13"/>
      <c r="X134" s="13"/>
      <c r="Y134" s="13"/>
      <c r="Z134" s="13"/>
      <c r="AA134" s="13"/>
      <c r="AB134" s="13"/>
      <c r="AC134" s="13"/>
      <c r="AD134" s="13"/>
      <c r="AE134" s="13"/>
      <c r="AT134" s="204" t="s">
        <v>141</v>
      </c>
      <c r="AU134" s="204" t="s">
        <v>87</v>
      </c>
      <c r="AV134" s="13" t="s">
        <v>85</v>
      </c>
      <c r="AW134" s="13" t="s">
        <v>34</v>
      </c>
      <c r="AX134" s="13" t="s">
        <v>77</v>
      </c>
      <c r="AY134" s="204" t="s">
        <v>131</v>
      </c>
    </row>
    <row r="135" s="13" customFormat="1">
      <c r="A135" s="13"/>
      <c r="B135" s="203"/>
      <c r="C135" s="13"/>
      <c r="D135" s="199" t="s">
        <v>141</v>
      </c>
      <c r="E135" s="204" t="s">
        <v>1</v>
      </c>
      <c r="F135" s="205" t="s">
        <v>957</v>
      </c>
      <c r="G135" s="13"/>
      <c r="H135" s="204" t="s">
        <v>1</v>
      </c>
      <c r="I135" s="206"/>
      <c r="J135" s="13"/>
      <c r="K135" s="13"/>
      <c r="L135" s="203"/>
      <c r="M135" s="207"/>
      <c r="N135" s="208"/>
      <c r="O135" s="208"/>
      <c r="P135" s="208"/>
      <c r="Q135" s="208"/>
      <c r="R135" s="208"/>
      <c r="S135" s="208"/>
      <c r="T135" s="209"/>
      <c r="U135" s="13"/>
      <c r="V135" s="13"/>
      <c r="W135" s="13"/>
      <c r="X135" s="13"/>
      <c r="Y135" s="13"/>
      <c r="Z135" s="13"/>
      <c r="AA135" s="13"/>
      <c r="AB135" s="13"/>
      <c r="AC135" s="13"/>
      <c r="AD135" s="13"/>
      <c r="AE135" s="13"/>
      <c r="AT135" s="204" t="s">
        <v>141</v>
      </c>
      <c r="AU135" s="204" t="s">
        <v>87</v>
      </c>
      <c r="AV135" s="13" t="s">
        <v>85</v>
      </c>
      <c r="AW135" s="13" t="s">
        <v>34</v>
      </c>
      <c r="AX135" s="13" t="s">
        <v>77</v>
      </c>
      <c r="AY135" s="204" t="s">
        <v>131</v>
      </c>
    </row>
    <row r="136" s="13" customFormat="1">
      <c r="A136" s="13"/>
      <c r="B136" s="203"/>
      <c r="C136" s="13"/>
      <c r="D136" s="199" t="s">
        <v>141</v>
      </c>
      <c r="E136" s="204" t="s">
        <v>1</v>
      </c>
      <c r="F136" s="205" t="s">
        <v>958</v>
      </c>
      <c r="G136" s="13"/>
      <c r="H136" s="204" t="s">
        <v>1</v>
      </c>
      <c r="I136" s="206"/>
      <c r="J136" s="13"/>
      <c r="K136" s="13"/>
      <c r="L136" s="203"/>
      <c r="M136" s="207"/>
      <c r="N136" s="208"/>
      <c r="O136" s="208"/>
      <c r="P136" s="208"/>
      <c r="Q136" s="208"/>
      <c r="R136" s="208"/>
      <c r="S136" s="208"/>
      <c r="T136" s="209"/>
      <c r="U136" s="13"/>
      <c r="V136" s="13"/>
      <c r="W136" s="13"/>
      <c r="X136" s="13"/>
      <c r="Y136" s="13"/>
      <c r="Z136" s="13"/>
      <c r="AA136" s="13"/>
      <c r="AB136" s="13"/>
      <c r="AC136" s="13"/>
      <c r="AD136" s="13"/>
      <c r="AE136" s="13"/>
      <c r="AT136" s="204" t="s">
        <v>141</v>
      </c>
      <c r="AU136" s="204" t="s">
        <v>87</v>
      </c>
      <c r="AV136" s="13" t="s">
        <v>85</v>
      </c>
      <c r="AW136" s="13" t="s">
        <v>34</v>
      </c>
      <c r="AX136" s="13" t="s">
        <v>77</v>
      </c>
      <c r="AY136" s="204" t="s">
        <v>131</v>
      </c>
    </row>
    <row r="137" s="13" customFormat="1">
      <c r="A137" s="13"/>
      <c r="B137" s="203"/>
      <c r="C137" s="13"/>
      <c r="D137" s="199" t="s">
        <v>141</v>
      </c>
      <c r="E137" s="204" t="s">
        <v>1</v>
      </c>
      <c r="F137" s="205" t="s">
        <v>959</v>
      </c>
      <c r="G137" s="13"/>
      <c r="H137" s="204" t="s">
        <v>1</v>
      </c>
      <c r="I137" s="206"/>
      <c r="J137" s="13"/>
      <c r="K137" s="13"/>
      <c r="L137" s="203"/>
      <c r="M137" s="207"/>
      <c r="N137" s="208"/>
      <c r="O137" s="208"/>
      <c r="P137" s="208"/>
      <c r="Q137" s="208"/>
      <c r="R137" s="208"/>
      <c r="S137" s="208"/>
      <c r="T137" s="209"/>
      <c r="U137" s="13"/>
      <c r="V137" s="13"/>
      <c r="W137" s="13"/>
      <c r="X137" s="13"/>
      <c r="Y137" s="13"/>
      <c r="Z137" s="13"/>
      <c r="AA137" s="13"/>
      <c r="AB137" s="13"/>
      <c r="AC137" s="13"/>
      <c r="AD137" s="13"/>
      <c r="AE137" s="13"/>
      <c r="AT137" s="204" t="s">
        <v>141</v>
      </c>
      <c r="AU137" s="204" t="s">
        <v>87</v>
      </c>
      <c r="AV137" s="13" t="s">
        <v>85</v>
      </c>
      <c r="AW137" s="13" t="s">
        <v>34</v>
      </c>
      <c r="AX137" s="13" t="s">
        <v>77</v>
      </c>
      <c r="AY137" s="204" t="s">
        <v>131</v>
      </c>
    </row>
    <row r="138" s="14" customFormat="1">
      <c r="A138" s="14"/>
      <c r="B138" s="210"/>
      <c r="C138" s="14"/>
      <c r="D138" s="199" t="s">
        <v>141</v>
      </c>
      <c r="E138" s="211" t="s">
        <v>1</v>
      </c>
      <c r="F138" s="212" t="s">
        <v>960</v>
      </c>
      <c r="G138" s="14"/>
      <c r="H138" s="213">
        <v>1</v>
      </c>
      <c r="I138" s="214"/>
      <c r="J138" s="14"/>
      <c r="K138" s="14"/>
      <c r="L138" s="210"/>
      <c r="M138" s="238"/>
      <c r="N138" s="239"/>
      <c r="O138" s="239"/>
      <c r="P138" s="239"/>
      <c r="Q138" s="239"/>
      <c r="R138" s="239"/>
      <c r="S138" s="239"/>
      <c r="T138" s="240"/>
      <c r="U138" s="14"/>
      <c r="V138" s="14"/>
      <c r="W138" s="14"/>
      <c r="X138" s="14"/>
      <c r="Y138" s="14"/>
      <c r="Z138" s="14"/>
      <c r="AA138" s="14"/>
      <c r="AB138" s="14"/>
      <c r="AC138" s="14"/>
      <c r="AD138" s="14"/>
      <c r="AE138" s="14"/>
      <c r="AT138" s="211" t="s">
        <v>141</v>
      </c>
      <c r="AU138" s="211" t="s">
        <v>87</v>
      </c>
      <c r="AV138" s="14" t="s">
        <v>87</v>
      </c>
      <c r="AW138" s="14" t="s">
        <v>34</v>
      </c>
      <c r="AX138" s="14" t="s">
        <v>85</v>
      </c>
      <c r="AY138" s="211" t="s">
        <v>131</v>
      </c>
    </row>
    <row r="139" s="2" customFormat="1" ht="6.96" customHeight="1">
      <c r="A139" s="37"/>
      <c r="B139" s="59"/>
      <c r="C139" s="60"/>
      <c r="D139" s="60"/>
      <c r="E139" s="60"/>
      <c r="F139" s="60"/>
      <c r="G139" s="60"/>
      <c r="H139" s="60"/>
      <c r="I139" s="147"/>
      <c r="J139" s="60"/>
      <c r="K139" s="60"/>
      <c r="L139" s="38"/>
      <c r="M139" s="37"/>
      <c r="O139" s="37"/>
      <c r="P139" s="37"/>
      <c r="Q139" s="37"/>
      <c r="R139" s="37"/>
      <c r="S139" s="37"/>
      <c r="T139" s="37"/>
      <c r="U139" s="37"/>
      <c r="V139" s="37"/>
      <c r="W139" s="37"/>
      <c r="X139" s="37"/>
      <c r="Y139" s="37"/>
      <c r="Z139" s="37"/>
      <c r="AA139" s="37"/>
      <c r="AB139" s="37"/>
      <c r="AC139" s="37"/>
      <c r="AD139" s="37"/>
      <c r="AE139" s="37"/>
    </row>
  </sheetData>
  <autoFilter ref="C117:K138"/>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98</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961</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569</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1</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934</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962</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tr">
        <f>IF('Rekapitulace stavby'!AN19="","",'Rekapitulace stavby'!AN19)</f>
        <v>IČ 25361520</v>
      </c>
      <c r="K23" s="37"/>
      <c r="L23" s="54"/>
      <c r="S23" s="37"/>
      <c r="T23" s="37"/>
      <c r="U23" s="37"/>
      <c r="V23" s="37"/>
      <c r="W23" s="37"/>
      <c r="X23" s="37"/>
      <c r="Y23" s="37"/>
      <c r="Z23" s="37"/>
      <c r="AA23" s="37"/>
      <c r="AB23" s="37"/>
      <c r="AC23" s="37"/>
      <c r="AD23" s="37"/>
      <c r="AE23" s="37"/>
    </row>
    <row r="24" s="2" customFormat="1" ht="18" customHeight="1">
      <c r="A24" s="37"/>
      <c r="B24" s="38"/>
      <c r="C24" s="37"/>
      <c r="D24" s="37"/>
      <c r="E24" s="26" t="str">
        <f>IF('Rekapitulace stavby'!E20="","",'Rekapitulace stavby'!E20)</f>
        <v>Dopravní projektování spol. s r.o</v>
      </c>
      <c r="F24" s="37"/>
      <c r="G24" s="37"/>
      <c r="H24" s="37"/>
      <c r="I24" s="124" t="s">
        <v>28</v>
      </c>
      <c r="J24" s="26" t="str">
        <f>IF('Rekapitulace stavby'!AN20="","",'Rekapitulace stavby'!AN20)</f>
        <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ROUND(J118,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ROUND((SUM(BE118:BE177)),  2)</f>
        <v>0</v>
      </c>
      <c r="G33" s="37"/>
      <c r="H33" s="37"/>
      <c r="I33" s="134">
        <v>0.20999999999999999</v>
      </c>
      <c r="J33" s="133">
        <f>ROUND(((SUM(BE118:BE177))*I33),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ROUND((SUM(BF118:BF177)),  2)</f>
        <v>0</v>
      </c>
      <c r="G34" s="37"/>
      <c r="H34" s="37"/>
      <c r="I34" s="134">
        <v>0.14999999999999999</v>
      </c>
      <c r="J34" s="133">
        <f>ROUND(((SUM(BF118:BF177))*I34),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ROUND((SUM(BG118:BG177)),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ROUND((SUM(BH118:BH177)),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ROUND((SUM(BI118:BI177)),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VRN - Vedlejší rozpočtové náklady</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27.9" customHeight="1">
      <c r="A91" s="37"/>
      <c r="B91" s="38"/>
      <c r="C91" s="31" t="s">
        <v>24</v>
      </c>
      <c r="D91" s="37"/>
      <c r="E91" s="37"/>
      <c r="F91" s="26" t="str">
        <f>E15</f>
        <v>Dopravní podnik Ostrava a.s.</v>
      </c>
      <c r="G91" s="37"/>
      <c r="H91" s="37"/>
      <c r="I91" s="124" t="s">
        <v>31</v>
      </c>
      <c r="J91" s="35" t="str">
        <f>E21</f>
        <v>Dopravní projektování s.r.o.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J118</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961</v>
      </c>
      <c r="E97" s="155"/>
      <c r="F97" s="155"/>
      <c r="G97" s="155"/>
      <c r="H97" s="155"/>
      <c r="I97" s="156"/>
      <c r="J97" s="157">
        <f>J119</f>
        <v>0</v>
      </c>
      <c r="K97" s="9"/>
      <c r="L97" s="153"/>
      <c r="S97" s="9"/>
      <c r="T97" s="9"/>
      <c r="U97" s="9"/>
      <c r="V97" s="9"/>
      <c r="W97" s="9"/>
      <c r="X97" s="9"/>
      <c r="Y97" s="9"/>
      <c r="Z97" s="9"/>
      <c r="AA97" s="9"/>
      <c r="AB97" s="9"/>
      <c r="AC97" s="9"/>
      <c r="AD97" s="9"/>
      <c r="AE97" s="9"/>
    </row>
    <row r="98" s="10" customFormat="1" ht="19.92" customHeight="1">
      <c r="A98" s="10"/>
      <c r="B98" s="158"/>
      <c r="C98" s="10"/>
      <c r="D98" s="159" t="s">
        <v>963</v>
      </c>
      <c r="E98" s="160"/>
      <c r="F98" s="160"/>
      <c r="G98" s="160"/>
      <c r="H98" s="160"/>
      <c r="I98" s="161"/>
      <c r="J98" s="162">
        <f>J120</f>
        <v>0</v>
      </c>
      <c r="K98" s="10"/>
      <c r="L98" s="158"/>
      <c r="S98" s="10"/>
      <c r="T98" s="10"/>
      <c r="U98" s="10"/>
      <c r="V98" s="10"/>
      <c r="W98" s="10"/>
      <c r="X98" s="10"/>
      <c r="Y98" s="10"/>
      <c r="Z98" s="10"/>
      <c r="AA98" s="10"/>
      <c r="AB98" s="10"/>
      <c r="AC98" s="10"/>
      <c r="AD98" s="10"/>
      <c r="AE98" s="10"/>
    </row>
    <row r="99" s="2" customFormat="1" ht="21.84" customHeight="1">
      <c r="A99" s="37"/>
      <c r="B99" s="38"/>
      <c r="C99" s="37"/>
      <c r="D99" s="37"/>
      <c r="E99" s="37"/>
      <c r="F99" s="37"/>
      <c r="G99" s="37"/>
      <c r="H99" s="37"/>
      <c r="I99" s="123"/>
      <c r="J99" s="37"/>
      <c r="K99" s="37"/>
      <c r="L99" s="54"/>
      <c r="S99" s="37"/>
      <c r="T99" s="37"/>
      <c r="U99" s="37"/>
      <c r="V99" s="37"/>
      <c r="W99" s="37"/>
      <c r="X99" s="37"/>
      <c r="Y99" s="37"/>
      <c r="Z99" s="37"/>
      <c r="AA99" s="37"/>
      <c r="AB99" s="37"/>
      <c r="AC99" s="37"/>
      <c r="AD99" s="37"/>
      <c r="AE99" s="37"/>
    </row>
    <row r="100" s="2" customFormat="1" ht="6.96" customHeight="1">
      <c r="A100" s="37"/>
      <c r="B100" s="59"/>
      <c r="C100" s="60"/>
      <c r="D100" s="60"/>
      <c r="E100" s="60"/>
      <c r="F100" s="60"/>
      <c r="G100" s="60"/>
      <c r="H100" s="60"/>
      <c r="I100" s="147"/>
      <c r="J100" s="60"/>
      <c r="K100" s="60"/>
      <c r="L100" s="54"/>
      <c r="S100" s="37"/>
      <c r="T100" s="37"/>
      <c r="U100" s="37"/>
      <c r="V100" s="37"/>
      <c r="W100" s="37"/>
      <c r="X100" s="37"/>
      <c r="Y100" s="37"/>
      <c r="Z100" s="37"/>
      <c r="AA100" s="37"/>
      <c r="AB100" s="37"/>
      <c r="AC100" s="37"/>
      <c r="AD100" s="37"/>
      <c r="AE100" s="37"/>
    </row>
    <row r="104" s="2" customFormat="1" ht="6.96" customHeight="1">
      <c r="A104" s="37"/>
      <c r="B104" s="61"/>
      <c r="C104" s="62"/>
      <c r="D104" s="62"/>
      <c r="E104" s="62"/>
      <c r="F104" s="62"/>
      <c r="G104" s="62"/>
      <c r="H104" s="62"/>
      <c r="I104" s="148"/>
      <c r="J104" s="62"/>
      <c r="K104" s="62"/>
      <c r="L104" s="54"/>
      <c r="S104" s="37"/>
      <c r="T104" s="37"/>
      <c r="U104" s="37"/>
      <c r="V104" s="37"/>
      <c r="W104" s="37"/>
      <c r="X104" s="37"/>
      <c r="Y104" s="37"/>
      <c r="Z104" s="37"/>
      <c r="AA104" s="37"/>
      <c r="AB104" s="37"/>
      <c r="AC104" s="37"/>
      <c r="AD104" s="37"/>
      <c r="AE104" s="37"/>
    </row>
    <row r="105" s="2" customFormat="1" ht="24.96" customHeight="1">
      <c r="A105" s="37"/>
      <c r="B105" s="38"/>
      <c r="C105" s="22" t="s">
        <v>117</v>
      </c>
      <c r="D105" s="37"/>
      <c r="E105" s="37"/>
      <c r="F105" s="37"/>
      <c r="G105" s="37"/>
      <c r="H105" s="37"/>
      <c r="I105" s="123"/>
      <c r="J105" s="37"/>
      <c r="K105" s="37"/>
      <c r="L105" s="54"/>
      <c r="S105" s="37"/>
      <c r="T105" s="37"/>
      <c r="U105" s="37"/>
      <c r="V105" s="37"/>
      <c r="W105" s="37"/>
      <c r="X105" s="37"/>
      <c r="Y105" s="37"/>
      <c r="Z105" s="37"/>
      <c r="AA105" s="37"/>
      <c r="AB105" s="37"/>
      <c r="AC105" s="37"/>
      <c r="AD105" s="37"/>
      <c r="AE105" s="37"/>
    </row>
    <row r="106" s="2" customFormat="1" ht="6.96" customHeight="1">
      <c r="A106" s="37"/>
      <c r="B106" s="38"/>
      <c r="C106" s="37"/>
      <c r="D106" s="37"/>
      <c r="E106" s="37"/>
      <c r="F106" s="37"/>
      <c r="G106" s="37"/>
      <c r="H106" s="37"/>
      <c r="I106" s="123"/>
      <c r="J106" s="37"/>
      <c r="K106" s="37"/>
      <c r="L106" s="54"/>
      <c r="S106" s="37"/>
      <c r="T106" s="37"/>
      <c r="U106" s="37"/>
      <c r="V106" s="37"/>
      <c r="W106" s="37"/>
      <c r="X106" s="37"/>
      <c r="Y106" s="37"/>
      <c r="Z106" s="37"/>
      <c r="AA106" s="37"/>
      <c r="AB106" s="37"/>
      <c r="AC106" s="37"/>
      <c r="AD106" s="37"/>
      <c r="AE106" s="37"/>
    </row>
    <row r="107" s="2" customFormat="1" ht="12" customHeight="1">
      <c r="A107" s="37"/>
      <c r="B107" s="38"/>
      <c r="C107" s="31" t="s">
        <v>16</v>
      </c>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25.5" customHeight="1">
      <c r="A108" s="37"/>
      <c r="B108" s="38"/>
      <c r="C108" s="37"/>
      <c r="D108" s="37"/>
      <c r="E108" s="122" t="str">
        <f>E7</f>
        <v>Zvyšování rychlosti na TT - úsek Tramv. zast. Důl Zárubek - kol. křižovatka před vjezdem do terminálu Hranečník</v>
      </c>
      <c r="F108" s="31"/>
      <c r="G108" s="31"/>
      <c r="H108" s="31"/>
      <c r="I108" s="123"/>
      <c r="J108" s="37"/>
      <c r="K108" s="37"/>
      <c r="L108" s="54"/>
      <c r="S108" s="37"/>
      <c r="T108" s="37"/>
      <c r="U108" s="37"/>
      <c r="V108" s="37"/>
      <c r="W108" s="37"/>
      <c r="X108" s="37"/>
      <c r="Y108" s="37"/>
      <c r="Z108" s="37"/>
      <c r="AA108" s="37"/>
      <c r="AB108" s="37"/>
      <c r="AC108" s="37"/>
      <c r="AD108" s="37"/>
      <c r="AE108" s="37"/>
    </row>
    <row r="109" s="2" customFormat="1" ht="12" customHeight="1">
      <c r="A109" s="37"/>
      <c r="B109" s="38"/>
      <c r="C109" s="31" t="s">
        <v>100</v>
      </c>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16.5" customHeight="1">
      <c r="A110" s="37"/>
      <c r="B110" s="38"/>
      <c r="C110" s="37"/>
      <c r="D110" s="37"/>
      <c r="E110" s="66" t="str">
        <f>E9</f>
        <v>VRN - Vedlejší rozpočtové náklady</v>
      </c>
      <c r="F110" s="37"/>
      <c r="G110" s="37"/>
      <c r="H110" s="37"/>
      <c r="I110" s="123"/>
      <c r="J110" s="37"/>
      <c r="K110" s="37"/>
      <c r="L110" s="54"/>
      <c r="S110" s="37"/>
      <c r="T110" s="37"/>
      <c r="U110" s="37"/>
      <c r="V110" s="37"/>
      <c r="W110" s="37"/>
      <c r="X110" s="37"/>
      <c r="Y110" s="37"/>
      <c r="Z110" s="37"/>
      <c r="AA110" s="37"/>
      <c r="AB110" s="37"/>
      <c r="AC110" s="37"/>
      <c r="AD110" s="37"/>
      <c r="AE110" s="37"/>
    </row>
    <row r="111" s="2" customFormat="1" ht="6.96" customHeight="1">
      <c r="A111" s="37"/>
      <c r="B111" s="38"/>
      <c r="C111" s="37"/>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12" customHeight="1">
      <c r="A112" s="37"/>
      <c r="B112" s="38"/>
      <c r="C112" s="31" t="s">
        <v>20</v>
      </c>
      <c r="D112" s="37"/>
      <c r="E112" s="37"/>
      <c r="F112" s="26" t="str">
        <f>F12</f>
        <v>Ostrava</v>
      </c>
      <c r="G112" s="37"/>
      <c r="H112" s="37"/>
      <c r="I112" s="124" t="s">
        <v>22</v>
      </c>
      <c r="J112" s="68" t="str">
        <f>IF(J12="","",J12)</f>
        <v>10. 9. 2019</v>
      </c>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27.9" customHeight="1">
      <c r="A114" s="37"/>
      <c r="B114" s="38"/>
      <c r="C114" s="31" t="s">
        <v>24</v>
      </c>
      <c r="D114" s="37"/>
      <c r="E114" s="37"/>
      <c r="F114" s="26" t="str">
        <f>E15</f>
        <v>Dopravní podnik Ostrava a.s.</v>
      </c>
      <c r="G114" s="37"/>
      <c r="H114" s="37"/>
      <c r="I114" s="124" t="s">
        <v>31</v>
      </c>
      <c r="J114" s="35" t="str">
        <f>E21</f>
        <v>Dopravní projektování s.r.o.</v>
      </c>
      <c r="K114" s="37"/>
      <c r="L114" s="54"/>
      <c r="S114" s="37"/>
      <c r="T114" s="37"/>
      <c r="U114" s="37"/>
      <c r="V114" s="37"/>
      <c r="W114" s="37"/>
      <c r="X114" s="37"/>
      <c r="Y114" s="37"/>
      <c r="Z114" s="37"/>
      <c r="AA114" s="37"/>
      <c r="AB114" s="37"/>
      <c r="AC114" s="37"/>
      <c r="AD114" s="37"/>
      <c r="AE114" s="37"/>
    </row>
    <row r="115" s="2" customFormat="1" ht="43.05" customHeight="1">
      <c r="A115" s="37"/>
      <c r="B115" s="38"/>
      <c r="C115" s="31" t="s">
        <v>29</v>
      </c>
      <c r="D115" s="37"/>
      <c r="E115" s="37"/>
      <c r="F115" s="26" t="str">
        <f>IF(E18="","",E18)</f>
        <v>Vyplň údaj</v>
      </c>
      <c r="G115" s="37"/>
      <c r="H115" s="37"/>
      <c r="I115" s="124" t="s">
        <v>35</v>
      </c>
      <c r="J115" s="35" t="str">
        <f>E24</f>
        <v>Dopravní projektování spol. s r.o</v>
      </c>
      <c r="K115" s="37"/>
      <c r="L115" s="54"/>
      <c r="S115" s="37"/>
      <c r="T115" s="37"/>
      <c r="U115" s="37"/>
      <c r="V115" s="37"/>
      <c r="W115" s="37"/>
      <c r="X115" s="37"/>
      <c r="Y115" s="37"/>
      <c r="Z115" s="37"/>
      <c r="AA115" s="37"/>
      <c r="AB115" s="37"/>
      <c r="AC115" s="37"/>
      <c r="AD115" s="37"/>
      <c r="AE115" s="37"/>
    </row>
    <row r="116" s="2" customFormat="1" ht="10.32" customHeight="1">
      <c r="A116" s="37"/>
      <c r="B116" s="38"/>
      <c r="C116" s="37"/>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11" customFormat="1" ht="29.28" customHeight="1">
      <c r="A117" s="163"/>
      <c r="B117" s="164"/>
      <c r="C117" s="165" t="s">
        <v>118</v>
      </c>
      <c r="D117" s="166" t="s">
        <v>62</v>
      </c>
      <c r="E117" s="166" t="s">
        <v>58</v>
      </c>
      <c r="F117" s="166" t="s">
        <v>59</v>
      </c>
      <c r="G117" s="166" t="s">
        <v>119</v>
      </c>
      <c r="H117" s="166" t="s">
        <v>120</v>
      </c>
      <c r="I117" s="167" t="s">
        <v>121</v>
      </c>
      <c r="J117" s="166" t="s">
        <v>104</v>
      </c>
      <c r="K117" s="168" t="s">
        <v>122</v>
      </c>
      <c r="L117" s="169"/>
      <c r="M117" s="85" t="s">
        <v>1</v>
      </c>
      <c r="N117" s="86" t="s">
        <v>41</v>
      </c>
      <c r="O117" s="86" t="s">
        <v>123</v>
      </c>
      <c r="P117" s="86" t="s">
        <v>124</v>
      </c>
      <c r="Q117" s="86" t="s">
        <v>125</v>
      </c>
      <c r="R117" s="86" t="s">
        <v>126</v>
      </c>
      <c r="S117" s="86" t="s">
        <v>127</v>
      </c>
      <c r="T117" s="87" t="s">
        <v>128</v>
      </c>
      <c r="U117" s="163"/>
      <c r="V117" s="163"/>
      <c r="W117" s="163"/>
      <c r="X117" s="163"/>
      <c r="Y117" s="163"/>
      <c r="Z117" s="163"/>
      <c r="AA117" s="163"/>
      <c r="AB117" s="163"/>
      <c r="AC117" s="163"/>
      <c r="AD117" s="163"/>
      <c r="AE117" s="163"/>
    </row>
    <row r="118" s="2" customFormat="1" ht="22.8" customHeight="1">
      <c r="A118" s="37"/>
      <c r="B118" s="38"/>
      <c r="C118" s="92" t="s">
        <v>129</v>
      </c>
      <c r="D118" s="37"/>
      <c r="E118" s="37"/>
      <c r="F118" s="37"/>
      <c r="G118" s="37"/>
      <c r="H118" s="37"/>
      <c r="I118" s="123"/>
      <c r="J118" s="170">
        <f>BK118</f>
        <v>0</v>
      </c>
      <c r="K118" s="37"/>
      <c r="L118" s="38"/>
      <c r="M118" s="88"/>
      <c r="N118" s="72"/>
      <c r="O118" s="89"/>
      <c r="P118" s="171">
        <f>P119</f>
        <v>0</v>
      </c>
      <c r="Q118" s="89"/>
      <c r="R118" s="171">
        <f>R119</f>
        <v>0.0099000000000000008</v>
      </c>
      <c r="S118" s="89"/>
      <c r="T118" s="172">
        <f>T119</f>
        <v>0</v>
      </c>
      <c r="U118" s="37"/>
      <c r="V118" s="37"/>
      <c r="W118" s="37"/>
      <c r="X118" s="37"/>
      <c r="Y118" s="37"/>
      <c r="Z118" s="37"/>
      <c r="AA118" s="37"/>
      <c r="AB118" s="37"/>
      <c r="AC118" s="37"/>
      <c r="AD118" s="37"/>
      <c r="AE118" s="37"/>
      <c r="AT118" s="18" t="s">
        <v>76</v>
      </c>
      <c r="AU118" s="18" t="s">
        <v>106</v>
      </c>
      <c r="BK118" s="173">
        <f>BK119</f>
        <v>0</v>
      </c>
    </row>
    <row r="119" s="12" customFormat="1" ht="25.92" customHeight="1">
      <c r="A119" s="12"/>
      <c r="B119" s="174"/>
      <c r="C119" s="12"/>
      <c r="D119" s="175" t="s">
        <v>76</v>
      </c>
      <c r="E119" s="176" t="s">
        <v>95</v>
      </c>
      <c r="F119" s="176" t="s">
        <v>96</v>
      </c>
      <c r="G119" s="12"/>
      <c r="H119" s="12"/>
      <c r="I119" s="177"/>
      <c r="J119" s="178">
        <f>BK119</f>
        <v>0</v>
      </c>
      <c r="K119" s="12"/>
      <c r="L119" s="174"/>
      <c r="M119" s="179"/>
      <c r="N119" s="180"/>
      <c r="O119" s="180"/>
      <c r="P119" s="181">
        <f>P120</f>
        <v>0</v>
      </c>
      <c r="Q119" s="180"/>
      <c r="R119" s="181">
        <f>R120</f>
        <v>0.0099000000000000008</v>
      </c>
      <c r="S119" s="180"/>
      <c r="T119" s="182">
        <f>T120</f>
        <v>0</v>
      </c>
      <c r="U119" s="12"/>
      <c r="V119" s="12"/>
      <c r="W119" s="12"/>
      <c r="X119" s="12"/>
      <c r="Y119" s="12"/>
      <c r="Z119" s="12"/>
      <c r="AA119" s="12"/>
      <c r="AB119" s="12"/>
      <c r="AC119" s="12"/>
      <c r="AD119" s="12"/>
      <c r="AE119" s="12"/>
      <c r="AR119" s="175" t="s">
        <v>170</v>
      </c>
      <c r="AT119" s="183" t="s">
        <v>76</v>
      </c>
      <c r="AU119" s="183" t="s">
        <v>77</v>
      </c>
      <c r="AY119" s="175" t="s">
        <v>131</v>
      </c>
      <c r="BK119" s="184">
        <f>BK120</f>
        <v>0</v>
      </c>
    </row>
    <row r="120" s="12" customFormat="1" ht="22.8" customHeight="1">
      <c r="A120" s="12"/>
      <c r="B120" s="174"/>
      <c r="C120" s="12"/>
      <c r="D120" s="175" t="s">
        <v>76</v>
      </c>
      <c r="E120" s="226" t="s">
        <v>964</v>
      </c>
      <c r="F120" s="226" t="s">
        <v>965</v>
      </c>
      <c r="G120" s="12"/>
      <c r="H120" s="12"/>
      <c r="I120" s="177"/>
      <c r="J120" s="227">
        <f>BK120</f>
        <v>0</v>
      </c>
      <c r="K120" s="12"/>
      <c r="L120" s="174"/>
      <c r="M120" s="179"/>
      <c r="N120" s="180"/>
      <c r="O120" s="180"/>
      <c r="P120" s="181">
        <f>SUM(P121:P177)</f>
        <v>0</v>
      </c>
      <c r="Q120" s="180"/>
      <c r="R120" s="181">
        <f>SUM(R121:R177)</f>
        <v>0.0099000000000000008</v>
      </c>
      <c r="S120" s="180"/>
      <c r="T120" s="182">
        <f>SUM(T121:T177)</f>
        <v>0</v>
      </c>
      <c r="U120" s="12"/>
      <c r="V120" s="12"/>
      <c r="W120" s="12"/>
      <c r="X120" s="12"/>
      <c r="Y120" s="12"/>
      <c r="Z120" s="12"/>
      <c r="AA120" s="12"/>
      <c r="AB120" s="12"/>
      <c r="AC120" s="12"/>
      <c r="AD120" s="12"/>
      <c r="AE120" s="12"/>
      <c r="AR120" s="175" t="s">
        <v>170</v>
      </c>
      <c r="AT120" s="183" t="s">
        <v>76</v>
      </c>
      <c r="AU120" s="183" t="s">
        <v>85</v>
      </c>
      <c r="AY120" s="175" t="s">
        <v>131</v>
      </c>
      <c r="BK120" s="184">
        <f>SUM(BK121:BK177)</f>
        <v>0</v>
      </c>
    </row>
    <row r="121" s="2" customFormat="1" ht="396" customHeight="1">
      <c r="A121" s="37"/>
      <c r="B121" s="185"/>
      <c r="C121" s="186" t="s">
        <v>85</v>
      </c>
      <c r="D121" s="186" t="s">
        <v>132</v>
      </c>
      <c r="E121" s="187" t="s">
        <v>966</v>
      </c>
      <c r="F121" s="188" t="s">
        <v>967</v>
      </c>
      <c r="G121" s="189" t="s">
        <v>332</v>
      </c>
      <c r="H121" s="190">
        <v>1</v>
      </c>
      <c r="I121" s="191"/>
      <c r="J121" s="192">
        <f>ROUND(I121*H121,2)</f>
        <v>0</v>
      </c>
      <c r="K121" s="188" t="s">
        <v>136</v>
      </c>
      <c r="L121" s="38"/>
      <c r="M121" s="193" t="s">
        <v>1</v>
      </c>
      <c r="N121" s="194" t="s">
        <v>42</v>
      </c>
      <c r="O121" s="76"/>
      <c r="P121" s="195">
        <f>O121*H121</f>
        <v>0</v>
      </c>
      <c r="Q121" s="195">
        <v>0</v>
      </c>
      <c r="R121" s="195">
        <f>Q121*H121</f>
        <v>0</v>
      </c>
      <c r="S121" s="195">
        <v>0</v>
      </c>
      <c r="T121" s="196">
        <f>S121*H121</f>
        <v>0</v>
      </c>
      <c r="U121" s="37"/>
      <c r="V121" s="37"/>
      <c r="W121" s="37"/>
      <c r="X121" s="37"/>
      <c r="Y121" s="37"/>
      <c r="Z121" s="37"/>
      <c r="AA121" s="37"/>
      <c r="AB121" s="37"/>
      <c r="AC121" s="37"/>
      <c r="AD121" s="37"/>
      <c r="AE121" s="37"/>
      <c r="AR121" s="197" t="s">
        <v>968</v>
      </c>
      <c r="AT121" s="197" t="s">
        <v>132</v>
      </c>
      <c r="AU121" s="197" t="s">
        <v>87</v>
      </c>
      <c r="AY121" s="18" t="s">
        <v>131</v>
      </c>
      <c r="BE121" s="198">
        <f>IF(N121="základní",J121,0)</f>
        <v>0</v>
      </c>
      <c r="BF121" s="198">
        <f>IF(N121="snížená",J121,0)</f>
        <v>0</v>
      </c>
      <c r="BG121" s="198">
        <f>IF(N121="zákl. přenesená",J121,0)</f>
        <v>0</v>
      </c>
      <c r="BH121" s="198">
        <f>IF(N121="sníž. přenesená",J121,0)</f>
        <v>0</v>
      </c>
      <c r="BI121" s="198">
        <f>IF(N121="nulová",J121,0)</f>
        <v>0</v>
      </c>
      <c r="BJ121" s="18" t="s">
        <v>85</v>
      </c>
      <c r="BK121" s="198">
        <f>ROUND(I121*H121,2)</f>
        <v>0</v>
      </c>
      <c r="BL121" s="18" t="s">
        <v>968</v>
      </c>
      <c r="BM121" s="197" t="s">
        <v>969</v>
      </c>
    </row>
    <row r="122" s="2" customFormat="1">
      <c r="A122" s="37"/>
      <c r="B122" s="38"/>
      <c r="C122" s="37"/>
      <c r="D122" s="199" t="s">
        <v>406</v>
      </c>
      <c r="E122" s="37"/>
      <c r="F122" s="200" t="s">
        <v>970</v>
      </c>
      <c r="G122" s="37"/>
      <c r="H122" s="37"/>
      <c r="I122" s="123"/>
      <c r="J122" s="37"/>
      <c r="K122" s="37"/>
      <c r="L122" s="38"/>
      <c r="M122" s="201"/>
      <c r="N122" s="202"/>
      <c r="O122" s="76"/>
      <c r="P122" s="76"/>
      <c r="Q122" s="76"/>
      <c r="R122" s="76"/>
      <c r="S122" s="76"/>
      <c r="T122" s="77"/>
      <c r="U122" s="37"/>
      <c r="V122" s="37"/>
      <c r="W122" s="37"/>
      <c r="X122" s="37"/>
      <c r="Y122" s="37"/>
      <c r="Z122" s="37"/>
      <c r="AA122" s="37"/>
      <c r="AB122" s="37"/>
      <c r="AC122" s="37"/>
      <c r="AD122" s="37"/>
      <c r="AE122" s="37"/>
      <c r="AT122" s="18" t="s">
        <v>406</v>
      </c>
      <c r="AU122" s="18" t="s">
        <v>87</v>
      </c>
    </row>
    <row r="123" s="13" customFormat="1">
      <c r="A123" s="13"/>
      <c r="B123" s="203"/>
      <c r="C123" s="13"/>
      <c r="D123" s="199" t="s">
        <v>141</v>
      </c>
      <c r="E123" s="204" t="s">
        <v>1</v>
      </c>
      <c r="F123" s="205" t="s">
        <v>971</v>
      </c>
      <c r="G123" s="13"/>
      <c r="H123" s="204" t="s">
        <v>1</v>
      </c>
      <c r="I123" s="206"/>
      <c r="J123" s="13"/>
      <c r="K123" s="13"/>
      <c r="L123" s="203"/>
      <c r="M123" s="207"/>
      <c r="N123" s="208"/>
      <c r="O123" s="208"/>
      <c r="P123" s="208"/>
      <c r="Q123" s="208"/>
      <c r="R123" s="208"/>
      <c r="S123" s="208"/>
      <c r="T123" s="209"/>
      <c r="U123" s="13"/>
      <c r="V123" s="13"/>
      <c r="W123" s="13"/>
      <c r="X123" s="13"/>
      <c r="Y123" s="13"/>
      <c r="Z123" s="13"/>
      <c r="AA123" s="13"/>
      <c r="AB123" s="13"/>
      <c r="AC123" s="13"/>
      <c r="AD123" s="13"/>
      <c r="AE123" s="13"/>
      <c r="AT123" s="204" t="s">
        <v>141</v>
      </c>
      <c r="AU123" s="204" t="s">
        <v>87</v>
      </c>
      <c r="AV123" s="13" t="s">
        <v>85</v>
      </c>
      <c r="AW123" s="13" t="s">
        <v>34</v>
      </c>
      <c r="AX123" s="13" t="s">
        <v>77</v>
      </c>
      <c r="AY123" s="204" t="s">
        <v>131</v>
      </c>
    </row>
    <row r="124" s="14" customFormat="1">
      <c r="A124" s="14"/>
      <c r="B124" s="210"/>
      <c r="C124" s="14"/>
      <c r="D124" s="199" t="s">
        <v>141</v>
      </c>
      <c r="E124" s="211" t="s">
        <v>1</v>
      </c>
      <c r="F124" s="212" t="s">
        <v>85</v>
      </c>
      <c r="G124" s="14"/>
      <c r="H124" s="213">
        <v>1</v>
      </c>
      <c r="I124" s="214"/>
      <c r="J124" s="14"/>
      <c r="K124" s="14"/>
      <c r="L124" s="210"/>
      <c r="M124" s="215"/>
      <c r="N124" s="216"/>
      <c r="O124" s="216"/>
      <c r="P124" s="216"/>
      <c r="Q124" s="216"/>
      <c r="R124" s="216"/>
      <c r="S124" s="216"/>
      <c r="T124" s="217"/>
      <c r="U124" s="14"/>
      <c r="V124" s="14"/>
      <c r="W124" s="14"/>
      <c r="X124" s="14"/>
      <c r="Y124" s="14"/>
      <c r="Z124" s="14"/>
      <c r="AA124" s="14"/>
      <c r="AB124" s="14"/>
      <c r="AC124" s="14"/>
      <c r="AD124" s="14"/>
      <c r="AE124" s="14"/>
      <c r="AT124" s="211" t="s">
        <v>141</v>
      </c>
      <c r="AU124" s="211" t="s">
        <v>87</v>
      </c>
      <c r="AV124" s="14" t="s">
        <v>87</v>
      </c>
      <c r="AW124" s="14" t="s">
        <v>34</v>
      </c>
      <c r="AX124" s="14" t="s">
        <v>77</v>
      </c>
      <c r="AY124" s="211" t="s">
        <v>131</v>
      </c>
    </row>
    <row r="125" s="15" customFormat="1">
      <c r="A125" s="15"/>
      <c r="B125" s="218"/>
      <c r="C125" s="15"/>
      <c r="D125" s="199" t="s">
        <v>141</v>
      </c>
      <c r="E125" s="219" t="s">
        <v>1</v>
      </c>
      <c r="F125" s="220" t="s">
        <v>154</v>
      </c>
      <c r="G125" s="15"/>
      <c r="H125" s="221">
        <v>1</v>
      </c>
      <c r="I125" s="222"/>
      <c r="J125" s="15"/>
      <c r="K125" s="15"/>
      <c r="L125" s="218"/>
      <c r="M125" s="223"/>
      <c r="N125" s="224"/>
      <c r="O125" s="224"/>
      <c r="P125" s="224"/>
      <c r="Q125" s="224"/>
      <c r="R125" s="224"/>
      <c r="S125" s="224"/>
      <c r="T125" s="225"/>
      <c r="U125" s="15"/>
      <c r="V125" s="15"/>
      <c r="W125" s="15"/>
      <c r="X125" s="15"/>
      <c r="Y125" s="15"/>
      <c r="Z125" s="15"/>
      <c r="AA125" s="15"/>
      <c r="AB125" s="15"/>
      <c r="AC125" s="15"/>
      <c r="AD125" s="15"/>
      <c r="AE125" s="15"/>
      <c r="AT125" s="219" t="s">
        <v>141</v>
      </c>
      <c r="AU125" s="219" t="s">
        <v>87</v>
      </c>
      <c r="AV125" s="15" t="s">
        <v>137</v>
      </c>
      <c r="AW125" s="15" t="s">
        <v>34</v>
      </c>
      <c r="AX125" s="15" t="s">
        <v>85</v>
      </c>
      <c r="AY125" s="219" t="s">
        <v>131</v>
      </c>
    </row>
    <row r="126" s="2" customFormat="1" ht="16.5" customHeight="1">
      <c r="A126" s="37"/>
      <c r="B126" s="185"/>
      <c r="C126" s="186" t="s">
        <v>87</v>
      </c>
      <c r="D126" s="186" t="s">
        <v>132</v>
      </c>
      <c r="E126" s="187" t="s">
        <v>972</v>
      </c>
      <c r="F126" s="188" t="s">
        <v>973</v>
      </c>
      <c r="G126" s="189" t="s">
        <v>332</v>
      </c>
      <c r="H126" s="190">
        <v>1</v>
      </c>
      <c r="I126" s="191"/>
      <c r="J126" s="192">
        <f>ROUND(I126*H126,2)</f>
        <v>0</v>
      </c>
      <c r="K126" s="188" t="s">
        <v>974</v>
      </c>
      <c r="L126" s="38"/>
      <c r="M126" s="193" t="s">
        <v>1</v>
      </c>
      <c r="N126" s="194" t="s">
        <v>42</v>
      </c>
      <c r="O126" s="76"/>
      <c r="P126" s="195">
        <f>O126*H126</f>
        <v>0</v>
      </c>
      <c r="Q126" s="195">
        <v>0</v>
      </c>
      <c r="R126" s="195">
        <f>Q126*H126</f>
        <v>0</v>
      </c>
      <c r="S126" s="195">
        <v>0</v>
      </c>
      <c r="T126" s="196">
        <f>S126*H126</f>
        <v>0</v>
      </c>
      <c r="U126" s="37"/>
      <c r="V126" s="37"/>
      <c r="W126" s="37"/>
      <c r="X126" s="37"/>
      <c r="Y126" s="37"/>
      <c r="Z126" s="37"/>
      <c r="AA126" s="37"/>
      <c r="AB126" s="37"/>
      <c r="AC126" s="37"/>
      <c r="AD126" s="37"/>
      <c r="AE126" s="37"/>
      <c r="AR126" s="197" t="s">
        <v>968</v>
      </c>
      <c r="AT126" s="197" t="s">
        <v>132</v>
      </c>
      <c r="AU126" s="197" t="s">
        <v>87</v>
      </c>
      <c r="AY126" s="18" t="s">
        <v>131</v>
      </c>
      <c r="BE126" s="198">
        <f>IF(N126="základní",J126,0)</f>
        <v>0</v>
      </c>
      <c r="BF126" s="198">
        <f>IF(N126="snížená",J126,0)</f>
        <v>0</v>
      </c>
      <c r="BG126" s="198">
        <f>IF(N126="zákl. přenesená",J126,0)</f>
        <v>0</v>
      </c>
      <c r="BH126" s="198">
        <f>IF(N126="sníž. přenesená",J126,0)</f>
        <v>0</v>
      </c>
      <c r="BI126" s="198">
        <f>IF(N126="nulová",J126,0)</f>
        <v>0</v>
      </c>
      <c r="BJ126" s="18" t="s">
        <v>85</v>
      </c>
      <c r="BK126" s="198">
        <f>ROUND(I126*H126,2)</f>
        <v>0</v>
      </c>
      <c r="BL126" s="18" t="s">
        <v>968</v>
      </c>
      <c r="BM126" s="197" t="s">
        <v>975</v>
      </c>
    </row>
    <row r="127" s="2" customFormat="1" ht="16.5" customHeight="1">
      <c r="A127" s="37"/>
      <c r="B127" s="185"/>
      <c r="C127" s="186" t="s">
        <v>155</v>
      </c>
      <c r="D127" s="186" t="s">
        <v>132</v>
      </c>
      <c r="E127" s="187" t="s">
        <v>976</v>
      </c>
      <c r="F127" s="188" t="s">
        <v>977</v>
      </c>
      <c r="G127" s="189" t="s">
        <v>332</v>
      </c>
      <c r="H127" s="190">
        <v>1</v>
      </c>
      <c r="I127" s="191"/>
      <c r="J127" s="192">
        <f>ROUND(I127*H127,2)</f>
        <v>0</v>
      </c>
      <c r="K127" s="188" t="s">
        <v>974</v>
      </c>
      <c r="L127" s="38"/>
      <c r="M127" s="193" t="s">
        <v>1</v>
      </c>
      <c r="N127" s="194" t="s">
        <v>42</v>
      </c>
      <c r="O127" s="76"/>
      <c r="P127" s="195">
        <f>O127*H127</f>
        <v>0</v>
      </c>
      <c r="Q127" s="195">
        <v>0</v>
      </c>
      <c r="R127" s="195">
        <f>Q127*H127</f>
        <v>0</v>
      </c>
      <c r="S127" s="195">
        <v>0</v>
      </c>
      <c r="T127" s="196">
        <f>S127*H127</f>
        <v>0</v>
      </c>
      <c r="U127" s="37"/>
      <c r="V127" s="37"/>
      <c r="W127" s="37"/>
      <c r="X127" s="37"/>
      <c r="Y127" s="37"/>
      <c r="Z127" s="37"/>
      <c r="AA127" s="37"/>
      <c r="AB127" s="37"/>
      <c r="AC127" s="37"/>
      <c r="AD127" s="37"/>
      <c r="AE127" s="37"/>
      <c r="AR127" s="197" t="s">
        <v>968</v>
      </c>
      <c r="AT127" s="197" t="s">
        <v>132</v>
      </c>
      <c r="AU127" s="197" t="s">
        <v>87</v>
      </c>
      <c r="AY127" s="18" t="s">
        <v>131</v>
      </c>
      <c r="BE127" s="198">
        <f>IF(N127="základní",J127,0)</f>
        <v>0</v>
      </c>
      <c r="BF127" s="198">
        <f>IF(N127="snížená",J127,0)</f>
        <v>0</v>
      </c>
      <c r="BG127" s="198">
        <f>IF(N127="zákl. přenesená",J127,0)</f>
        <v>0</v>
      </c>
      <c r="BH127" s="198">
        <f>IF(N127="sníž. přenesená",J127,0)</f>
        <v>0</v>
      </c>
      <c r="BI127" s="198">
        <f>IF(N127="nulová",J127,0)</f>
        <v>0</v>
      </c>
      <c r="BJ127" s="18" t="s">
        <v>85</v>
      </c>
      <c r="BK127" s="198">
        <f>ROUND(I127*H127,2)</f>
        <v>0</v>
      </c>
      <c r="BL127" s="18" t="s">
        <v>968</v>
      </c>
      <c r="BM127" s="197" t="s">
        <v>978</v>
      </c>
    </row>
    <row r="128" s="2" customFormat="1" ht="108" customHeight="1">
      <c r="A128" s="37"/>
      <c r="B128" s="185"/>
      <c r="C128" s="186" t="s">
        <v>137</v>
      </c>
      <c r="D128" s="186" t="s">
        <v>132</v>
      </c>
      <c r="E128" s="187" t="s">
        <v>979</v>
      </c>
      <c r="F128" s="188" t="s">
        <v>980</v>
      </c>
      <c r="G128" s="189" t="s">
        <v>332</v>
      </c>
      <c r="H128" s="190">
        <v>1</v>
      </c>
      <c r="I128" s="191"/>
      <c r="J128" s="192">
        <f>ROUND(I128*H128,2)</f>
        <v>0</v>
      </c>
      <c r="K128" s="188" t="s">
        <v>136</v>
      </c>
      <c r="L128" s="38"/>
      <c r="M128" s="193" t="s">
        <v>1</v>
      </c>
      <c r="N128" s="194" t="s">
        <v>42</v>
      </c>
      <c r="O128" s="76"/>
      <c r="P128" s="195">
        <f>O128*H128</f>
        <v>0</v>
      </c>
      <c r="Q128" s="195">
        <v>0</v>
      </c>
      <c r="R128" s="195">
        <f>Q128*H128</f>
        <v>0</v>
      </c>
      <c r="S128" s="195">
        <v>0</v>
      </c>
      <c r="T128" s="196">
        <f>S128*H128</f>
        <v>0</v>
      </c>
      <c r="U128" s="37"/>
      <c r="V128" s="37"/>
      <c r="W128" s="37"/>
      <c r="X128" s="37"/>
      <c r="Y128" s="37"/>
      <c r="Z128" s="37"/>
      <c r="AA128" s="37"/>
      <c r="AB128" s="37"/>
      <c r="AC128" s="37"/>
      <c r="AD128" s="37"/>
      <c r="AE128" s="37"/>
      <c r="AR128" s="197" t="s">
        <v>968</v>
      </c>
      <c r="AT128" s="197" t="s">
        <v>132</v>
      </c>
      <c r="AU128" s="197" t="s">
        <v>87</v>
      </c>
      <c r="AY128" s="18" t="s">
        <v>131</v>
      </c>
      <c r="BE128" s="198">
        <f>IF(N128="základní",J128,0)</f>
        <v>0</v>
      </c>
      <c r="BF128" s="198">
        <f>IF(N128="snížená",J128,0)</f>
        <v>0</v>
      </c>
      <c r="BG128" s="198">
        <f>IF(N128="zákl. přenesená",J128,0)</f>
        <v>0</v>
      </c>
      <c r="BH128" s="198">
        <f>IF(N128="sníž. přenesená",J128,0)</f>
        <v>0</v>
      </c>
      <c r="BI128" s="198">
        <f>IF(N128="nulová",J128,0)</f>
        <v>0</v>
      </c>
      <c r="BJ128" s="18" t="s">
        <v>85</v>
      </c>
      <c r="BK128" s="198">
        <f>ROUND(I128*H128,2)</f>
        <v>0</v>
      </c>
      <c r="BL128" s="18" t="s">
        <v>968</v>
      </c>
      <c r="BM128" s="197" t="s">
        <v>981</v>
      </c>
    </row>
    <row r="129" s="2" customFormat="1">
      <c r="A129" s="37"/>
      <c r="B129" s="38"/>
      <c r="C129" s="37"/>
      <c r="D129" s="199" t="s">
        <v>406</v>
      </c>
      <c r="E129" s="37"/>
      <c r="F129" s="200" t="s">
        <v>982</v>
      </c>
      <c r="G129" s="37"/>
      <c r="H129" s="37"/>
      <c r="I129" s="123"/>
      <c r="J129" s="37"/>
      <c r="K129" s="37"/>
      <c r="L129" s="38"/>
      <c r="M129" s="201"/>
      <c r="N129" s="202"/>
      <c r="O129" s="76"/>
      <c r="P129" s="76"/>
      <c r="Q129" s="76"/>
      <c r="R129" s="76"/>
      <c r="S129" s="76"/>
      <c r="T129" s="77"/>
      <c r="U129" s="37"/>
      <c r="V129" s="37"/>
      <c r="W129" s="37"/>
      <c r="X129" s="37"/>
      <c r="Y129" s="37"/>
      <c r="Z129" s="37"/>
      <c r="AA129" s="37"/>
      <c r="AB129" s="37"/>
      <c r="AC129" s="37"/>
      <c r="AD129" s="37"/>
      <c r="AE129" s="37"/>
      <c r="AT129" s="18" t="s">
        <v>406</v>
      </c>
      <c r="AU129" s="18" t="s">
        <v>87</v>
      </c>
    </row>
    <row r="130" s="13" customFormat="1">
      <c r="A130" s="13"/>
      <c r="B130" s="203"/>
      <c r="C130" s="13"/>
      <c r="D130" s="199" t="s">
        <v>141</v>
      </c>
      <c r="E130" s="204" t="s">
        <v>1</v>
      </c>
      <c r="F130" s="205" t="s">
        <v>983</v>
      </c>
      <c r="G130" s="13"/>
      <c r="H130" s="204" t="s">
        <v>1</v>
      </c>
      <c r="I130" s="206"/>
      <c r="J130" s="13"/>
      <c r="K130" s="13"/>
      <c r="L130" s="203"/>
      <c r="M130" s="207"/>
      <c r="N130" s="208"/>
      <c r="O130" s="208"/>
      <c r="P130" s="208"/>
      <c r="Q130" s="208"/>
      <c r="R130" s="208"/>
      <c r="S130" s="208"/>
      <c r="T130" s="209"/>
      <c r="U130" s="13"/>
      <c r="V130" s="13"/>
      <c r="W130" s="13"/>
      <c r="X130" s="13"/>
      <c r="Y130" s="13"/>
      <c r="Z130" s="13"/>
      <c r="AA130" s="13"/>
      <c r="AB130" s="13"/>
      <c r="AC130" s="13"/>
      <c r="AD130" s="13"/>
      <c r="AE130" s="13"/>
      <c r="AT130" s="204" t="s">
        <v>141</v>
      </c>
      <c r="AU130" s="204" t="s">
        <v>87</v>
      </c>
      <c r="AV130" s="13" t="s">
        <v>85</v>
      </c>
      <c r="AW130" s="13" t="s">
        <v>34</v>
      </c>
      <c r="AX130" s="13" t="s">
        <v>77</v>
      </c>
      <c r="AY130" s="204" t="s">
        <v>131</v>
      </c>
    </row>
    <row r="131" s="14" customFormat="1">
      <c r="A131" s="14"/>
      <c r="B131" s="210"/>
      <c r="C131" s="14"/>
      <c r="D131" s="199" t="s">
        <v>141</v>
      </c>
      <c r="E131" s="211" t="s">
        <v>1</v>
      </c>
      <c r="F131" s="212" t="s">
        <v>85</v>
      </c>
      <c r="G131" s="14"/>
      <c r="H131" s="213">
        <v>1</v>
      </c>
      <c r="I131" s="214"/>
      <c r="J131" s="14"/>
      <c r="K131" s="14"/>
      <c r="L131" s="210"/>
      <c r="M131" s="215"/>
      <c r="N131" s="216"/>
      <c r="O131" s="216"/>
      <c r="P131" s="216"/>
      <c r="Q131" s="216"/>
      <c r="R131" s="216"/>
      <c r="S131" s="216"/>
      <c r="T131" s="217"/>
      <c r="U131" s="14"/>
      <c r="V131" s="14"/>
      <c r="W131" s="14"/>
      <c r="X131" s="14"/>
      <c r="Y131" s="14"/>
      <c r="Z131" s="14"/>
      <c r="AA131" s="14"/>
      <c r="AB131" s="14"/>
      <c r="AC131" s="14"/>
      <c r="AD131" s="14"/>
      <c r="AE131" s="14"/>
      <c r="AT131" s="211" t="s">
        <v>141</v>
      </c>
      <c r="AU131" s="211" t="s">
        <v>87</v>
      </c>
      <c r="AV131" s="14" t="s">
        <v>87</v>
      </c>
      <c r="AW131" s="14" t="s">
        <v>34</v>
      </c>
      <c r="AX131" s="14" t="s">
        <v>77</v>
      </c>
      <c r="AY131" s="211" t="s">
        <v>131</v>
      </c>
    </row>
    <row r="132" s="15" customFormat="1">
      <c r="A132" s="15"/>
      <c r="B132" s="218"/>
      <c r="C132" s="15"/>
      <c r="D132" s="199" t="s">
        <v>141</v>
      </c>
      <c r="E132" s="219" t="s">
        <v>1</v>
      </c>
      <c r="F132" s="220" t="s">
        <v>154</v>
      </c>
      <c r="G132" s="15"/>
      <c r="H132" s="221">
        <v>1</v>
      </c>
      <c r="I132" s="222"/>
      <c r="J132" s="15"/>
      <c r="K132" s="15"/>
      <c r="L132" s="218"/>
      <c r="M132" s="223"/>
      <c r="N132" s="224"/>
      <c r="O132" s="224"/>
      <c r="P132" s="224"/>
      <c r="Q132" s="224"/>
      <c r="R132" s="224"/>
      <c r="S132" s="224"/>
      <c r="T132" s="225"/>
      <c r="U132" s="15"/>
      <c r="V132" s="15"/>
      <c r="W132" s="15"/>
      <c r="X132" s="15"/>
      <c r="Y132" s="15"/>
      <c r="Z132" s="15"/>
      <c r="AA132" s="15"/>
      <c r="AB132" s="15"/>
      <c r="AC132" s="15"/>
      <c r="AD132" s="15"/>
      <c r="AE132" s="15"/>
      <c r="AT132" s="219" t="s">
        <v>141</v>
      </c>
      <c r="AU132" s="219" t="s">
        <v>87</v>
      </c>
      <c r="AV132" s="15" t="s">
        <v>137</v>
      </c>
      <c r="AW132" s="15" t="s">
        <v>34</v>
      </c>
      <c r="AX132" s="15" t="s">
        <v>85</v>
      </c>
      <c r="AY132" s="219" t="s">
        <v>131</v>
      </c>
    </row>
    <row r="133" s="2" customFormat="1" ht="48" customHeight="1">
      <c r="A133" s="37"/>
      <c r="B133" s="185"/>
      <c r="C133" s="186" t="s">
        <v>170</v>
      </c>
      <c r="D133" s="186" t="s">
        <v>132</v>
      </c>
      <c r="E133" s="187" t="s">
        <v>984</v>
      </c>
      <c r="F133" s="188" t="s">
        <v>985</v>
      </c>
      <c r="G133" s="189" t="s">
        <v>332</v>
      </c>
      <c r="H133" s="190">
        <v>1</v>
      </c>
      <c r="I133" s="191"/>
      <c r="J133" s="192">
        <f>ROUND(I133*H133,2)</f>
        <v>0</v>
      </c>
      <c r="K133" s="188" t="s">
        <v>1</v>
      </c>
      <c r="L133" s="38"/>
      <c r="M133" s="193" t="s">
        <v>1</v>
      </c>
      <c r="N133" s="194" t="s">
        <v>42</v>
      </c>
      <c r="O133" s="76"/>
      <c r="P133" s="195">
        <f>O133*H133</f>
        <v>0</v>
      </c>
      <c r="Q133" s="195">
        <v>0</v>
      </c>
      <c r="R133" s="195">
        <f>Q133*H133</f>
        <v>0</v>
      </c>
      <c r="S133" s="195">
        <v>0</v>
      </c>
      <c r="T133" s="196">
        <f>S133*H133</f>
        <v>0</v>
      </c>
      <c r="U133" s="37"/>
      <c r="V133" s="37"/>
      <c r="W133" s="37"/>
      <c r="X133" s="37"/>
      <c r="Y133" s="37"/>
      <c r="Z133" s="37"/>
      <c r="AA133" s="37"/>
      <c r="AB133" s="37"/>
      <c r="AC133" s="37"/>
      <c r="AD133" s="37"/>
      <c r="AE133" s="37"/>
      <c r="AR133" s="197" t="s">
        <v>968</v>
      </c>
      <c r="AT133" s="197" t="s">
        <v>132</v>
      </c>
      <c r="AU133" s="197" t="s">
        <v>87</v>
      </c>
      <c r="AY133" s="18" t="s">
        <v>131</v>
      </c>
      <c r="BE133" s="198">
        <f>IF(N133="základní",J133,0)</f>
        <v>0</v>
      </c>
      <c r="BF133" s="198">
        <f>IF(N133="snížená",J133,0)</f>
        <v>0</v>
      </c>
      <c r="BG133" s="198">
        <f>IF(N133="zákl. přenesená",J133,0)</f>
        <v>0</v>
      </c>
      <c r="BH133" s="198">
        <f>IF(N133="sníž. přenesená",J133,0)</f>
        <v>0</v>
      </c>
      <c r="BI133" s="198">
        <f>IF(N133="nulová",J133,0)</f>
        <v>0</v>
      </c>
      <c r="BJ133" s="18" t="s">
        <v>85</v>
      </c>
      <c r="BK133" s="198">
        <f>ROUND(I133*H133,2)</f>
        <v>0</v>
      </c>
      <c r="BL133" s="18" t="s">
        <v>968</v>
      </c>
      <c r="BM133" s="197" t="s">
        <v>986</v>
      </c>
    </row>
    <row r="134" s="2" customFormat="1">
      <c r="A134" s="37"/>
      <c r="B134" s="38"/>
      <c r="C134" s="37"/>
      <c r="D134" s="199" t="s">
        <v>406</v>
      </c>
      <c r="E134" s="37"/>
      <c r="F134" s="200" t="s">
        <v>987</v>
      </c>
      <c r="G134" s="37"/>
      <c r="H134" s="37"/>
      <c r="I134" s="123"/>
      <c r="J134" s="37"/>
      <c r="K134" s="37"/>
      <c r="L134" s="38"/>
      <c r="M134" s="201"/>
      <c r="N134" s="202"/>
      <c r="O134" s="76"/>
      <c r="P134" s="76"/>
      <c r="Q134" s="76"/>
      <c r="R134" s="76"/>
      <c r="S134" s="76"/>
      <c r="T134" s="77"/>
      <c r="U134" s="37"/>
      <c r="V134" s="37"/>
      <c r="W134" s="37"/>
      <c r="X134" s="37"/>
      <c r="Y134" s="37"/>
      <c r="Z134" s="37"/>
      <c r="AA134" s="37"/>
      <c r="AB134" s="37"/>
      <c r="AC134" s="37"/>
      <c r="AD134" s="37"/>
      <c r="AE134" s="37"/>
      <c r="AT134" s="18" t="s">
        <v>406</v>
      </c>
      <c r="AU134" s="18" t="s">
        <v>87</v>
      </c>
    </row>
    <row r="135" s="13" customFormat="1">
      <c r="A135" s="13"/>
      <c r="B135" s="203"/>
      <c r="C135" s="13"/>
      <c r="D135" s="199" t="s">
        <v>141</v>
      </c>
      <c r="E135" s="204" t="s">
        <v>1</v>
      </c>
      <c r="F135" s="205" t="s">
        <v>988</v>
      </c>
      <c r="G135" s="13"/>
      <c r="H135" s="204" t="s">
        <v>1</v>
      </c>
      <c r="I135" s="206"/>
      <c r="J135" s="13"/>
      <c r="K135" s="13"/>
      <c r="L135" s="203"/>
      <c r="M135" s="207"/>
      <c r="N135" s="208"/>
      <c r="O135" s="208"/>
      <c r="P135" s="208"/>
      <c r="Q135" s="208"/>
      <c r="R135" s="208"/>
      <c r="S135" s="208"/>
      <c r="T135" s="209"/>
      <c r="U135" s="13"/>
      <c r="V135" s="13"/>
      <c r="W135" s="13"/>
      <c r="X135" s="13"/>
      <c r="Y135" s="13"/>
      <c r="Z135" s="13"/>
      <c r="AA135" s="13"/>
      <c r="AB135" s="13"/>
      <c r="AC135" s="13"/>
      <c r="AD135" s="13"/>
      <c r="AE135" s="13"/>
      <c r="AT135" s="204" t="s">
        <v>141</v>
      </c>
      <c r="AU135" s="204" t="s">
        <v>87</v>
      </c>
      <c r="AV135" s="13" t="s">
        <v>85</v>
      </c>
      <c r="AW135" s="13" t="s">
        <v>34</v>
      </c>
      <c r="AX135" s="13" t="s">
        <v>77</v>
      </c>
      <c r="AY135" s="204" t="s">
        <v>131</v>
      </c>
    </row>
    <row r="136" s="14" customFormat="1">
      <c r="A136" s="14"/>
      <c r="B136" s="210"/>
      <c r="C136" s="14"/>
      <c r="D136" s="199" t="s">
        <v>141</v>
      </c>
      <c r="E136" s="211" t="s">
        <v>1</v>
      </c>
      <c r="F136" s="212" t="s">
        <v>85</v>
      </c>
      <c r="G136" s="14"/>
      <c r="H136" s="213">
        <v>1</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141</v>
      </c>
      <c r="AU136" s="211" t="s">
        <v>87</v>
      </c>
      <c r="AV136" s="14" t="s">
        <v>87</v>
      </c>
      <c r="AW136" s="14" t="s">
        <v>34</v>
      </c>
      <c r="AX136" s="14" t="s">
        <v>77</v>
      </c>
      <c r="AY136" s="211" t="s">
        <v>131</v>
      </c>
    </row>
    <row r="137" s="15" customFormat="1">
      <c r="A137" s="15"/>
      <c r="B137" s="218"/>
      <c r="C137" s="15"/>
      <c r="D137" s="199" t="s">
        <v>141</v>
      </c>
      <c r="E137" s="219" t="s">
        <v>1</v>
      </c>
      <c r="F137" s="220" t="s">
        <v>154</v>
      </c>
      <c r="G137" s="15"/>
      <c r="H137" s="221">
        <v>1</v>
      </c>
      <c r="I137" s="222"/>
      <c r="J137" s="15"/>
      <c r="K137" s="15"/>
      <c r="L137" s="218"/>
      <c r="M137" s="223"/>
      <c r="N137" s="224"/>
      <c r="O137" s="224"/>
      <c r="P137" s="224"/>
      <c r="Q137" s="224"/>
      <c r="R137" s="224"/>
      <c r="S137" s="224"/>
      <c r="T137" s="225"/>
      <c r="U137" s="15"/>
      <c r="V137" s="15"/>
      <c r="W137" s="15"/>
      <c r="X137" s="15"/>
      <c r="Y137" s="15"/>
      <c r="Z137" s="15"/>
      <c r="AA137" s="15"/>
      <c r="AB137" s="15"/>
      <c r="AC137" s="15"/>
      <c r="AD137" s="15"/>
      <c r="AE137" s="15"/>
      <c r="AT137" s="219" t="s">
        <v>141</v>
      </c>
      <c r="AU137" s="219" t="s">
        <v>87</v>
      </c>
      <c r="AV137" s="15" t="s">
        <v>137</v>
      </c>
      <c r="AW137" s="15" t="s">
        <v>34</v>
      </c>
      <c r="AX137" s="15" t="s">
        <v>85</v>
      </c>
      <c r="AY137" s="219" t="s">
        <v>131</v>
      </c>
    </row>
    <row r="138" s="2" customFormat="1" ht="168" customHeight="1">
      <c r="A138" s="37"/>
      <c r="B138" s="185"/>
      <c r="C138" s="186" t="s">
        <v>182</v>
      </c>
      <c r="D138" s="186" t="s">
        <v>132</v>
      </c>
      <c r="E138" s="187" t="s">
        <v>989</v>
      </c>
      <c r="F138" s="188" t="s">
        <v>990</v>
      </c>
      <c r="G138" s="189" t="s">
        <v>332</v>
      </c>
      <c r="H138" s="190">
        <v>1</v>
      </c>
      <c r="I138" s="191"/>
      <c r="J138" s="192">
        <f>ROUND(I138*H138,2)</f>
        <v>0</v>
      </c>
      <c r="K138" s="188" t="s">
        <v>1</v>
      </c>
      <c r="L138" s="38"/>
      <c r="M138" s="193" t="s">
        <v>1</v>
      </c>
      <c r="N138" s="194" t="s">
        <v>42</v>
      </c>
      <c r="O138" s="76"/>
      <c r="P138" s="195">
        <f>O138*H138</f>
        <v>0</v>
      </c>
      <c r="Q138" s="195">
        <v>0</v>
      </c>
      <c r="R138" s="195">
        <f>Q138*H138</f>
        <v>0</v>
      </c>
      <c r="S138" s="195">
        <v>0</v>
      </c>
      <c r="T138" s="196">
        <f>S138*H138</f>
        <v>0</v>
      </c>
      <c r="U138" s="37"/>
      <c r="V138" s="37"/>
      <c r="W138" s="37"/>
      <c r="X138" s="37"/>
      <c r="Y138" s="37"/>
      <c r="Z138" s="37"/>
      <c r="AA138" s="37"/>
      <c r="AB138" s="37"/>
      <c r="AC138" s="37"/>
      <c r="AD138" s="37"/>
      <c r="AE138" s="37"/>
      <c r="AR138" s="197" t="s">
        <v>137</v>
      </c>
      <c r="AT138" s="197" t="s">
        <v>132</v>
      </c>
      <c r="AU138" s="197" t="s">
        <v>87</v>
      </c>
      <c r="AY138" s="18" t="s">
        <v>131</v>
      </c>
      <c r="BE138" s="198">
        <f>IF(N138="základní",J138,0)</f>
        <v>0</v>
      </c>
      <c r="BF138" s="198">
        <f>IF(N138="snížená",J138,0)</f>
        <v>0</v>
      </c>
      <c r="BG138" s="198">
        <f>IF(N138="zákl. přenesená",J138,0)</f>
        <v>0</v>
      </c>
      <c r="BH138" s="198">
        <f>IF(N138="sníž. přenesená",J138,0)</f>
        <v>0</v>
      </c>
      <c r="BI138" s="198">
        <f>IF(N138="nulová",J138,0)</f>
        <v>0</v>
      </c>
      <c r="BJ138" s="18" t="s">
        <v>85</v>
      </c>
      <c r="BK138" s="198">
        <f>ROUND(I138*H138,2)</f>
        <v>0</v>
      </c>
      <c r="BL138" s="18" t="s">
        <v>137</v>
      </c>
      <c r="BM138" s="197" t="s">
        <v>991</v>
      </c>
    </row>
    <row r="139" s="2" customFormat="1">
      <c r="A139" s="37"/>
      <c r="B139" s="38"/>
      <c r="C139" s="37"/>
      <c r="D139" s="199" t="s">
        <v>406</v>
      </c>
      <c r="E139" s="37"/>
      <c r="F139" s="200" t="s">
        <v>992</v>
      </c>
      <c r="G139" s="37"/>
      <c r="H139" s="37"/>
      <c r="I139" s="123"/>
      <c r="J139" s="37"/>
      <c r="K139" s="37"/>
      <c r="L139" s="38"/>
      <c r="M139" s="201"/>
      <c r="N139" s="202"/>
      <c r="O139" s="76"/>
      <c r="P139" s="76"/>
      <c r="Q139" s="76"/>
      <c r="R139" s="76"/>
      <c r="S139" s="76"/>
      <c r="T139" s="77"/>
      <c r="U139" s="37"/>
      <c r="V139" s="37"/>
      <c r="W139" s="37"/>
      <c r="X139" s="37"/>
      <c r="Y139" s="37"/>
      <c r="Z139" s="37"/>
      <c r="AA139" s="37"/>
      <c r="AB139" s="37"/>
      <c r="AC139" s="37"/>
      <c r="AD139" s="37"/>
      <c r="AE139" s="37"/>
      <c r="AT139" s="18" t="s">
        <v>406</v>
      </c>
      <c r="AU139" s="18" t="s">
        <v>87</v>
      </c>
    </row>
    <row r="140" s="13" customFormat="1">
      <c r="A140" s="13"/>
      <c r="B140" s="203"/>
      <c r="C140" s="13"/>
      <c r="D140" s="199" t="s">
        <v>141</v>
      </c>
      <c r="E140" s="204" t="s">
        <v>1</v>
      </c>
      <c r="F140" s="205" t="s">
        <v>993</v>
      </c>
      <c r="G140" s="13"/>
      <c r="H140" s="204" t="s">
        <v>1</v>
      </c>
      <c r="I140" s="206"/>
      <c r="J140" s="13"/>
      <c r="K140" s="13"/>
      <c r="L140" s="203"/>
      <c r="M140" s="207"/>
      <c r="N140" s="208"/>
      <c r="O140" s="208"/>
      <c r="P140" s="208"/>
      <c r="Q140" s="208"/>
      <c r="R140" s="208"/>
      <c r="S140" s="208"/>
      <c r="T140" s="209"/>
      <c r="U140" s="13"/>
      <c r="V140" s="13"/>
      <c r="W140" s="13"/>
      <c r="X140" s="13"/>
      <c r="Y140" s="13"/>
      <c r="Z140" s="13"/>
      <c r="AA140" s="13"/>
      <c r="AB140" s="13"/>
      <c r="AC140" s="13"/>
      <c r="AD140" s="13"/>
      <c r="AE140" s="13"/>
      <c r="AT140" s="204" t="s">
        <v>141</v>
      </c>
      <c r="AU140" s="204" t="s">
        <v>87</v>
      </c>
      <c r="AV140" s="13" t="s">
        <v>85</v>
      </c>
      <c r="AW140" s="13" t="s">
        <v>34</v>
      </c>
      <c r="AX140" s="13" t="s">
        <v>77</v>
      </c>
      <c r="AY140" s="204" t="s">
        <v>131</v>
      </c>
    </row>
    <row r="141" s="14" customFormat="1">
      <c r="A141" s="14"/>
      <c r="B141" s="210"/>
      <c r="C141" s="14"/>
      <c r="D141" s="199" t="s">
        <v>141</v>
      </c>
      <c r="E141" s="211" t="s">
        <v>1</v>
      </c>
      <c r="F141" s="212" t="s">
        <v>85</v>
      </c>
      <c r="G141" s="14"/>
      <c r="H141" s="213">
        <v>1</v>
      </c>
      <c r="I141" s="214"/>
      <c r="J141" s="14"/>
      <c r="K141" s="14"/>
      <c r="L141" s="210"/>
      <c r="M141" s="215"/>
      <c r="N141" s="216"/>
      <c r="O141" s="216"/>
      <c r="P141" s="216"/>
      <c r="Q141" s="216"/>
      <c r="R141" s="216"/>
      <c r="S141" s="216"/>
      <c r="T141" s="217"/>
      <c r="U141" s="14"/>
      <c r="V141" s="14"/>
      <c r="W141" s="14"/>
      <c r="X141" s="14"/>
      <c r="Y141" s="14"/>
      <c r="Z141" s="14"/>
      <c r="AA141" s="14"/>
      <c r="AB141" s="14"/>
      <c r="AC141" s="14"/>
      <c r="AD141" s="14"/>
      <c r="AE141" s="14"/>
      <c r="AT141" s="211" t="s">
        <v>141</v>
      </c>
      <c r="AU141" s="211" t="s">
        <v>87</v>
      </c>
      <c r="AV141" s="14" t="s">
        <v>87</v>
      </c>
      <c r="AW141" s="14" t="s">
        <v>34</v>
      </c>
      <c r="AX141" s="14" t="s">
        <v>77</v>
      </c>
      <c r="AY141" s="211" t="s">
        <v>131</v>
      </c>
    </row>
    <row r="142" s="15" customFormat="1">
      <c r="A142" s="15"/>
      <c r="B142" s="218"/>
      <c r="C142" s="15"/>
      <c r="D142" s="199" t="s">
        <v>141</v>
      </c>
      <c r="E142" s="219" t="s">
        <v>1</v>
      </c>
      <c r="F142" s="220" t="s">
        <v>154</v>
      </c>
      <c r="G142" s="15"/>
      <c r="H142" s="221">
        <v>1</v>
      </c>
      <c r="I142" s="222"/>
      <c r="J142" s="15"/>
      <c r="K142" s="15"/>
      <c r="L142" s="218"/>
      <c r="M142" s="223"/>
      <c r="N142" s="224"/>
      <c r="O142" s="224"/>
      <c r="P142" s="224"/>
      <c r="Q142" s="224"/>
      <c r="R142" s="224"/>
      <c r="S142" s="224"/>
      <c r="T142" s="225"/>
      <c r="U142" s="15"/>
      <c r="V142" s="15"/>
      <c r="W142" s="15"/>
      <c r="X142" s="15"/>
      <c r="Y142" s="15"/>
      <c r="Z142" s="15"/>
      <c r="AA142" s="15"/>
      <c r="AB142" s="15"/>
      <c r="AC142" s="15"/>
      <c r="AD142" s="15"/>
      <c r="AE142" s="15"/>
      <c r="AT142" s="219" t="s">
        <v>141</v>
      </c>
      <c r="AU142" s="219" t="s">
        <v>87</v>
      </c>
      <c r="AV142" s="15" t="s">
        <v>137</v>
      </c>
      <c r="AW142" s="15" t="s">
        <v>34</v>
      </c>
      <c r="AX142" s="15" t="s">
        <v>85</v>
      </c>
      <c r="AY142" s="219" t="s">
        <v>131</v>
      </c>
    </row>
    <row r="143" s="2" customFormat="1" ht="120" customHeight="1">
      <c r="A143" s="37"/>
      <c r="B143" s="185"/>
      <c r="C143" s="186" t="s">
        <v>188</v>
      </c>
      <c r="D143" s="186" t="s">
        <v>132</v>
      </c>
      <c r="E143" s="187" t="s">
        <v>994</v>
      </c>
      <c r="F143" s="188" t="s">
        <v>995</v>
      </c>
      <c r="G143" s="189" t="s">
        <v>332</v>
      </c>
      <c r="H143" s="190">
        <v>1</v>
      </c>
      <c r="I143" s="191"/>
      <c r="J143" s="192">
        <f>ROUND(I143*H143,2)</f>
        <v>0</v>
      </c>
      <c r="K143" s="188" t="s">
        <v>136</v>
      </c>
      <c r="L143" s="38"/>
      <c r="M143" s="193" t="s">
        <v>1</v>
      </c>
      <c r="N143" s="194" t="s">
        <v>42</v>
      </c>
      <c r="O143" s="76"/>
      <c r="P143" s="195">
        <f>O143*H143</f>
        <v>0</v>
      </c>
      <c r="Q143" s="195">
        <v>0</v>
      </c>
      <c r="R143" s="195">
        <f>Q143*H143</f>
        <v>0</v>
      </c>
      <c r="S143" s="195">
        <v>0</v>
      </c>
      <c r="T143" s="196">
        <f>S143*H143</f>
        <v>0</v>
      </c>
      <c r="U143" s="37"/>
      <c r="V143" s="37"/>
      <c r="W143" s="37"/>
      <c r="X143" s="37"/>
      <c r="Y143" s="37"/>
      <c r="Z143" s="37"/>
      <c r="AA143" s="37"/>
      <c r="AB143" s="37"/>
      <c r="AC143" s="37"/>
      <c r="AD143" s="37"/>
      <c r="AE143" s="37"/>
      <c r="AR143" s="197" t="s">
        <v>968</v>
      </c>
      <c r="AT143" s="197" t="s">
        <v>132</v>
      </c>
      <c r="AU143" s="197" t="s">
        <v>87</v>
      </c>
      <c r="AY143" s="18" t="s">
        <v>131</v>
      </c>
      <c r="BE143" s="198">
        <f>IF(N143="základní",J143,0)</f>
        <v>0</v>
      </c>
      <c r="BF143" s="198">
        <f>IF(N143="snížená",J143,0)</f>
        <v>0</v>
      </c>
      <c r="BG143" s="198">
        <f>IF(N143="zákl. přenesená",J143,0)</f>
        <v>0</v>
      </c>
      <c r="BH143" s="198">
        <f>IF(N143="sníž. přenesená",J143,0)</f>
        <v>0</v>
      </c>
      <c r="BI143" s="198">
        <f>IF(N143="nulová",J143,0)</f>
        <v>0</v>
      </c>
      <c r="BJ143" s="18" t="s">
        <v>85</v>
      </c>
      <c r="BK143" s="198">
        <f>ROUND(I143*H143,2)</f>
        <v>0</v>
      </c>
      <c r="BL143" s="18" t="s">
        <v>968</v>
      </c>
      <c r="BM143" s="197" t="s">
        <v>996</v>
      </c>
    </row>
    <row r="144" s="2" customFormat="1">
      <c r="A144" s="37"/>
      <c r="B144" s="38"/>
      <c r="C144" s="37"/>
      <c r="D144" s="199" t="s">
        <v>406</v>
      </c>
      <c r="E144" s="37"/>
      <c r="F144" s="200" t="s">
        <v>997</v>
      </c>
      <c r="G144" s="37"/>
      <c r="H144" s="37"/>
      <c r="I144" s="123"/>
      <c r="J144" s="37"/>
      <c r="K144" s="37"/>
      <c r="L144" s="38"/>
      <c r="M144" s="201"/>
      <c r="N144" s="202"/>
      <c r="O144" s="76"/>
      <c r="P144" s="76"/>
      <c r="Q144" s="76"/>
      <c r="R144" s="76"/>
      <c r="S144" s="76"/>
      <c r="T144" s="77"/>
      <c r="U144" s="37"/>
      <c r="V144" s="37"/>
      <c r="W144" s="37"/>
      <c r="X144" s="37"/>
      <c r="Y144" s="37"/>
      <c r="Z144" s="37"/>
      <c r="AA144" s="37"/>
      <c r="AB144" s="37"/>
      <c r="AC144" s="37"/>
      <c r="AD144" s="37"/>
      <c r="AE144" s="37"/>
      <c r="AT144" s="18" t="s">
        <v>406</v>
      </c>
      <c r="AU144" s="18" t="s">
        <v>87</v>
      </c>
    </row>
    <row r="145" s="13" customFormat="1">
      <c r="A145" s="13"/>
      <c r="B145" s="203"/>
      <c r="C145" s="13"/>
      <c r="D145" s="199" t="s">
        <v>141</v>
      </c>
      <c r="E145" s="204" t="s">
        <v>1</v>
      </c>
      <c r="F145" s="205" t="s">
        <v>998</v>
      </c>
      <c r="G145" s="13"/>
      <c r="H145" s="204" t="s">
        <v>1</v>
      </c>
      <c r="I145" s="206"/>
      <c r="J145" s="13"/>
      <c r="K145" s="13"/>
      <c r="L145" s="203"/>
      <c r="M145" s="207"/>
      <c r="N145" s="208"/>
      <c r="O145" s="208"/>
      <c r="P145" s="208"/>
      <c r="Q145" s="208"/>
      <c r="R145" s="208"/>
      <c r="S145" s="208"/>
      <c r="T145" s="209"/>
      <c r="U145" s="13"/>
      <c r="V145" s="13"/>
      <c r="W145" s="13"/>
      <c r="X145" s="13"/>
      <c r="Y145" s="13"/>
      <c r="Z145" s="13"/>
      <c r="AA145" s="13"/>
      <c r="AB145" s="13"/>
      <c r="AC145" s="13"/>
      <c r="AD145" s="13"/>
      <c r="AE145" s="13"/>
      <c r="AT145" s="204" t="s">
        <v>141</v>
      </c>
      <c r="AU145" s="204" t="s">
        <v>87</v>
      </c>
      <c r="AV145" s="13" t="s">
        <v>85</v>
      </c>
      <c r="AW145" s="13" t="s">
        <v>34</v>
      </c>
      <c r="AX145" s="13" t="s">
        <v>77</v>
      </c>
      <c r="AY145" s="204" t="s">
        <v>131</v>
      </c>
    </row>
    <row r="146" s="14" customFormat="1">
      <c r="A146" s="14"/>
      <c r="B146" s="210"/>
      <c r="C146" s="14"/>
      <c r="D146" s="199" t="s">
        <v>141</v>
      </c>
      <c r="E146" s="211" t="s">
        <v>1</v>
      </c>
      <c r="F146" s="212" t="s">
        <v>85</v>
      </c>
      <c r="G146" s="14"/>
      <c r="H146" s="213">
        <v>1</v>
      </c>
      <c r="I146" s="214"/>
      <c r="J146" s="14"/>
      <c r="K146" s="14"/>
      <c r="L146" s="210"/>
      <c r="M146" s="215"/>
      <c r="N146" s="216"/>
      <c r="O146" s="216"/>
      <c r="P146" s="216"/>
      <c r="Q146" s="216"/>
      <c r="R146" s="216"/>
      <c r="S146" s="216"/>
      <c r="T146" s="217"/>
      <c r="U146" s="14"/>
      <c r="V146" s="14"/>
      <c r="W146" s="14"/>
      <c r="X146" s="14"/>
      <c r="Y146" s="14"/>
      <c r="Z146" s="14"/>
      <c r="AA146" s="14"/>
      <c r="AB146" s="14"/>
      <c r="AC146" s="14"/>
      <c r="AD146" s="14"/>
      <c r="AE146" s="14"/>
      <c r="AT146" s="211" t="s">
        <v>141</v>
      </c>
      <c r="AU146" s="211" t="s">
        <v>87</v>
      </c>
      <c r="AV146" s="14" t="s">
        <v>87</v>
      </c>
      <c r="AW146" s="14" t="s">
        <v>34</v>
      </c>
      <c r="AX146" s="14" t="s">
        <v>77</v>
      </c>
      <c r="AY146" s="211" t="s">
        <v>131</v>
      </c>
    </row>
    <row r="147" s="15" customFormat="1">
      <c r="A147" s="15"/>
      <c r="B147" s="218"/>
      <c r="C147" s="15"/>
      <c r="D147" s="199" t="s">
        <v>141</v>
      </c>
      <c r="E147" s="219" t="s">
        <v>1</v>
      </c>
      <c r="F147" s="220" t="s">
        <v>154</v>
      </c>
      <c r="G147" s="15"/>
      <c r="H147" s="221">
        <v>1</v>
      </c>
      <c r="I147" s="222"/>
      <c r="J147" s="15"/>
      <c r="K147" s="15"/>
      <c r="L147" s="218"/>
      <c r="M147" s="223"/>
      <c r="N147" s="224"/>
      <c r="O147" s="224"/>
      <c r="P147" s="224"/>
      <c r="Q147" s="224"/>
      <c r="R147" s="224"/>
      <c r="S147" s="224"/>
      <c r="T147" s="225"/>
      <c r="U147" s="15"/>
      <c r="V147" s="15"/>
      <c r="W147" s="15"/>
      <c r="X147" s="15"/>
      <c r="Y147" s="15"/>
      <c r="Z147" s="15"/>
      <c r="AA147" s="15"/>
      <c r="AB147" s="15"/>
      <c r="AC147" s="15"/>
      <c r="AD147" s="15"/>
      <c r="AE147" s="15"/>
      <c r="AT147" s="219" t="s">
        <v>141</v>
      </c>
      <c r="AU147" s="219" t="s">
        <v>87</v>
      </c>
      <c r="AV147" s="15" t="s">
        <v>137</v>
      </c>
      <c r="AW147" s="15" t="s">
        <v>34</v>
      </c>
      <c r="AX147" s="15" t="s">
        <v>85</v>
      </c>
      <c r="AY147" s="219" t="s">
        <v>131</v>
      </c>
    </row>
    <row r="148" s="2" customFormat="1" ht="24" customHeight="1">
      <c r="A148" s="37"/>
      <c r="B148" s="185"/>
      <c r="C148" s="186" t="s">
        <v>193</v>
      </c>
      <c r="D148" s="186" t="s">
        <v>132</v>
      </c>
      <c r="E148" s="187" t="s">
        <v>999</v>
      </c>
      <c r="F148" s="188" t="s">
        <v>1000</v>
      </c>
      <c r="G148" s="189" t="s">
        <v>332</v>
      </c>
      <c r="H148" s="190">
        <v>1</v>
      </c>
      <c r="I148" s="191"/>
      <c r="J148" s="192">
        <f>ROUND(I148*H148,2)</f>
        <v>0</v>
      </c>
      <c r="K148" s="188" t="s">
        <v>1</v>
      </c>
      <c r="L148" s="38"/>
      <c r="M148" s="193" t="s">
        <v>1</v>
      </c>
      <c r="N148" s="194" t="s">
        <v>42</v>
      </c>
      <c r="O148" s="76"/>
      <c r="P148" s="195">
        <f>O148*H148</f>
        <v>0</v>
      </c>
      <c r="Q148" s="195">
        <v>0</v>
      </c>
      <c r="R148" s="195">
        <f>Q148*H148</f>
        <v>0</v>
      </c>
      <c r="S148" s="195">
        <v>0</v>
      </c>
      <c r="T148" s="196">
        <f>S148*H148</f>
        <v>0</v>
      </c>
      <c r="U148" s="37"/>
      <c r="V148" s="37"/>
      <c r="W148" s="37"/>
      <c r="X148" s="37"/>
      <c r="Y148" s="37"/>
      <c r="Z148" s="37"/>
      <c r="AA148" s="37"/>
      <c r="AB148" s="37"/>
      <c r="AC148" s="37"/>
      <c r="AD148" s="37"/>
      <c r="AE148" s="37"/>
      <c r="AR148" s="197" t="s">
        <v>968</v>
      </c>
      <c r="AT148" s="197" t="s">
        <v>132</v>
      </c>
      <c r="AU148" s="197" t="s">
        <v>87</v>
      </c>
      <c r="AY148" s="18" t="s">
        <v>131</v>
      </c>
      <c r="BE148" s="198">
        <f>IF(N148="základní",J148,0)</f>
        <v>0</v>
      </c>
      <c r="BF148" s="198">
        <f>IF(N148="snížená",J148,0)</f>
        <v>0</v>
      </c>
      <c r="BG148" s="198">
        <f>IF(N148="zákl. přenesená",J148,0)</f>
        <v>0</v>
      </c>
      <c r="BH148" s="198">
        <f>IF(N148="sníž. přenesená",J148,0)</f>
        <v>0</v>
      </c>
      <c r="BI148" s="198">
        <f>IF(N148="nulová",J148,0)</f>
        <v>0</v>
      </c>
      <c r="BJ148" s="18" t="s">
        <v>85</v>
      </c>
      <c r="BK148" s="198">
        <f>ROUND(I148*H148,2)</f>
        <v>0</v>
      </c>
      <c r="BL148" s="18" t="s">
        <v>968</v>
      </c>
      <c r="BM148" s="197" t="s">
        <v>1001</v>
      </c>
    </row>
    <row r="149" s="2" customFormat="1" ht="48" customHeight="1">
      <c r="A149" s="37"/>
      <c r="B149" s="185"/>
      <c r="C149" s="186" t="s">
        <v>198</v>
      </c>
      <c r="D149" s="186" t="s">
        <v>132</v>
      </c>
      <c r="E149" s="187" t="s">
        <v>1002</v>
      </c>
      <c r="F149" s="188" t="s">
        <v>1003</v>
      </c>
      <c r="G149" s="189" t="s">
        <v>332</v>
      </c>
      <c r="H149" s="190">
        <v>1</v>
      </c>
      <c r="I149" s="191"/>
      <c r="J149" s="192">
        <f>ROUND(I149*H149,2)</f>
        <v>0</v>
      </c>
      <c r="K149" s="188" t="s">
        <v>136</v>
      </c>
      <c r="L149" s="38"/>
      <c r="M149" s="193" t="s">
        <v>1</v>
      </c>
      <c r="N149" s="194" t="s">
        <v>42</v>
      </c>
      <c r="O149" s="76"/>
      <c r="P149" s="195">
        <f>O149*H149</f>
        <v>0</v>
      </c>
      <c r="Q149" s="195">
        <v>0</v>
      </c>
      <c r="R149" s="195">
        <f>Q149*H149</f>
        <v>0</v>
      </c>
      <c r="S149" s="195">
        <v>0</v>
      </c>
      <c r="T149" s="196">
        <f>S149*H149</f>
        <v>0</v>
      </c>
      <c r="U149" s="37"/>
      <c r="V149" s="37"/>
      <c r="W149" s="37"/>
      <c r="X149" s="37"/>
      <c r="Y149" s="37"/>
      <c r="Z149" s="37"/>
      <c r="AA149" s="37"/>
      <c r="AB149" s="37"/>
      <c r="AC149" s="37"/>
      <c r="AD149" s="37"/>
      <c r="AE149" s="37"/>
      <c r="AR149" s="197" t="s">
        <v>968</v>
      </c>
      <c r="AT149" s="197" t="s">
        <v>132</v>
      </c>
      <c r="AU149" s="197" t="s">
        <v>87</v>
      </c>
      <c r="AY149" s="18" t="s">
        <v>131</v>
      </c>
      <c r="BE149" s="198">
        <f>IF(N149="základní",J149,0)</f>
        <v>0</v>
      </c>
      <c r="BF149" s="198">
        <f>IF(N149="snížená",J149,0)</f>
        <v>0</v>
      </c>
      <c r="BG149" s="198">
        <f>IF(N149="zákl. přenesená",J149,0)</f>
        <v>0</v>
      </c>
      <c r="BH149" s="198">
        <f>IF(N149="sníž. přenesená",J149,0)</f>
        <v>0</v>
      </c>
      <c r="BI149" s="198">
        <f>IF(N149="nulová",J149,0)</f>
        <v>0</v>
      </c>
      <c r="BJ149" s="18" t="s">
        <v>85</v>
      </c>
      <c r="BK149" s="198">
        <f>ROUND(I149*H149,2)</f>
        <v>0</v>
      </c>
      <c r="BL149" s="18" t="s">
        <v>968</v>
      </c>
      <c r="BM149" s="197" t="s">
        <v>1004</v>
      </c>
    </row>
    <row r="150" s="2" customFormat="1">
      <c r="A150" s="37"/>
      <c r="B150" s="38"/>
      <c r="C150" s="37"/>
      <c r="D150" s="199" t="s">
        <v>406</v>
      </c>
      <c r="E150" s="37"/>
      <c r="F150" s="200" t="s">
        <v>1005</v>
      </c>
      <c r="G150" s="37"/>
      <c r="H150" s="37"/>
      <c r="I150" s="123"/>
      <c r="J150" s="37"/>
      <c r="K150" s="37"/>
      <c r="L150" s="38"/>
      <c r="M150" s="201"/>
      <c r="N150" s="202"/>
      <c r="O150" s="76"/>
      <c r="P150" s="76"/>
      <c r="Q150" s="76"/>
      <c r="R150" s="76"/>
      <c r="S150" s="76"/>
      <c r="T150" s="77"/>
      <c r="U150" s="37"/>
      <c r="V150" s="37"/>
      <c r="W150" s="37"/>
      <c r="X150" s="37"/>
      <c r="Y150" s="37"/>
      <c r="Z150" s="37"/>
      <c r="AA150" s="37"/>
      <c r="AB150" s="37"/>
      <c r="AC150" s="37"/>
      <c r="AD150" s="37"/>
      <c r="AE150" s="37"/>
      <c r="AT150" s="18" t="s">
        <v>406</v>
      </c>
      <c r="AU150" s="18" t="s">
        <v>87</v>
      </c>
    </row>
    <row r="151" s="13" customFormat="1">
      <c r="A151" s="13"/>
      <c r="B151" s="203"/>
      <c r="C151" s="13"/>
      <c r="D151" s="199" t="s">
        <v>141</v>
      </c>
      <c r="E151" s="204" t="s">
        <v>1</v>
      </c>
      <c r="F151" s="205" t="s">
        <v>1006</v>
      </c>
      <c r="G151" s="13"/>
      <c r="H151" s="204" t="s">
        <v>1</v>
      </c>
      <c r="I151" s="206"/>
      <c r="J151" s="13"/>
      <c r="K151" s="13"/>
      <c r="L151" s="203"/>
      <c r="M151" s="207"/>
      <c r="N151" s="208"/>
      <c r="O151" s="208"/>
      <c r="P151" s="208"/>
      <c r="Q151" s="208"/>
      <c r="R151" s="208"/>
      <c r="S151" s="208"/>
      <c r="T151" s="209"/>
      <c r="U151" s="13"/>
      <c r="V151" s="13"/>
      <c r="W151" s="13"/>
      <c r="X151" s="13"/>
      <c r="Y151" s="13"/>
      <c r="Z151" s="13"/>
      <c r="AA151" s="13"/>
      <c r="AB151" s="13"/>
      <c r="AC151" s="13"/>
      <c r="AD151" s="13"/>
      <c r="AE151" s="13"/>
      <c r="AT151" s="204" t="s">
        <v>141</v>
      </c>
      <c r="AU151" s="204" t="s">
        <v>87</v>
      </c>
      <c r="AV151" s="13" t="s">
        <v>85</v>
      </c>
      <c r="AW151" s="13" t="s">
        <v>34</v>
      </c>
      <c r="AX151" s="13" t="s">
        <v>77</v>
      </c>
      <c r="AY151" s="204" t="s">
        <v>131</v>
      </c>
    </row>
    <row r="152" s="14" customFormat="1">
      <c r="A152" s="14"/>
      <c r="B152" s="210"/>
      <c r="C152" s="14"/>
      <c r="D152" s="199" t="s">
        <v>141</v>
      </c>
      <c r="E152" s="211" t="s">
        <v>1</v>
      </c>
      <c r="F152" s="212" t="s">
        <v>85</v>
      </c>
      <c r="G152" s="14"/>
      <c r="H152" s="213">
        <v>1</v>
      </c>
      <c r="I152" s="214"/>
      <c r="J152" s="14"/>
      <c r="K152" s="14"/>
      <c r="L152" s="210"/>
      <c r="M152" s="215"/>
      <c r="N152" s="216"/>
      <c r="O152" s="216"/>
      <c r="P152" s="216"/>
      <c r="Q152" s="216"/>
      <c r="R152" s="216"/>
      <c r="S152" s="216"/>
      <c r="T152" s="217"/>
      <c r="U152" s="14"/>
      <c r="V152" s="14"/>
      <c r="W152" s="14"/>
      <c r="X152" s="14"/>
      <c r="Y152" s="14"/>
      <c r="Z152" s="14"/>
      <c r="AA152" s="14"/>
      <c r="AB152" s="14"/>
      <c r="AC152" s="14"/>
      <c r="AD152" s="14"/>
      <c r="AE152" s="14"/>
      <c r="AT152" s="211" t="s">
        <v>141</v>
      </c>
      <c r="AU152" s="211" t="s">
        <v>87</v>
      </c>
      <c r="AV152" s="14" t="s">
        <v>87</v>
      </c>
      <c r="AW152" s="14" t="s">
        <v>34</v>
      </c>
      <c r="AX152" s="14" t="s">
        <v>77</v>
      </c>
      <c r="AY152" s="211" t="s">
        <v>131</v>
      </c>
    </row>
    <row r="153" s="15" customFormat="1">
      <c r="A153" s="15"/>
      <c r="B153" s="218"/>
      <c r="C153" s="15"/>
      <c r="D153" s="199" t="s">
        <v>141</v>
      </c>
      <c r="E153" s="219" t="s">
        <v>1</v>
      </c>
      <c r="F153" s="220" t="s">
        <v>154</v>
      </c>
      <c r="G153" s="15"/>
      <c r="H153" s="221">
        <v>1</v>
      </c>
      <c r="I153" s="222"/>
      <c r="J153" s="15"/>
      <c r="K153" s="15"/>
      <c r="L153" s="218"/>
      <c r="M153" s="223"/>
      <c r="N153" s="224"/>
      <c r="O153" s="224"/>
      <c r="P153" s="224"/>
      <c r="Q153" s="224"/>
      <c r="R153" s="224"/>
      <c r="S153" s="224"/>
      <c r="T153" s="225"/>
      <c r="U153" s="15"/>
      <c r="V153" s="15"/>
      <c r="W153" s="15"/>
      <c r="X153" s="15"/>
      <c r="Y153" s="15"/>
      <c r="Z153" s="15"/>
      <c r="AA153" s="15"/>
      <c r="AB153" s="15"/>
      <c r="AC153" s="15"/>
      <c r="AD153" s="15"/>
      <c r="AE153" s="15"/>
      <c r="AT153" s="219" t="s">
        <v>141</v>
      </c>
      <c r="AU153" s="219" t="s">
        <v>87</v>
      </c>
      <c r="AV153" s="15" t="s">
        <v>137</v>
      </c>
      <c r="AW153" s="15" t="s">
        <v>34</v>
      </c>
      <c r="AX153" s="15" t="s">
        <v>85</v>
      </c>
      <c r="AY153" s="219" t="s">
        <v>131</v>
      </c>
    </row>
    <row r="154" s="2" customFormat="1" ht="60" customHeight="1">
      <c r="A154" s="37"/>
      <c r="B154" s="185"/>
      <c r="C154" s="186" t="s">
        <v>206</v>
      </c>
      <c r="D154" s="186" t="s">
        <v>132</v>
      </c>
      <c r="E154" s="187" t="s">
        <v>1007</v>
      </c>
      <c r="F154" s="188" t="s">
        <v>1008</v>
      </c>
      <c r="G154" s="189" t="s">
        <v>332</v>
      </c>
      <c r="H154" s="190">
        <v>1</v>
      </c>
      <c r="I154" s="191"/>
      <c r="J154" s="192">
        <f>ROUND(I154*H154,2)</f>
        <v>0</v>
      </c>
      <c r="K154" s="188" t="s">
        <v>1</v>
      </c>
      <c r="L154" s="38"/>
      <c r="M154" s="193" t="s">
        <v>1</v>
      </c>
      <c r="N154" s="194" t="s">
        <v>42</v>
      </c>
      <c r="O154" s="76"/>
      <c r="P154" s="195">
        <f>O154*H154</f>
        <v>0</v>
      </c>
      <c r="Q154" s="195">
        <v>0</v>
      </c>
      <c r="R154" s="195">
        <f>Q154*H154</f>
        <v>0</v>
      </c>
      <c r="S154" s="195">
        <v>0</v>
      </c>
      <c r="T154" s="196">
        <f>S154*H154</f>
        <v>0</v>
      </c>
      <c r="U154" s="37"/>
      <c r="V154" s="37"/>
      <c r="W154" s="37"/>
      <c r="X154" s="37"/>
      <c r="Y154" s="37"/>
      <c r="Z154" s="37"/>
      <c r="AA154" s="37"/>
      <c r="AB154" s="37"/>
      <c r="AC154" s="37"/>
      <c r="AD154" s="37"/>
      <c r="AE154" s="37"/>
      <c r="AR154" s="197" t="s">
        <v>137</v>
      </c>
      <c r="AT154" s="197" t="s">
        <v>132</v>
      </c>
      <c r="AU154" s="197" t="s">
        <v>87</v>
      </c>
      <c r="AY154" s="18" t="s">
        <v>131</v>
      </c>
      <c r="BE154" s="198">
        <f>IF(N154="základní",J154,0)</f>
        <v>0</v>
      </c>
      <c r="BF154" s="198">
        <f>IF(N154="snížená",J154,0)</f>
        <v>0</v>
      </c>
      <c r="BG154" s="198">
        <f>IF(N154="zákl. přenesená",J154,0)</f>
        <v>0</v>
      </c>
      <c r="BH154" s="198">
        <f>IF(N154="sníž. přenesená",J154,0)</f>
        <v>0</v>
      </c>
      <c r="BI154" s="198">
        <f>IF(N154="nulová",J154,0)</f>
        <v>0</v>
      </c>
      <c r="BJ154" s="18" t="s">
        <v>85</v>
      </c>
      <c r="BK154" s="198">
        <f>ROUND(I154*H154,2)</f>
        <v>0</v>
      </c>
      <c r="BL154" s="18" t="s">
        <v>137</v>
      </c>
      <c r="BM154" s="197" t="s">
        <v>1009</v>
      </c>
    </row>
    <row r="155" s="2" customFormat="1">
      <c r="A155" s="37"/>
      <c r="B155" s="38"/>
      <c r="C155" s="37"/>
      <c r="D155" s="199" t="s">
        <v>406</v>
      </c>
      <c r="E155" s="37"/>
      <c r="F155" s="200" t="s">
        <v>1010</v>
      </c>
      <c r="G155" s="37"/>
      <c r="H155" s="37"/>
      <c r="I155" s="123"/>
      <c r="J155" s="37"/>
      <c r="K155" s="37"/>
      <c r="L155" s="38"/>
      <c r="M155" s="201"/>
      <c r="N155" s="202"/>
      <c r="O155" s="76"/>
      <c r="P155" s="76"/>
      <c r="Q155" s="76"/>
      <c r="R155" s="76"/>
      <c r="S155" s="76"/>
      <c r="T155" s="77"/>
      <c r="U155" s="37"/>
      <c r="V155" s="37"/>
      <c r="W155" s="37"/>
      <c r="X155" s="37"/>
      <c r="Y155" s="37"/>
      <c r="Z155" s="37"/>
      <c r="AA155" s="37"/>
      <c r="AB155" s="37"/>
      <c r="AC155" s="37"/>
      <c r="AD155" s="37"/>
      <c r="AE155" s="37"/>
      <c r="AT155" s="18" t="s">
        <v>406</v>
      </c>
      <c r="AU155" s="18" t="s">
        <v>87</v>
      </c>
    </row>
    <row r="156" s="13" customFormat="1">
      <c r="A156" s="13"/>
      <c r="B156" s="203"/>
      <c r="C156" s="13"/>
      <c r="D156" s="199" t="s">
        <v>141</v>
      </c>
      <c r="E156" s="204" t="s">
        <v>1</v>
      </c>
      <c r="F156" s="205" t="s">
        <v>1011</v>
      </c>
      <c r="G156" s="13"/>
      <c r="H156" s="204" t="s">
        <v>1</v>
      </c>
      <c r="I156" s="206"/>
      <c r="J156" s="13"/>
      <c r="K156" s="13"/>
      <c r="L156" s="203"/>
      <c r="M156" s="207"/>
      <c r="N156" s="208"/>
      <c r="O156" s="208"/>
      <c r="P156" s="208"/>
      <c r="Q156" s="208"/>
      <c r="R156" s="208"/>
      <c r="S156" s="208"/>
      <c r="T156" s="209"/>
      <c r="U156" s="13"/>
      <c r="V156" s="13"/>
      <c r="W156" s="13"/>
      <c r="X156" s="13"/>
      <c r="Y156" s="13"/>
      <c r="Z156" s="13"/>
      <c r="AA156" s="13"/>
      <c r="AB156" s="13"/>
      <c r="AC156" s="13"/>
      <c r="AD156" s="13"/>
      <c r="AE156" s="13"/>
      <c r="AT156" s="204" t="s">
        <v>141</v>
      </c>
      <c r="AU156" s="204" t="s">
        <v>87</v>
      </c>
      <c r="AV156" s="13" t="s">
        <v>85</v>
      </c>
      <c r="AW156" s="13" t="s">
        <v>34</v>
      </c>
      <c r="AX156" s="13" t="s">
        <v>77</v>
      </c>
      <c r="AY156" s="204" t="s">
        <v>131</v>
      </c>
    </row>
    <row r="157" s="14" customFormat="1">
      <c r="A157" s="14"/>
      <c r="B157" s="210"/>
      <c r="C157" s="14"/>
      <c r="D157" s="199" t="s">
        <v>141</v>
      </c>
      <c r="E157" s="211" t="s">
        <v>1</v>
      </c>
      <c r="F157" s="212" t="s">
        <v>85</v>
      </c>
      <c r="G157" s="14"/>
      <c r="H157" s="213">
        <v>1</v>
      </c>
      <c r="I157" s="214"/>
      <c r="J157" s="14"/>
      <c r="K157" s="14"/>
      <c r="L157" s="210"/>
      <c r="M157" s="215"/>
      <c r="N157" s="216"/>
      <c r="O157" s="216"/>
      <c r="P157" s="216"/>
      <c r="Q157" s="216"/>
      <c r="R157" s="216"/>
      <c r="S157" s="216"/>
      <c r="T157" s="217"/>
      <c r="U157" s="14"/>
      <c r="V157" s="14"/>
      <c r="W157" s="14"/>
      <c r="X157" s="14"/>
      <c r="Y157" s="14"/>
      <c r="Z157" s="14"/>
      <c r="AA157" s="14"/>
      <c r="AB157" s="14"/>
      <c r="AC157" s="14"/>
      <c r="AD157" s="14"/>
      <c r="AE157" s="14"/>
      <c r="AT157" s="211" t="s">
        <v>141</v>
      </c>
      <c r="AU157" s="211" t="s">
        <v>87</v>
      </c>
      <c r="AV157" s="14" t="s">
        <v>87</v>
      </c>
      <c r="AW157" s="14" t="s">
        <v>34</v>
      </c>
      <c r="AX157" s="14" t="s">
        <v>77</v>
      </c>
      <c r="AY157" s="211" t="s">
        <v>131</v>
      </c>
    </row>
    <row r="158" s="15" customFormat="1">
      <c r="A158" s="15"/>
      <c r="B158" s="218"/>
      <c r="C158" s="15"/>
      <c r="D158" s="199" t="s">
        <v>141</v>
      </c>
      <c r="E158" s="219" t="s">
        <v>1</v>
      </c>
      <c r="F158" s="220" t="s">
        <v>154</v>
      </c>
      <c r="G158" s="15"/>
      <c r="H158" s="221">
        <v>1</v>
      </c>
      <c r="I158" s="222"/>
      <c r="J158" s="15"/>
      <c r="K158" s="15"/>
      <c r="L158" s="218"/>
      <c r="M158" s="223"/>
      <c r="N158" s="224"/>
      <c r="O158" s="224"/>
      <c r="P158" s="224"/>
      <c r="Q158" s="224"/>
      <c r="R158" s="224"/>
      <c r="S158" s="224"/>
      <c r="T158" s="225"/>
      <c r="U158" s="15"/>
      <c r="V158" s="15"/>
      <c r="W158" s="15"/>
      <c r="X158" s="15"/>
      <c r="Y158" s="15"/>
      <c r="Z158" s="15"/>
      <c r="AA158" s="15"/>
      <c r="AB158" s="15"/>
      <c r="AC158" s="15"/>
      <c r="AD158" s="15"/>
      <c r="AE158" s="15"/>
      <c r="AT158" s="219" t="s">
        <v>141</v>
      </c>
      <c r="AU158" s="219" t="s">
        <v>87</v>
      </c>
      <c r="AV158" s="15" t="s">
        <v>137</v>
      </c>
      <c r="AW158" s="15" t="s">
        <v>34</v>
      </c>
      <c r="AX158" s="15" t="s">
        <v>85</v>
      </c>
      <c r="AY158" s="219" t="s">
        <v>131</v>
      </c>
    </row>
    <row r="159" s="2" customFormat="1" ht="16.5" customHeight="1">
      <c r="A159" s="37"/>
      <c r="B159" s="185"/>
      <c r="C159" s="186" t="s">
        <v>221</v>
      </c>
      <c r="D159" s="186" t="s">
        <v>132</v>
      </c>
      <c r="E159" s="187" t="s">
        <v>1012</v>
      </c>
      <c r="F159" s="188" t="s">
        <v>1013</v>
      </c>
      <c r="G159" s="189" t="s">
        <v>1014</v>
      </c>
      <c r="H159" s="190">
        <v>2.0379999999999998</v>
      </c>
      <c r="I159" s="191"/>
      <c r="J159" s="192">
        <f>ROUND(I159*H159,2)</f>
        <v>0</v>
      </c>
      <c r="K159" s="188" t="s">
        <v>1</v>
      </c>
      <c r="L159" s="38"/>
      <c r="M159" s="193" t="s">
        <v>1</v>
      </c>
      <c r="N159" s="194" t="s">
        <v>42</v>
      </c>
      <c r="O159" s="76"/>
      <c r="P159" s="195">
        <f>O159*H159</f>
        <v>0</v>
      </c>
      <c r="Q159" s="195">
        <v>0</v>
      </c>
      <c r="R159" s="195">
        <f>Q159*H159</f>
        <v>0</v>
      </c>
      <c r="S159" s="195">
        <v>0</v>
      </c>
      <c r="T159" s="196">
        <f>S159*H159</f>
        <v>0</v>
      </c>
      <c r="U159" s="37"/>
      <c r="V159" s="37"/>
      <c r="W159" s="37"/>
      <c r="X159" s="37"/>
      <c r="Y159" s="37"/>
      <c r="Z159" s="37"/>
      <c r="AA159" s="37"/>
      <c r="AB159" s="37"/>
      <c r="AC159" s="37"/>
      <c r="AD159" s="37"/>
      <c r="AE159" s="37"/>
      <c r="AR159" s="197" t="s">
        <v>968</v>
      </c>
      <c r="AT159" s="197" t="s">
        <v>132</v>
      </c>
      <c r="AU159" s="197" t="s">
        <v>87</v>
      </c>
      <c r="AY159" s="18" t="s">
        <v>131</v>
      </c>
      <c r="BE159" s="198">
        <f>IF(N159="základní",J159,0)</f>
        <v>0</v>
      </c>
      <c r="BF159" s="198">
        <f>IF(N159="snížená",J159,0)</f>
        <v>0</v>
      </c>
      <c r="BG159" s="198">
        <f>IF(N159="zákl. přenesená",J159,0)</f>
        <v>0</v>
      </c>
      <c r="BH159" s="198">
        <f>IF(N159="sníž. přenesená",J159,0)</f>
        <v>0</v>
      </c>
      <c r="BI159" s="198">
        <f>IF(N159="nulová",J159,0)</f>
        <v>0</v>
      </c>
      <c r="BJ159" s="18" t="s">
        <v>85</v>
      </c>
      <c r="BK159" s="198">
        <f>ROUND(I159*H159,2)</f>
        <v>0</v>
      </c>
      <c r="BL159" s="18" t="s">
        <v>968</v>
      </c>
      <c r="BM159" s="197" t="s">
        <v>1015</v>
      </c>
    </row>
    <row r="160" s="14" customFormat="1">
      <c r="A160" s="14"/>
      <c r="B160" s="210"/>
      <c r="C160" s="14"/>
      <c r="D160" s="199" t="s">
        <v>141</v>
      </c>
      <c r="E160" s="211" t="s">
        <v>1</v>
      </c>
      <c r="F160" s="212" t="s">
        <v>1016</v>
      </c>
      <c r="G160" s="14"/>
      <c r="H160" s="213">
        <v>1.02</v>
      </c>
      <c r="I160" s="214"/>
      <c r="J160" s="14"/>
      <c r="K160" s="14"/>
      <c r="L160" s="210"/>
      <c r="M160" s="215"/>
      <c r="N160" s="216"/>
      <c r="O160" s="216"/>
      <c r="P160" s="216"/>
      <c r="Q160" s="216"/>
      <c r="R160" s="216"/>
      <c r="S160" s="216"/>
      <c r="T160" s="217"/>
      <c r="U160" s="14"/>
      <c r="V160" s="14"/>
      <c r="W160" s="14"/>
      <c r="X160" s="14"/>
      <c r="Y160" s="14"/>
      <c r="Z160" s="14"/>
      <c r="AA160" s="14"/>
      <c r="AB160" s="14"/>
      <c r="AC160" s="14"/>
      <c r="AD160" s="14"/>
      <c r="AE160" s="14"/>
      <c r="AT160" s="211" t="s">
        <v>141</v>
      </c>
      <c r="AU160" s="211" t="s">
        <v>87</v>
      </c>
      <c r="AV160" s="14" t="s">
        <v>87</v>
      </c>
      <c r="AW160" s="14" t="s">
        <v>34</v>
      </c>
      <c r="AX160" s="14" t="s">
        <v>77</v>
      </c>
      <c r="AY160" s="211" t="s">
        <v>131</v>
      </c>
    </row>
    <row r="161" s="14" customFormat="1">
      <c r="A161" s="14"/>
      <c r="B161" s="210"/>
      <c r="C161" s="14"/>
      <c r="D161" s="199" t="s">
        <v>141</v>
      </c>
      <c r="E161" s="211" t="s">
        <v>1</v>
      </c>
      <c r="F161" s="212" t="s">
        <v>1017</v>
      </c>
      <c r="G161" s="14"/>
      <c r="H161" s="213">
        <v>1.018</v>
      </c>
      <c r="I161" s="214"/>
      <c r="J161" s="14"/>
      <c r="K161" s="14"/>
      <c r="L161" s="210"/>
      <c r="M161" s="215"/>
      <c r="N161" s="216"/>
      <c r="O161" s="216"/>
      <c r="P161" s="216"/>
      <c r="Q161" s="216"/>
      <c r="R161" s="216"/>
      <c r="S161" s="216"/>
      <c r="T161" s="217"/>
      <c r="U161" s="14"/>
      <c r="V161" s="14"/>
      <c r="W161" s="14"/>
      <c r="X161" s="14"/>
      <c r="Y161" s="14"/>
      <c r="Z161" s="14"/>
      <c r="AA161" s="14"/>
      <c r="AB161" s="14"/>
      <c r="AC161" s="14"/>
      <c r="AD161" s="14"/>
      <c r="AE161" s="14"/>
      <c r="AT161" s="211" t="s">
        <v>141</v>
      </c>
      <c r="AU161" s="211" t="s">
        <v>87</v>
      </c>
      <c r="AV161" s="14" t="s">
        <v>87</v>
      </c>
      <c r="AW161" s="14" t="s">
        <v>34</v>
      </c>
      <c r="AX161" s="14" t="s">
        <v>77</v>
      </c>
      <c r="AY161" s="211" t="s">
        <v>131</v>
      </c>
    </row>
    <row r="162" s="15" customFormat="1">
      <c r="A162" s="15"/>
      <c r="B162" s="218"/>
      <c r="C162" s="15"/>
      <c r="D162" s="199" t="s">
        <v>141</v>
      </c>
      <c r="E162" s="219" t="s">
        <v>1</v>
      </c>
      <c r="F162" s="220" t="s">
        <v>154</v>
      </c>
      <c r="G162" s="15"/>
      <c r="H162" s="221">
        <v>2.0380000000000003</v>
      </c>
      <c r="I162" s="222"/>
      <c r="J162" s="15"/>
      <c r="K162" s="15"/>
      <c r="L162" s="218"/>
      <c r="M162" s="223"/>
      <c r="N162" s="224"/>
      <c r="O162" s="224"/>
      <c r="P162" s="224"/>
      <c r="Q162" s="224"/>
      <c r="R162" s="224"/>
      <c r="S162" s="224"/>
      <c r="T162" s="225"/>
      <c r="U162" s="15"/>
      <c r="V162" s="15"/>
      <c r="W162" s="15"/>
      <c r="X162" s="15"/>
      <c r="Y162" s="15"/>
      <c r="Z162" s="15"/>
      <c r="AA162" s="15"/>
      <c r="AB162" s="15"/>
      <c r="AC162" s="15"/>
      <c r="AD162" s="15"/>
      <c r="AE162" s="15"/>
      <c r="AT162" s="219" t="s">
        <v>141</v>
      </c>
      <c r="AU162" s="219" t="s">
        <v>87</v>
      </c>
      <c r="AV162" s="15" t="s">
        <v>137</v>
      </c>
      <c r="AW162" s="15" t="s">
        <v>34</v>
      </c>
      <c r="AX162" s="15" t="s">
        <v>85</v>
      </c>
      <c r="AY162" s="219" t="s">
        <v>131</v>
      </c>
    </row>
    <row r="163" s="2" customFormat="1" ht="84" customHeight="1">
      <c r="A163" s="37"/>
      <c r="B163" s="185"/>
      <c r="C163" s="186" t="s">
        <v>225</v>
      </c>
      <c r="D163" s="186" t="s">
        <v>132</v>
      </c>
      <c r="E163" s="187" t="s">
        <v>1018</v>
      </c>
      <c r="F163" s="188" t="s">
        <v>1019</v>
      </c>
      <c r="G163" s="189" t="s">
        <v>332</v>
      </c>
      <c r="H163" s="190">
        <v>1</v>
      </c>
      <c r="I163" s="191"/>
      <c r="J163" s="192">
        <f>ROUND(I163*H163,2)</f>
        <v>0</v>
      </c>
      <c r="K163" s="188" t="s">
        <v>1</v>
      </c>
      <c r="L163" s="38"/>
      <c r="M163" s="193" t="s">
        <v>1</v>
      </c>
      <c r="N163" s="194" t="s">
        <v>42</v>
      </c>
      <c r="O163" s="76"/>
      <c r="P163" s="195">
        <f>O163*H163</f>
        <v>0</v>
      </c>
      <c r="Q163" s="195">
        <v>0</v>
      </c>
      <c r="R163" s="195">
        <f>Q163*H163</f>
        <v>0</v>
      </c>
      <c r="S163" s="195">
        <v>0</v>
      </c>
      <c r="T163" s="196">
        <f>S163*H163</f>
        <v>0</v>
      </c>
      <c r="U163" s="37"/>
      <c r="V163" s="37"/>
      <c r="W163" s="37"/>
      <c r="X163" s="37"/>
      <c r="Y163" s="37"/>
      <c r="Z163" s="37"/>
      <c r="AA163" s="37"/>
      <c r="AB163" s="37"/>
      <c r="AC163" s="37"/>
      <c r="AD163" s="37"/>
      <c r="AE163" s="37"/>
      <c r="AR163" s="197" t="s">
        <v>137</v>
      </c>
      <c r="AT163" s="197" t="s">
        <v>132</v>
      </c>
      <c r="AU163" s="197" t="s">
        <v>87</v>
      </c>
      <c r="AY163" s="18" t="s">
        <v>131</v>
      </c>
      <c r="BE163" s="198">
        <f>IF(N163="základní",J163,0)</f>
        <v>0</v>
      </c>
      <c r="BF163" s="198">
        <f>IF(N163="snížená",J163,0)</f>
        <v>0</v>
      </c>
      <c r="BG163" s="198">
        <f>IF(N163="zákl. přenesená",J163,0)</f>
        <v>0</v>
      </c>
      <c r="BH163" s="198">
        <f>IF(N163="sníž. přenesená",J163,0)</f>
        <v>0</v>
      </c>
      <c r="BI163" s="198">
        <f>IF(N163="nulová",J163,0)</f>
        <v>0</v>
      </c>
      <c r="BJ163" s="18" t="s">
        <v>85</v>
      </c>
      <c r="BK163" s="198">
        <f>ROUND(I163*H163,2)</f>
        <v>0</v>
      </c>
      <c r="BL163" s="18" t="s">
        <v>137</v>
      </c>
      <c r="BM163" s="197" t="s">
        <v>1020</v>
      </c>
    </row>
    <row r="164" s="2" customFormat="1">
      <c r="A164" s="37"/>
      <c r="B164" s="38"/>
      <c r="C164" s="37"/>
      <c r="D164" s="199" t="s">
        <v>406</v>
      </c>
      <c r="E164" s="37"/>
      <c r="F164" s="200" t="s">
        <v>1021</v>
      </c>
      <c r="G164" s="37"/>
      <c r="H164" s="37"/>
      <c r="I164" s="123"/>
      <c r="J164" s="37"/>
      <c r="K164" s="37"/>
      <c r="L164" s="38"/>
      <c r="M164" s="201"/>
      <c r="N164" s="202"/>
      <c r="O164" s="76"/>
      <c r="P164" s="76"/>
      <c r="Q164" s="76"/>
      <c r="R164" s="76"/>
      <c r="S164" s="76"/>
      <c r="T164" s="77"/>
      <c r="U164" s="37"/>
      <c r="V164" s="37"/>
      <c r="W164" s="37"/>
      <c r="X164" s="37"/>
      <c r="Y164" s="37"/>
      <c r="Z164" s="37"/>
      <c r="AA164" s="37"/>
      <c r="AB164" s="37"/>
      <c r="AC164" s="37"/>
      <c r="AD164" s="37"/>
      <c r="AE164" s="37"/>
      <c r="AT164" s="18" t="s">
        <v>406</v>
      </c>
      <c r="AU164" s="18" t="s">
        <v>87</v>
      </c>
    </row>
    <row r="165" s="13" customFormat="1">
      <c r="A165" s="13"/>
      <c r="B165" s="203"/>
      <c r="C165" s="13"/>
      <c r="D165" s="199" t="s">
        <v>141</v>
      </c>
      <c r="E165" s="204" t="s">
        <v>1</v>
      </c>
      <c r="F165" s="205" t="s">
        <v>1022</v>
      </c>
      <c r="G165" s="13"/>
      <c r="H165" s="204" t="s">
        <v>1</v>
      </c>
      <c r="I165" s="206"/>
      <c r="J165" s="13"/>
      <c r="K165" s="13"/>
      <c r="L165" s="203"/>
      <c r="M165" s="207"/>
      <c r="N165" s="208"/>
      <c r="O165" s="208"/>
      <c r="P165" s="208"/>
      <c r="Q165" s="208"/>
      <c r="R165" s="208"/>
      <c r="S165" s="208"/>
      <c r="T165" s="209"/>
      <c r="U165" s="13"/>
      <c r="V165" s="13"/>
      <c r="W165" s="13"/>
      <c r="X165" s="13"/>
      <c r="Y165" s="13"/>
      <c r="Z165" s="13"/>
      <c r="AA165" s="13"/>
      <c r="AB165" s="13"/>
      <c r="AC165" s="13"/>
      <c r="AD165" s="13"/>
      <c r="AE165" s="13"/>
      <c r="AT165" s="204" t="s">
        <v>141</v>
      </c>
      <c r="AU165" s="204" t="s">
        <v>87</v>
      </c>
      <c r="AV165" s="13" t="s">
        <v>85</v>
      </c>
      <c r="AW165" s="13" t="s">
        <v>34</v>
      </c>
      <c r="AX165" s="13" t="s">
        <v>77</v>
      </c>
      <c r="AY165" s="204" t="s">
        <v>131</v>
      </c>
    </row>
    <row r="166" s="14" customFormat="1">
      <c r="A166" s="14"/>
      <c r="B166" s="210"/>
      <c r="C166" s="14"/>
      <c r="D166" s="199" t="s">
        <v>141</v>
      </c>
      <c r="E166" s="211" t="s">
        <v>1</v>
      </c>
      <c r="F166" s="212" t="s">
        <v>85</v>
      </c>
      <c r="G166" s="14"/>
      <c r="H166" s="213">
        <v>1</v>
      </c>
      <c r="I166" s="214"/>
      <c r="J166" s="14"/>
      <c r="K166" s="14"/>
      <c r="L166" s="210"/>
      <c r="M166" s="215"/>
      <c r="N166" s="216"/>
      <c r="O166" s="216"/>
      <c r="P166" s="216"/>
      <c r="Q166" s="216"/>
      <c r="R166" s="216"/>
      <c r="S166" s="216"/>
      <c r="T166" s="217"/>
      <c r="U166" s="14"/>
      <c r="V166" s="14"/>
      <c r="W166" s="14"/>
      <c r="X166" s="14"/>
      <c r="Y166" s="14"/>
      <c r="Z166" s="14"/>
      <c r="AA166" s="14"/>
      <c r="AB166" s="14"/>
      <c r="AC166" s="14"/>
      <c r="AD166" s="14"/>
      <c r="AE166" s="14"/>
      <c r="AT166" s="211" t="s">
        <v>141</v>
      </c>
      <c r="AU166" s="211" t="s">
        <v>87</v>
      </c>
      <c r="AV166" s="14" t="s">
        <v>87</v>
      </c>
      <c r="AW166" s="14" t="s">
        <v>34</v>
      </c>
      <c r="AX166" s="14" t="s">
        <v>77</v>
      </c>
      <c r="AY166" s="211" t="s">
        <v>131</v>
      </c>
    </row>
    <row r="167" s="15" customFormat="1">
      <c r="A167" s="15"/>
      <c r="B167" s="218"/>
      <c r="C167" s="15"/>
      <c r="D167" s="199" t="s">
        <v>141</v>
      </c>
      <c r="E167" s="219" t="s">
        <v>1</v>
      </c>
      <c r="F167" s="220" t="s">
        <v>154</v>
      </c>
      <c r="G167" s="15"/>
      <c r="H167" s="221">
        <v>1</v>
      </c>
      <c r="I167" s="222"/>
      <c r="J167" s="15"/>
      <c r="K167" s="15"/>
      <c r="L167" s="218"/>
      <c r="M167" s="223"/>
      <c r="N167" s="224"/>
      <c r="O167" s="224"/>
      <c r="P167" s="224"/>
      <c r="Q167" s="224"/>
      <c r="R167" s="224"/>
      <c r="S167" s="224"/>
      <c r="T167" s="225"/>
      <c r="U167" s="15"/>
      <c r="V167" s="15"/>
      <c r="W167" s="15"/>
      <c r="X167" s="15"/>
      <c r="Y167" s="15"/>
      <c r="Z167" s="15"/>
      <c r="AA167" s="15"/>
      <c r="AB167" s="15"/>
      <c r="AC167" s="15"/>
      <c r="AD167" s="15"/>
      <c r="AE167" s="15"/>
      <c r="AT167" s="219" t="s">
        <v>141</v>
      </c>
      <c r="AU167" s="219" t="s">
        <v>87</v>
      </c>
      <c r="AV167" s="15" t="s">
        <v>137</v>
      </c>
      <c r="AW167" s="15" t="s">
        <v>34</v>
      </c>
      <c r="AX167" s="15" t="s">
        <v>85</v>
      </c>
      <c r="AY167" s="219" t="s">
        <v>131</v>
      </c>
    </row>
    <row r="168" s="2" customFormat="1" ht="24" customHeight="1">
      <c r="A168" s="37"/>
      <c r="B168" s="185"/>
      <c r="C168" s="186" t="s">
        <v>234</v>
      </c>
      <c r="D168" s="186" t="s">
        <v>132</v>
      </c>
      <c r="E168" s="187" t="s">
        <v>1023</v>
      </c>
      <c r="F168" s="188" t="s">
        <v>1024</v>
      </c>
      <c r="G168" s="189" t="s">
        <v>332</v>
      </c>
      <c r="H168" s="190">
        <v>1</v>
      </c>
      <c r="I168" s="191"/>
      <c r="J168" s="192">
        <f>ROUND(I168*H168,2)</f>
        <v>0</v>
      </c>
      <c r="K168" s="188" t="s">
        <v>1</v>
      </c>
      <c r="L168" s="38"/>
      <c r="M168" s="193" t="s">
        <v>1</v>
      </c>
      <c r="N168" s="194" t="s">
        <v>42</v>
      </c>
      <c r="O168" s="76"/>
      <c r="P168" s="195">
        <f>O168*H168</f>
        <v>0</v>
      </c>
      <c r="Q168" s="195">
        <v>0</v>
      </c>
      <c r="R168" s="195">
        <f>Q168*H168</f>
        <v>0</v>
      </c>
      <c r="S168" s="195">
        <v>0</v>
      </c>
      <c r="T168" s="196">
        <f>S168*H168</f>
        <v>0</v>
      </c>
      <c r="U168" s="37"/>
      <c r="V168" s="37"/>
      <c r="W168" s="37"/>
      <c r="X168" s="37"/>
      <c r="Y168" s="37"/>
      <c r="Z168" s="37"/>
      <c r="AA168" s="37"/>
      <c r="AB168" s="37"/>
      <c r="AC168" s="37"/>
      <c r="AD168" s="37"/>
      <c r="AE168" s="37"/>
      <c r="AR168" s="197" t="s">
        <v>968</v>
      </c>
      <c r="AT168" s="197" t="s">
        <v>132</v>
      </c>
      <c r="AU168" s="197" t="s">
        <v>87</v>
      </c>
      <c r="AY168" s="18" t="s">
        <v>131</v>
      </c>
      <c r="BE168" s="198">
        <f>IF(N168="základní",J168,0)</f>
        <v>0</v>
      </c>
      <c r="BF168" s="198">
        <f>IF(N168="snížená",J168,0)</f>
        <v>0</v>
      </c>
      <c r="BG168" s="198">
        <f>IF(N168="zákl. přenesená",J168,0)</f>
        <v>0</v>
      </c>
      <c r="BH168" s="198">
        <f>IF(N168="sníž. přenesená",J168,0)</f>
        <v>0</v>
      </c>
      <c r="BI168" s="198">
        <f>IF(N168="nulová",J168,0)</f>
        <v>0</v>
      </c>
      <c r="BJ168" s="18" t="s">
        <v>85</v>
      </c>
      <c r="BK168" s="198">
        <f>ROUND(I168*H168,2)</f>
        <v>0</v>
      </c>
      <c r="BL168" s="18" t="s">
        <v>968</v>
      </c>
      <c r="BM168" s="197" t="s">
        <v>1025</v>
      </c>
    </row>
    <row r="169" s="2" customFormat="1">
      <c r="A169" s="37"/>
      <c r="B169" s="38"/>
      <c r="C169" s="37"/>
      <c r="D169" s="199" t="s">
        <v>406</v>
      </c>
      <c r="E169" s="37"/>
      <c r="F169" s="200" t="s">
        <v>1026</v>
      </c>
      <c r="G169" s="37"/>
      <c r="H169" s="37"/>
      <c r="I169" s="123"/>
      <c r="J169" s="37"/>
      <c r="K169" s="37"/>
      <c r="L169" s="38"/>
      <c r="M169" s="201"/>
      <c r="N169" s="202"/>
      <c r="O169" s="76"/>
      <c r="P169" s="76"/>
      <c r="Q169" s="76"/>
      <c r="R169" s="76"/>
      <c r="S169" s="76"/>
      <c r="T169" s="77"/>
      <c r="U169" s="37"/>
      <c r="V169" s="37"/>
      <c r="W169" s="37"/>
      <c r="X169" s="37"/>
      <c r="Y169" s="37"/>
      <c r="Z169" s="37"/>
      <c r="AA169" s="37"/>
      <c r="AB169" s="37"/>
      <c r="AC169" s="37"/>
      <c r="AD169" s="37"/>
      <c r="AE169" s="37"/>
      <c r="AT169" s="18" t="s">
        <v>406</v>
      </c>
      <c r="AU169" s="18" t="s">
        <v>87</v>
      </c>
    </row>
    <row r="170" s="13" customFormat="1">
      <c r="A170" s="13"/>
      <c r="B170" s="203"/>
      <c r="C170" s="13"/>
      <c r="D170" s="199" t="s">
        <v>141</v>
      </c>
      <c r="E170" s="204" t="s">
        <v>1</v>
      </c>
      <c r="F170" s="205" t="s">
        <v>1027</v>
      </c>
      <c r="G170" s="13"/>
      <c r="H170" s="204" t="s">
        <v>1</v>
      </c>
      <c r="I170" s="206"/>
      <c r="J170" s="13"/>
      <c r="K170" s="13"/>
      <c r="L170" s="203"/>
      <c r="M170" s="207"/>
      <c r="N170" s="208"/>
      <c r="O170" s="208"/>
      <c r="P170" s="208"/>
      <c r="Q170" s="208"/>
      <c r="R170" s="208"/>
      <c r="S170" s="208"/>
      <c r="T170" s="209"/>
      <c r="U170" s="13"/>
      <c r="V170" s="13"/>
      <c r="W170" s="13"/>
      <c r="X170" s="13"/>
      <c r="Y170" s="13"/>
      <c r="Z170" s="13"/>
      <c r="AA170" s="13"/>
      <c r="AB170" s="13"/>
      <c r="AC170" s="13"/>
      <c r="AD170" s="13"/>
      <c r="AE170" s="13"/>
      <c r="AT170" s="204" t="s">
        <v>141</v>
      </c>
      <c r="AU170" s="204" t="s">
        <v>87</v>
      </c>
      <c r="AV170" s="13" t="s">
        <v>85</v>
      </c>
      <c r="AW170" s="13" t="s">
        <v>34</v>
      </c>
      <c r="AX170" s="13" t="s">
        <v>77</v>
      </c>
      <c r="AY170" s="204" t="s">
        <v>131</v>
      </c>
    </row>
    <row r="171" s="14" customFormat="1">
      <c r="A171" s="14"/>
      <c r="B171" s="210"/>
      <c r="C171" s="14"/>
      <c r="D171" s="199" t="s">
        <v>141</v>
      </c>
      <c r="E171" s="211" t="s">
        <v>1</v>
      </c>
      <c r="F171" s="212" t="s">
        <v>85</v>
      </c>
      <c r="G171" s="14"/>
      <c r="H171" s="213">
        <v>1</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141</v>
      </c>
      <c r="AU171" s="211" t="s">
        <v>87</v>
      </c>
      <c r="AV171" s="14" t="s">
        <v>87</v>
      </c>
      <c r="AW171" s="14" t="s">
        <v>34</v>
      </c>
      <c r="AX171" s="14" t="s">
        <v>77</v>
      </c>
      <c r="AY171" s="211" t="s">
        <v>131</v>
      </c>
    </row>
    <row r="172" s="15" customFormat="1">
      <c r="A172" s="15"/>
      <c r="B172" s="218"/>
      <c r="C172" s="15"/>
      <c r="D172" s="199" t="s">
        <v>141</v>
      </c>
      <c r="E172" s="219" t="s">
        <v>1</v>
      </c>
      <c r="F172" s="220" t="s">
        <v>154</v>
      </c>
      <c r="G172" s="15"/>
      <c r="H172" s="221">
        <v>1</v>
      </c>
      <c r="I172" s="222"/>
      <c r="J172" s="15"/>
      <c r="K172" s="15"/>
      <c r="L172" s="218"/>
      <c r="M172" s="223"/>
      <c r="N172" s="224"/>
      <c r="O172" s="224"/>
      <c r="P172" s="224"/>
      <c r="Q172" s="224"/>
      <c r="R172" s="224"/>
      <c r="S172" s="224"/>
      <c r="T172" s="225"/>
      <c r="U172" s="15"/>
      <c r="V172" s="15"/>
      <c r="W172" s="15"/>
      <c r="X172" s="15"/>
      <c r="Y172" s="15"/>
      <c r="Z172" s="15"/>
      <c r="AA172" s="15"/>
      <c r="AB172" s="15"/>
      <c r="AC172" s="15"/>
      <c r="AD172" s="15"/>
      <c r="AE172" s="15"/>
      <c r="AT172" s="219" t="s">
        <v>141</v>
      </c>
      <c r="AU172" s="219" t="s">
        <v>87</v>
      </c>
      <c r="AV172" s="15" t="s">
        <v>137</v>
      </c>
      <c r="AW172" s="15" t="s">
        <v>34</v>
      </c>
      <c r="AX172" s="15" t="s">
        <v>85</v>
      </c>
      <c r="AY172" s="219" t="s">
        <v>131</v>
      </c>
    </row>
    <row r="173" s="2" customFormat="1" ht="72" customHeight="1">
      <c r="A173" s="37"/>
      <c r="B173" s="185"/>
      <c r="C173" s="186" t="s">
        <v>238</v>
      </c>
      <c r="D173" s="186" t="s">
        <v>132</v>
      </c>
      <c r="E173" s="187" t="s">
        <v>1028</v>
      </c>
      <c r="F173" s="188" t="s">
        <v>1029</v>
      </c>
      <c r="G173" s="189" t="s">
        <v>332</v>
      </c>
      <c r="H173" s="190">
        <v>1</v>
      </c>
      <c r="I173" s="191"/>
      <c r="J173" s="192">
        <f>ROUND(I173*H173,2)</f>
        <v>0</v>
      </c>
      <c r="K173" s="188" t="s">
        <v>136</v>
      </c>
      <c r="L173" s="38"/>
      <c r="M173" s="193" t="s">
        <v>1</v>
      </c>
      <c r="N173" s="194" t="s">
        <v>42</v>
      </c>
      <c r="O173" s="76"/>
      <c r="P173" s="195">
        <f>O173*H173</f>
        <v>0</v>
      </c>
      <c r="Q173" s="195">
        <v>0.0099000000000000008</v>
      </c>
      <c r="R173" s="195">
        <f>Q173*H173</f>
        <v>0.0099000000000000008</v>
      </c>
      <c r="S173" s="195">
        <v>0</v>
      </c>
      <c r="T173" s="196">
        <f>S173*H173</f>
        <v>0</v>
      </c>
      <c r="U173" s="37"/>
      <c r="V173" s="37"/>
      <c r="W173" s="37"/>
      <c r="X173" s="37"/>
      <c r="Y173" s="37"/>
      <c r="Z173" s="37"/>
      <c r="AA173" s="37"/>
      <c r="AB173" s="37"/>
      <c r="AC173" s="37"/>
      <c r="AD173" s="37"/>
      <c r="AE173" s="37"/>
      <c r="AR173" s="197" t="s">
        <v>137</v>
      </c>
      <c r="AT173" s="197" t="s">
        <v>132</v>
      </c>
      <c r="AU173" s="197" t="s">
        <v>87</v>
      </c>
      <c r="AY173" s="18" t="s">
        <v>131</v>
      </c>
      <c r="BE173" s="198">
        <f>IF(N173="základní",J173,0)</f>
        <v>0</v>
      </c>
      <c r="BF173" s="198">
        <f>IF(N173="snížená",J173,0)</f>
        <v>0</v>
      </c>
      <c r="BG173" s="198">
        <f>IF(N173="zákl. přenesená",J173,0)</f>
        <v>0</v>
      </c>
      <c r="BH173" s="198">
        <f>IF(N173="sníž. přenesená",J173,0)</f>
        <v>0</v>
      </c>
      <c r="BI173" s="198">
        <f>IF(N173="nulová",J173,0)</f>
        <v>0</v>
      </c>
      <c r="BJ173" s="18" t="s">
        <v>85</v>
      </c>
      <c r="BK173" s="198">
        <f>ROUND(I173*H173,2)</f>
        <v>0</v>
      </c>
      <c r="BL173" s="18" t="s">
        <v>137</v>
      </c>
      <c r="BM173" s="197" t="s">
        <v>1030</v>
      </c>
    </row>
    <row r="174" s="2" customFormat="1">
      <c r="A174" s="37"/>
      <c r="B174" s="38"/>
      <c r="C174" s="37"/>
      <c r="D174" s="199" t="s">
        <v>406</v>
      </c>
      <c r="E174" s="37"/>
      <c r="F174" s="200" t="s">
        <v>1031</v>
      </c>
      <c r="G174" s="37"/>
      <c r="H174" s="37"/>
      <c r="I174" s="123"/>
      <c r="J174" s="37"/>
      <c r="K174" s="37"/>
      <c r="L174" s="38"/>
      <c r="M174" s="201"/>
      <c r="N174" s="202"/>
      <c r="O174" s="76"/>
      <c r="P174" s="76"/>
      <c r="Q174" s="76"/>
      <c r="R174" s="76"/>
      <c r="S174" s="76"/>
      <c r="T174" s="77"/>
      <c r="U174" s="37"/>
      <c r="V174" s="37"/>
      <c r="W174" s="37"/>
      <c r="X174" s="37"/>
      <c r="Y174" s="37"/>
      <c r="Z174" s="37"/>
      <c r="AA174" s="37"/>
      <c r="AB174" s="37"/>
      <c r="AC174" s="37"/>
      <c r="AD174" s="37"/>
      <c r="AE174" s="37"/>
      <c r="AT174" s="18" t="s">
        <v>406</v>
      </c>
      <c r="AU174" s="18" t="s">
        <v>87</v>
      </c>
    </row>
    <row r="175" s="13" customFormat="1">
      <c r="A175" s="13"/>
      <c r="B175" s="203"/>
      <c r="C175" s="13"/>
      <c r="D175" s="199" t="s">
        <v>141</v>
      </c>
      <c r="E175" s="204" t="s">
        <v>1</v>
      </c>
      <c r="F175" s="205" t="s">
        <v>1032</v>
      </c>
      <c r="G175" s="13"/>
      <c r="H175" s="204" t="s">
        <v>1</v>
      </c>
      <c r="I175" s="206"/>
      <c r="J175" s="13"/>
      <c r="K175" s="13"/>
      <c r="L175" s="203"/>
      <c r="M175" s="207"/>
      <c r="N175" s="208"/>
      <c r="O175" s="208"/>
      <c r="P175" s="208"/>
      <c r="Q175" s="208"/>
      <c r="R175" s="208"/>
      <c r="S175" s="208"/>
      <c r="T175" s="209"/>
      <c r="U175" s="13"/>
      <c r="V175" s="13"/>
      <c r="W175" s="13"/>
      <c r="X175" s="13"/>
      <c r="Y175" s="13"/>
      <c r="Z175" s="13"/>
      <c r="AA175" s="13"/>
      <c r="AB175" s="13"/>
      <c r="AC175" s="13"/>
      <c r="AD175" s="13"/>
      <c r="AE175" s="13"/>
      <c r="AT175" s="204" t="s">
        <v>141</v>
      </c>
      <c r="AU175" s="204" t="s">
        <v>87</v>
      </c>
      <c r="AV175" s="13" t="s">
        <v>85</v>
      </c>
      <c r="AW175" s="13" t="s">
        <v>34</v>
      </c>
      <c r="AX175" s="13" t="s">
        <v>77</v>
      </c>
      <c r="AY175" s="204" t="s">
        <v>131</v>
      </c>
    </row>
    <row r="176" s="14" customFormat="1">
      <c r="A176" s="14"/>
      <c r="B176" s="210"/>
      <c r="C176" s="14"/>
      <c r="D176" s="199" t="s">
        <v>141</v>
      </c>
      <c r="E176" s="211" t="s">
        <v>1</v>
      </c>
      <c r="F176" s="212" t="s">
        <v>85</v>
      </c>
      <c r="G176" s="14"/>
      <c r="H176" s="213">
        <v>1</v>
      </c>
      <c r="I176" s="214"/>
      <c r="J176" s="14"/>
      <c r="K176" s="14"/>
      <c r="L176" s="210"/>
      <c r="M176" s="215"/>
      <c r="N176" s="216"/>
      <c r="O176" s="216"/>
      <c r="P176" s="216"/>
      <c r="Q176" s="216"/>
      <c r="R176" s="216"/>
      <c r="S176" s="216"/>
      <c r="T176" s="217"/>
      <c r="U176" s="14"/>
      <c r="V176" s="14"/>
      <c r="W176" s="14"/>
      <c r="X176" s="14"/>
      <c r="Y176" s="14"/>
      <c r="Z176" s="14"/>
      <c r="AA176" s="14"/>
      <c r="AB176" s="14"/>
      <c r="AC176" s="14"/>
      <c r="AD176" s="14"/>
      <c r="AE176" s="14"/>
      <c r="AT176" s="211" t="s">
        <v>141</v>
      </c>
      <c r="AU176" s="211" t="s">
        <v>87</v>
      </c>
      <c r="AV176" s="14" t="s">
        <v>87</v>
      </c>
      <c r="AW176" s="14" t="s">
        <v>34</v>
      </c>
      <c r="AX176" s="14" t="s">
        <v>77</v>
      </c>
      <c r="AY176" s="211" t="s">
        <v>131</v>
      </c>
    </row>
    <row r="177" s="15" customFormat="1">
      <c r="A177" s="15"/>
      <c r="B177" s="218"/>
      <c r="C177" s="15"/>
      <c r="D177" s="199" t="s">
        <v>141</v>
      </c>
      <c r="E177" s="219" t="s">
        <v>1</v>
      </c>
      <c r="F177" s="220" t="s">
        <v>154</v>
      </c>
      <c r="G177" s="15"/>
      <c r="H177" s="221">
        <v>1</v>
      </c>
      <c r="I177" s="222"/>
      <c r="J177" s="15"/>
      <c r="K177" s="15"/>
      <c r="L177" s="218"/>
      <c r="M177" s="246"/>
      <c r="N177" s="247"/>
      <c r="O177" s="247"/>
      <c r="P177" s="247"/>
      <c r="Q177" s="247"/>
      <c r="R177" s="247"/>
      <c r="S177" s="247"/>
      <c r="T177" s="248"/>
      <c r="U177" s="15"/>
      <c r="V177" s="15"/>
      <c r="W177" s="15"/>
      <c r="X177" s="15"/>
      <c r="Y177" s="15"/>
      <c r="Z177" s="15"/>
      <c r="AA177" s="15"/>
      <c r="AB177" s="15"/>
      <c r="AC177" s="15"/>
      <c r="AD177" s="15"/>
      <c r="AE177" s="15"/>
      <c r="AT177" s="219" t="s">
        <v>141</v>
      </c>
      <c r="AU177" s="219" t="s">
        <v>87</v>
      </c>
      <c r="AV177" s="15" t="s">
        <v>137</v>
      </c>
      <c r="AW177" s="15" t="s">
        <v>34</v>
      </c>
      <c r="AX177" s="15" t="s">
        <v>85</v>
      </c>
      <c r="AY177" s="219" t="s">
        <v>131</v>
      </c>
    </row>
    <row r="178" s="2" customFormat="1" ht="6.96" customHeight="1">
      <c r="A178" s="37"/>
      <c r="B178" s="59"/>
      <c r="C178" s="60"/>
      <c r="D178" s="60"/>
      <c r="E178" s="60"/>
      <c r="F178" s="60"/>
      <c r="G178" s="60"/>
      <c r="H178" s="60"/>
      <c r="I178" s="147"/>
      <c r="J178" s="60"/>
      <c r="K178" s="60"/>
      <c r="L178" s="38"/>
      <c r="M178" s="37"/>
      <c r="O178" s="37"/>
      <c r="P178" s="37"/>
      <c r="Q178" s="37"/>
      <c r="R178" s="37"/>
      <c r="S178" s="37"/>
      <c r="T178" s="37"/>
      <c r="U178" s="37"/>
      <c r="V178" s="37"/>
      <c r="W178" s="37"/>
      <c r="X178" s="37"/>
      <c r="Y178" s="37"/>
      <c r="Z178" s="37"/>
      <c r="AA178" s="37"/>
      <c r="AB178" s="37"/>
      <c r="AC178" s="37"/>
      <c r="AD178" s="37"/>
      <c r="AE178" s="37"/>
    </row>
  </sheetData>
  <autoFilter ref="C117:K177"/>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2020-04-24T08:35:12Z</dcterms:created>
  <dcterms:modified xsi:type="dcterms:W3CDTF">2020-04-24T08:35:17Z</dcterms:modified>
</cp:coreProperties>
</file>