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vypálit na velikonoce\"/>
    </mc:Choice>
  </mc:AlternateContent>
  <workbookProtection workbookAlgorithmName="SHA-512" workbookHashValue="NFOQ0D/YUuhqMo/coALjd2iKaqmeK9z6Irt/eaRVIWBpJZbPOhjJMu+rABJwDzMm5V9obookIPsBlgvWJyIzsQ==" workbookSaltValue="GWsgOtyK1dNbjbT+OnURcw==" workbookSpinCount="100000" lockStructure="1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01 D.1.1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D.1.1. Pol'!$A$1:$V$181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2" l="1"/>
  <c r="Q9" i="12"/>
  <c r="O11" i="12"/>
  <c r="Q11" i="12"/>
  <c r="O15" i="12"/>
  <c r="Q15" i="12"/>
  <c r="O18" i="12"/>
  <c r="Q18" i="12"/>
  <c r="O20" i="12"/>
  <c r="Q20" i="12"/>
  <c r="O22" i="12"/>
  <c r="Q22" i="12"/>
  <c r="O23" i="12"/>
  <c r="Q23" i="12"/>
  <c r="O24" i="12"/>
  <c r="Q24" i="12"/>
  <c r="O26" i="12"/>
  <c r="Q26" i="12"/>
  <c r="O29" i="12"/>
  <c r="Q29" i="12"/>
  <c r="O32" i="12"/>
  <c r="Q32" i="12"/>
  <c r="O33" i="12"/>
  <c r="Q33" i="12"/>
  <c r="O34" i="12"/>
  <c r="Q34" i="12"/>
  <c r="O41" i="12"/>
  <c r="Q41" i="12"/>
  <c r="O45" i="12"/>
  <c r="O44" i="12" s="1"/>
  <c r="Q45" i="12"/>
  <c r="Q44" i="12" s="1"/>
  <c r="O48" i="12"/>
  <c r="Q48" i="12"/>
  <c r="O49" i="12"/>
  <c r="Q49" i="12"/>
  <c r="O50" i="12"/>
  <c r="Q50" i="12"/>
  <c r="O51" i="12"/>
  <c r="O52" i="12"/>
  <c r="Q52" i="12"/>
  <c r="Q51" i="12" s="1"/>
  <c r="O61" i="12"/>
  <c r="O60" i="12" s="1"/>
  <c r="Q61" i="12"/>
  <c r="Q60" i="12" s="1"/>
  <c r="O70" i="12"/>
  <c r="Q70" i="12"/>
  <c r="O72" i="12"/>
  <c r="Q72" i="12"/>
  <c r="O73" i="12"/>
  <c r="Q73" i="12"/>
  <c r="O75" i="12"/>
  <c r="Q75" i="12"/>
  <c r="O76" i="12"/>
  <c r="Q76" i="12"/>
  <c r="O78" i="12"/>
  <c r="Q78" i="12"/>
  <c r="O81" i="12"/>
  <c r="Q81" i="12"/>
  <c r="O83" i="12"/>
  <c r="Q83" i="12"/>
  <c r="O85" i="12"/>
  <c r="Q85" i="12"/>
  <c r="O87" i="12"/>
  <c r="Q87" i="12"/>
  <c r="O88" i="12"/>
  <c r="Q88" i="12"/>
  <c r="Q90" i="12"/>
  <c r="O91" i="12"/>
  <c r="O90" i="12" s="1"/>
  <c r="Q91" i="12"/>
  <c r="O94" i="12"/>
  <c r="O93" i="12" s="1"/>
  <c r="Q94" i="12"/>
  <c r="Q93" i="12" s="1"/>
  <c r="O98" i="12"/>
  <c r="O97" i="12" s="1"/>
  <c r="Q98" i="12"/>
  <c r="Q97" i="12" s="1"/>
  <c r="O101" i="12"/>
  <c r="O100" i="12" s="1"/>
  <c r="Q101" i="12"/>
  <c r="Q100" i="12" s="1"/>
  <c r="O103" i="12"/>
  <c r="Q103" i="12"/>
  <c r="O104" i="12"/>
  <c r="Q104" i="12"/>
  <c r="O106" i="12"/>
  <c r="Q106" i="12"/>
  <c r="O107" i="12"/>
  <c r="Q107" i="12"/>
  <c r="Q102" i="12" s="1"/>
  <c r="O108" i="12"/>
  <c r="Q108" i="12"/>
  <c r="O109" i="12"/>
  <c r="Q109" i="12"/>
  <c r="O110" i="12"/>
  <c r="Q110" i="12"/>
  <c r="O112" i="12"/>
  <c r="O111" i="12" s="1"/>
  <c r="Q112" i="12"/>
  <c r="Q111" i="12" s="1"/>
  <c r="O115" i="12"/>
  <c r="Q115" i="12"/>
  <c r="O117" i="12"/>
  <c r="Q117" i="12"/>
  <c r="O119" i="12"/>
  <c r="Q119" i="12"/>
  <c r="O121" i="12"/>
  <c r="Q121" i="12"/>
  <c r="O123" i="12"/>
  <c r="Q123" i="12"/>
  <c r="O125" i="12"/>
  <c r="Q125" i="12"/>
  <c r="O127" i="12"/>
  <c r="Q127" i="12"/>
  <c r="O129" i="12"/>
  <c r="Q129" i="12"/>
  <c r="O131" i="12"/>
  <c r="Q131" i="12"/>
  <c r="O133" i="12"/>
  <c r="Q133" i="12"/>
  <c r="O135" i="12"/>
  <c r="Q135" i="12"/>
  <c r="O137" i="12"/>
  <c r="Q137" i="12"/>
  <c r="O139" i="12"/>
  <c r="Q139" i="12"/>
  <c r="O142" i="12"/>
  <c r="Q142" i="12"/>
  <c r="O144" i="12"/>
  <c r="Q144" i="12"/>
  <c r="O146" i="12"/>
  <c r="O138" i="12" s="1"/>
  <c r="Q146" i="12"/>
  <c r="O148" i="12"/>
  <c r="Q148" i="12"/>
  <c r="O150" i="12"/>
  <c r="Q150" i="12"/>
  <c r="O152" i="12"/>
  <c r="Q152" i="12"/>
  <c r="O154" i="12"/>
  <c r="Q154" i="12"/>
  <c r="O156" i="12"/>
  <c r="Q156" i="12"/>
  <c r="O159" i="12"/>
  <c r="Q159" i="12"/>
  <c r="O162" i="12"/>
  <c r="Q162" i="12"/>
  <c r="O164" i="12"/>
  <c r="Q164" i="12"/>
  <c r="O166" i="12"/>
  <c r="Q166" i="12"/>
  <c r="O169" i="12"/>
  <c r="Q169" i="12"/>
  <c r="O170" i="12"/>
  <c r="Q170" i="12"/>
  <c r="O172" i="12"/>
  <c r="Q172" i="12"/>
  <c r="O173" i="12"/>
  <c r="Q173" i="12"/>
  <c r="O174" i="12"/>
  <c r="Q174" i="12"/>
  <c r="O175" i="12"/>
  <c r="Q175" i="12"/>
  <c r="O176" i="12"/>
  <c r="Q176" i="12"/>
  <c r="O178" i="12"/>
  <c r="O177" i="12" s="1"/>
  <c r="Q178" i="12"/>
  <c r="Q177" i="12" s="1"/>
  <c r="Q155" i="12" l="1"/>
  <c r="O47" i="12"/>
  <c r="O168" i="12"/>
  <c r="O161" i="12"/>
  <c r="Q168" i="12"/>
  <c r="O155" i="12"/>
  <c r="Q138" i="12"/>
  <c r="O86" i="12"/>
  <c r="O114" i="12"/>
  <c r="Q86" i="12"/>
  <c r="Q25" i="12"/>
  <c r="Q8" i="12"/>
  <c r="Q69" i="12"/>
  <c r="Q161" i="12"/>
  <c r="Q114" i="12"/>
  <c r="O102" i="12"/>
  <c r="O69" i="12"/>
  <c r="Q47" i="12"/>
  <c r="O25" i="12"/>
  <c r="O8" i="12"/>
  <c r="G9" i="12"/>
  <c r="M9" i="12" s="1"/>
  <c r="I9" i="12"/>
  <c r="K9" i="12"/>
  <c r="T9" i="12"/>
  <c r="G11" i="12"/>
  <c r="M11" i="12" s="1"/>
  <c r="I11" i="12"/>
  <c r="K11" i="12"/>
  <c r="T11" i="12"/>
  <c r="G15" i="12"/>
  <c r="M15" i="12" s="1"/>
  <c r="I15" i="12"/>
  <c r="K15" i="12"/>
  <c r="T15" i="12"/>
  <c r="G18" i="12"/>
  <c r="M18" i="12" s="1"/>
  <c r="I18" i="12"/>
  <c r="K18" i="12"/>
  <c r="T18" i="12"/>
  <c r="G20" i="12"/>
  <c r="M20" i="12" s="1"/>
  <c r="I20" i="12"/>
  <c r="K20" i="12"/>
  <c r="T20" i="12"/>
  <c r="G22" i="12"/>
  <c r="M22" i="12" s="1"/>
  <c r="I22" i="12"/>
  <c r="K22" i="12"/>
  <c r="T22" i="12"/>
  <c r="G23" i="12"/>
  <c r="M23" i="12" s="1"/>
  <c r="I23" i="12"/>
  <c r="K23" i="12"/>
  <c r="T23" i="12"/>
  <c r="G24" i="12"/>
  <c r="M24" i="12" s="1"/>
  <c r="I24" i="12"/>
  <c r="K24" i="12"/>
  <c r="T24" i="12"/>
  <c r="G26" i="12"/>
  <c r="M26" i="12" s="1"/>
  <c r="I26" i="12"/>
  <c r="K26" i="12"/>
  <c r="T26" i="12"/>
  <c r="G29" i="12"/>
  <c r="M29" i="12" s="1"/>
  <c r="I29" i="12"/>
  <c r="K29" i="12"/>
  <c r="T29" i="12"/>
  <c r="G32" i="12"/>
  <c r="M32" i="12" s="1"/>
  <c r="I32" i="12"/>
  <c r="K32" i="12"/>
  <c r="T32" i="12"/>
  <c r="G33" i="12"/>
  <c r="M33" i="12" s="1"/>
  <c r="I33" i="12"/>
  <c r="K33" i="12"/>
  <c r="T33" i="12"/>
  <c r="G34" i="12"/>
  <c r="M34" i="12" s="1"/>
  <c r="I34" i="12"/>
  <c r="K34" i="12"/>
  <c r="T34" i="12"/>
  <c r="G41" i="12"/>
  <c r="M41" i="12" s="1"/>
  <c r="I41" i="12"/>
  <c r="K41" i="12"/>
  <c r="T41" i="12"/>
  <c r="G45" i="12"/>
  <c r="I45" i="12"/>
  <c r="I44" i="12" s="1"/>
  <c r="K45" i="12"/>
  <c r="K44" i="12" s="1"/>
  <c r="T45" i="12"/>
  <c r="T44" i="12" s="1"/>
  <c r="G48" i="12"/>
  <c r="M48" i="12" s="1"/>
  <c r="I48" i="12"/>
  <c r="K48" i="12"/>
  <c r="T48" i="12"/>
  <c r="G49" i="12"/>
  <c r="M49" i="12" s="1"/>
  <c r="I49" i="12"/>
  <c r="K49" i="12"/>
  <c r="T49" i="12"/>
  <c r="G50" i="12"/>
  <c r="M50" i="12" s="1"/>
  <c r="I50" i="12"/>
  <c r="I47" i="12" s="1"/>
  <c r="K50" i="12"/>
  <c r="T50" i="12"/>
  <c r="G52" i="12"/>
  <c r="I52" i="12"/>
  <c r="I51" i="12" s="1"/>
  <c r="K52" i="12"/>
  <c r="K51" i="12" s="1"/>
  <c r="T52" i="12"/>
  <c r="T51" i="12" s="1"/>
  <c r="G60" i="12"/>
  <c r="I56" i="1" s="1"/>
  <c r="G61" i="12"/>
  <c r="M61" i="12" s="1"/>
  <c r="M60" i="12" s="1"/>
  <c r="I61" i="12"/>
  <c r="I60" i="12" s="1"/>
  <c r="K61" i="12"/>
  <c r="K60" i="12" s="1"/>
  <c r="T61" i="12"/>
  <c r="T60" i="12" s="1"/>
  <c r="G70" i="12"/>
  <c r="M70" i="12" s="1"/>
  <c r="I70" i="12"/>
  <c r="K70" i="12"/>
  <c r="T70" i="12"/>
  <c r="G72" i="12"/>
  <c r="M72" i="12" s="1"/>
  <c r="I72" i="12"/>
  <c r="K72" i="12"/>
  <c r="T72" i="12"/>
  <c r="G73" i="12"/>
  <c r="M73" i="12" s="1"/>
  <c r="I73" i="12"/>
  <c r="K73" i="12"/>
  <c r="T73" i="12"/>
  <c r="G75" i="12"/>
  <c r="M75" i="12" s="1"/>
  <c r="I75" i="12"/>
  <c r="K75" i="12"/>
  <c r="T75" i="12"/>
  <c r="G76" i="12"/>
  <c r="M76" i="12" s="1"/>
  <c r="I76" i="12"/>
  <c r="K76" i="12"/>
  <c r="T76" i="12"/>
  <c r="G78" i="12"/>
  <c r="M78" i="12" s="1"/>
  <c r="I78" i="12"/>
  <c r="K78" i="12"/>
  <c r="T78" i="12"/>
  <c r="G81" i="12"/>
  <c r="M81" i="12" s="1"/>
  <c r="I81" i="12"/>
  <c r="K81" i="12"/>
  <c r="T81" i="12"/>
  <c r="G83" i="12"/>
  <c r="M83" i="12" s="1"/>
  <c r="I83" i="12"/>
  <c r="K83" i="12"/>
  <c r="T83" i="12"/>
  <c r="G85" i="12"/>
  <c r="M85" i="12" s="1"/>
  <c r="I85" i="12"/>
  <c r="K85" i="12"/>
  <c r="T85" i="12"/>
  <c r="G87" i="12"/>
  <c r="I87" i="12"/>
  <c r="K87" i="12"/>
  <c r="T87" i="12"/>
  <c r="G88" i="12"/>
  <c r="M88" i="12" s="1"/>
  <c r="I88" i="12"/>
  <c r="K88" i="12"/>
  <c r="T88" i="12"/>
  <c r="G91" i="12"/>
  <c r="I91" i="12"/>
  <c r="I90" i="12" s="1"/>
  <c r="K91" i="12"/>
  <c r="K90" i="12" s="1"/>
  <c r="T91" i="12"/>
  <c r="T90" i="12" s="1"/>
  <c r="G94" i="12"/>
  <c r="I94" i="12"/>
  <c r="I93" i="12" s="1"/>
  <c r="K94" i="12"/>
  <c r="K93" i="12" s="1"/>
  <c r="T94" i="12"/>
  <c r="T93" i="12" s="1"/>
  <c r="G98" i="12"/>
  <c r="I98" i="12"/>
  <c r="I97" i="12" s="1"/>
  <c r="K98" i="12"/>
  <c r="K97" i="12" s="1"/>
  <c r="T98" i="12"/>
  <c r="T97" i="12" s="1"/>
  <c r="G100" i="12"/>
  <c r="I61" i="1" s="1"/>
  <c r="G101" i="12"/>
  <c r="M101" i="12" s="1"/>
  <c r="M100" i="12" s="1"/>
  <c r="I101" i="12"/>
  <c r="I100" i="12" s="1"/>
  <c r="K101" i="12"/>
  <c r="K100" i="12" s="1"/>
  <c r="T101" i="12"/>
  <c r="T100" i="12" s="1"/>
  <c r="G103" i="12"/>
  <c r="M103" i="12" s="1"/>
  <c r="I103" i="12"/>
  <c r="K103" i="12"/>
  <c r="T103" i="12"/>
  <c r="G104" i="12"/>
  <c r="M104" i="12" s="1"/>
  <c r="I104" i="12"/>
  <c r="K104" i="12"/>
  <c r="T104" i="12"/>
  <c r="G106" i="12"/>
  <c r="M106" i="12" s="1"/>
  <c r="I106" i="12"/>
  <c r="K106" i="12"/>
  <c r="T106" i="12"/>
  <c r="G107" i="12"/>
  <c r="M107" i="12" s="1"/>
  <c r="I107" i="12"/>
  <c r="K107" i="12"/>
  <c r="T107" i="12"/>
  <c r="G108" i="12"/>
  <c r="M108" i="12" s="1"/>
  <c r="I108" i="12"/>
  <c r="K108" i="12"/>
  <c r="T108" i="12"/>
  <c r="G109" i="12"/>
  <c r="M109" i="12" s="1"/>
  <c r="I109" i="12"/>
  <c r="K109" i="12"/>
  <c r="T109" i="12"/>
  <c r="G110" i="12"/>
  <c r="M110" i="12" s="1"/>
  <c r="I110" i="12"/>
  <c r="K110" i="12"/>
  <c r="T110" i="12"/>
  <c r="G112" i="12"/>
  <c r="I112" i="12"/>
  <c r="I111" i="12" s="1"/>
  <c r="K112" i="12"/>
  <c r="K111" i="12" s="1"/>
  <c r="T112" i="12"/>
  <c r="T111" i="12" s="1"/>
  <c r="G115" i="12"/>
  <c r="M115" i="12" s="1"/>
  <c r="I115" i="12"/>
  <c r="K115" i="12"/>
  <c r="T115" i="12"/>
  <c r="G117" i="12"/>
  <c r="M117" i="12" s="1"/>
  <c r="I117" i="12"/>
  <c r="K117" i="12"/>
  <c r="T117" i="12"/>
  <c r="G119" i="12"/>
  <c r="M119" i="12" s="1"/>
  <c r="I119" i="12"/>
  <c r="K119" i="12"/>
  <c r="T119" i="12"/>
  <c r="G121" i="12"/>
  <c r="M121" i="12" s="1"/>
  <c r="I121" i="12"/>
  <c r="K121" i="12"/>
  <c r="T121" i="12"/>
  <c r="G123" i="12"/>
  <c r="M123" i="12" s="1"/>
  <c r="I123" i="12"/>
  <c r="K123" i="12"/>
  <c r="T123" i="12"/>
  <c r="G125" i="12"/>
  <c r="M125" i="12" s="1"/>
  <c r="I125" i="12"/>
  <c r="K125" i="12"/>
  <c r="T125" i="12"/>
  <c r="G127" i="12"/>
  <c r="M127" i="12" s="1"/>
  <c r="I127" i="12"/>
  <c r="K127" i="12"/>
  <c r="T127" i="12"/>
  <c r="G129" i="12"/>
  <c r="M129" i="12" s="1"/>
  <c r="I129" i="12"/>
  <c r="K129" i="12"/>
  <c r="T129" i="12"/>
  <c r="G131" i="12"/>
  <c r="M131" i="12" s="1"/>
  <c r="I131" i="12"/>
  <c r="K131" i="12"/>
  <c r="T131" i="12"/>
  <c r="G133" i="12"/>
  <c r="M133" i="12" s="1"/>
  <c r="I133" i="12"/>
  <c r="K133" i="12"/>
  <c r="T133" i="12"/>
  <c r="G135" i="12"/>
  <c r="M135" i="12" s="1"/>
  <c r="I135" i="12"/>
  <c r="K135" i="12"/>
  <c r="T135" i="12"/>
  <c r="G137" i="12"/>
  <c r="M137" i="12" s="1"/>
  <c r="I137" i="12"/>
  <c r="K137" i="12"/>
  <c r="T137" i="12"/>
  <c r="G139" i="12"/>
  <c r="M139" i="12" s="1"/>
  <c r="I139" i="12"/>
  <c r="K139" i="12"/>
  <c r="T139" i="12"/>
  <c r="G142" i="12"/>
  <c r="M142" i="12" s="1"/>
  <c r="I142" i="12"/>
  <c r="K142" i="12"/>
  <c r="T142" i="12"/>
  <c r="G144" i="12"/>
  <c r="M144" i="12" s="1"/>
  <c r="I144" i="12"/>
  <c r="K144" i="12"/>
  <c r="T144" i="12"/>
  <c r="G146" i="12"/>
  <c r="M146" i="12" s="1"/>
  <c r="I146" i="12"/>
  <c r="K146" i="12"/>
  <c r="T146" i="12"/>
  <c r="G148" i="12"/>
  <c r="M148" i="12" s="1"/>
  <c r="I148" i="12"/>
  <c r="K148" i="12"/>
  <c r="T148" i="12"/>
  <c r="G150" i="12"/>
  <c r="M150" i="12" s="1"/>
  <c r="I150" i="12"/>
  <c r="K150" i="12"/>
  <c r="T150" i="12"/>
  <c r="G152" i="12"/>
  <c r="M152" i="12" s="1"/>
  <c r="I152" i="12"/>
  <c r="K152" i="12"/>
  <c r="T152" i="12"/>
  <c r="G154" i="12"/>
  <c r="M154" i="12" s="1"/>
  <c r="I154" i="12"/>
  <c r="K154" i="12"/>
  <c r="T154" i="12"/>
  <c r="G156" i="12"/>
  <c r="M156" i="12" s="1"/>
  <c r="I156" i="12"/>
  <c r="K156" i="12"/>
  <c r="T156" i="12"/>
  <c r="G159" i="12"/>
  <c r="M159" i="12" s="1"/>
  <c r="I159" i="12"/>
  <c r="K159" i="12"/>
  <c r="K155" i="12" s="1"/>
  <c r="T159" i="12"/>
  <c r="T155" i="12" s="1"/>
  <c r="G162" i="12"/>
  <c r="M162" i="12" s="1"/>
  <c r="I162" i="12"/>
  <c r="K162" i="12"/>
  <c r="T162" i="12"/>
  <c r="G164" i="12"/>
  <c r="M164" i="12" s="1"/>
  <c r="I164" i="12"/>
  <c r="K164" i="12"/>
  <c r="T164" i="12"/>
  <c r="G166" i="12"/>
  <c r="M166" i="12" s="1"/>
  <c r="I166" i="12"/>
  <c r="K166" i="12"/>
  <c r="T166" i="12"/>
  <c r="G169" i="12"/>
  <c r="M169" i="12" s="1"/>
  <c r="I169" i="12"/>
  <c r="K169" i="12"/>
  <c r="T169" i="12"/>
  <c r="G170" i="12"/>
  <c r="M170" i="12" s="1"/>
  <c r="I170" i="12"/>
  <c r="K170" i="12"/>
  <c r="T170" i="12"/>
  <c r="G172" i="12"/>
  <c r="M172" i="12" s="1"/>
  <c r="I172" i="12"/>
  <c r="K172" i="12"/>
  <c r="T172" i="12"/>
  <c r="G173" i="12"/>
  <c r="M173" i="12" s="1"/>
  <c r="I173" i="12"/>
  <c r="K173" i="12"/>
  <c r="T173" i="12"/>
  <c r="G174" i="12"/>
  <c r="M174" i="12" s="1"/>
  <c r="I174" i="12"/>
  <c r="K174" i="12"/>
  <c r="T174" i="12"/>
  <c r="G175" i="12"/>
  <c r="M175" i="12" s="1"/>
  <c r="I175" i="12"/>
  <c r="K175" i="12"/>
  <c r="T175" i="12"/>
  <c r="G176" i="12"/>
  <c r="M176" i="12" s="1"/>
  <c r="I176" i="12"/>
  <c r="K176" i="12"/>
  <c r="T176" i="12"/>
  <c r="G178" i="12"/>
  <c r="I178" i="12"/>
  <c r="I177" i="12" s="1"/>
  <c r="K178" i="12"/>
  <c r="K177" i="12" s="1"/>
  <c r="T178" i="12"/>
  <c r="T177" i="12" s="1"/>
  <c r="AC180" i="12"/>
  <c r="F42" i="1" s="1"/>
  <c r="AD180" i="12"/>
  <c r="G41" i="1" s="1"/>
  <c r="I20" i="1"/>
  <c r="I19" i="1"/>
  <c r="I18" i="1"/>
  <c r="H43" i="1"/>
  <c r="I40" i="1"/>
  <c r="T161" i="12" l="1"/>
  <c r="G97" i="12"/>
  <c r="I60" i="1" s="1"/>
  <c r="M98" i="12"/>
  <c r="M97" i="12" s="1"/>
  <c r="G93" i="12"/>
  <c r="I51" i="1" s="1"/>
  <c r="M94" i="12"/>
  <c r="M93" i="12" s="1"/>
  <c r="G90" i="12"/>
  <c r="I59" i="1" s="1"/>
  <c r="M91" i="12"/>
  <c r="M90" i="12" s="1"/>
  <c r="G86" i="12"/>
  <c r="I58" i="1" s="1"/>
  <c r="M87" i="12"/>
  <c r="M86" i="12" s="1"/>
  <c r="M69" i="12"/>
  <c r="K161" i="12"/>
  <c r="G51" i="12"/>
  <c r="I55" i="1" s="1"/>
  <c r="M52" i="12"/>
  <c r="M51" i="12" s="1"/>
  <c r="M47" i="12"/>
  <c r="G44" i="12"/>
  <c r="I53" i="1" s="1"/>
  <c r="M45" i="12"/>
  <c r="M44" i="12" s="1"/>
  <c r="M25" i="12"/>
  <c r="M8" i="12"/>
  <c r="I161" i="12"/>
  <c r="T47" i="12"/>
  <c r="G177" i="12"/>
  <c r="M178" i="12"/>
  <c r="M177" i="12" s="1"/>
  <c r="M168" i="12"/>
  <c r="M161" i="12"/>
  <c r="M155" i="12"/>
  <c r="M138" i="12"/>
  <c r="M114" i="12"/>
  <c r="G111" i="12"/>
  <c r="I63" i="1" s="1"/>
  <c r="M112" i="12"/>
  <c r="M111" i="12" s="1"/>
  <c r="M102" i="12"/>
  <c r="I86" i="12"/>
  <c r="K47" i="12"/>
  <c r="K69" i="12"/>
  <c r="G168" i="12"/>
  <c r="I68" i="1" s="1"/>
  <c r="G161" i="12"/>
  <c r="I67" i="1" s="1"/>
  <c r="K138" i="12"/>
  <c r="K114" i="12"/>
  <c r="G102" i="12"/>
  <c r="I62" i="1" s="1"/>
  <c r="I69" i="12"/>
  <c r="G25" i="12"/>
  <c r="I52" i="1" s="1"/>
  <c r="G8" i="12"/>
  <c r="I50" i="1" s="1"/>
  <c r="I168" i="12"/>
  <c r="I102" i="12"/>
  <c r="I25" i="12"/>
  <c r="I8" i="12"/>
  <c r="T168" i="12"/>
  <c r="I155" i="12"/>
  <c r="I138" i="12"/>
  <c r="I114" i="12"/>
  <c r="T102" i="12"/>
  <c r="T86" i="12"/>
  <c r="G69" i="12"/>
  <c r="I57" i="1" s="1"/>
  <c r="G47" i="12"/>
  <c r="I54" i="1" s="1"/>
  <c r="T25" i="12"/>
  <c r="T8" i="12"/>
  <c r="G39" i="1"/>
  <c r="G43" i="1" s="1"/>
  <c r="G25" i="1" s="1"/>
  <c r="T138" i="12"/>
  <c r="T114" i="12"/>
  <c r="K168" i="12"/>
  <c r="G155" i="12"/>
  <c r="I66" i="1" s="1"/>
  <c r="G138" i="12"/>
  <c r="I65" i="1" s="1"/>
  <c r="G114" i="12"/>
  <c r="I64" i="1" s="1"/>
  <c r="K102" i="12"/>
  <c r="K86" i="12"/>
  <c r="T69" i="12"/>
  <c r="K25" i="12"/>
  <c r="K8" i="12"/>
  <c r="G42" i="1"/>
  <c r="I42" i="1" s="1"/>
  <c r="F41" i="1"/>
  <c r="I41" i="1" s="1"/>
  <c r="F39" i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69" i="1"/>
  <c r="J68" i="1" s="1"/>
  <c r="G180" i="12"/>
  <c r="I17" i="1"/>
  <c r="J65" i="1"/>
  <c r="J62" i="1"/>
  <c r="J50" i="1"/>
  <c r="J67" i="1"/>
  <c r="J64" i="1"/>
  <c r="J59" i="1"/>
  <c r="J57" i="1"/>
  <c r="J60" i="1"/>
  <c r="J52" i="1"/>
  <c r="J55" i="1"/>
  <c r="J66" i="1"/>
  <c r="J58" i="1"/>
  <c r="J61" i="1"/>
  <c r="J51" i="1"/>
  <c r="I39" i="1"/>
  <c r="I43" i="1" s="1"/>
  <c r="F43" i="1"/>
  <c r="G23" i="1" s="1"/>
  <c r="A27" i="1" s="1"/>
  <c r="A28" i="1" s="1"/>
  <c r="I21" i="1" l="1"/>
  <c r="J53" i="1"/>
  <c r="J63" i="1"/>
  <c r="J56" i="1"/>
  <c r="J54" i="1"/>
  <c r="G28" i="1"/>
  <c r="G27" i="1" s="1"/>
  <c r="G29" i="1" s="1"/>
  <c r="J42" i="1"/>
  <c r="J40" i="1"/>
  <c r="J39" i="1"/>
  <c r="J43" i="1" s="1"/>
  <c r="J41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DATA</author>
  </authors>
  <commentList>
    <comment ref="R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<sst xmlns="http://schemas.openxmlformats.org/spreadsheetml/2006/main" count="860" uniqueCount="354">
  <si>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</si>
  <si>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</si>
  <si>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</si>
  <si>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</si>
  <si>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</si>
  <si>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</si>
  <si>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</si>
  <si>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</si>
  <si>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</si>
  <si>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</si>
  <si>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</si>
  <si>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</si>
  <si>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</si>
  <si>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</si>
  <si>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</si>
  <si>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</si>
  <si>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</si>
  <si>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</si>
  <si>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</si>
  <si>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</si>
  <si>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</si>
  <si>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</si>
  <si>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</si>
  <si>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</si>
  <si>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</si>
  <si>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</si>
  <si>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</si>
  <si>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</si>
  <si>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</si>
  <si>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</si>
  <si>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</si>
  <si>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</si>
  <si>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</si>
  <si>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</si>
  <si>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</si>
  <si>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</si>
  <si>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</si>
  <si>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</si>
  <si>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</si>
  <si>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</si>
  <si>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</si>
  <si>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</si>
  <si>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</si>
  <si>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D.1.1.</t>
  </si>
  <si>
    <t>Stavební přípomoce</t>
  </si>
  <si>
    <t>SO01</t>
  </si>
  <si>
    <t>Objekty ZŠ Vančurova</t>
  </si>
  <si>
    <t>Objekt:</t>
  </si>
  <si>
    <t>Rozpočet:</t>
  </si>
  <si>
    <t>MH1.2020</t>
  </si>
  <si>
    <t>Rekonstrukce elektroinstalace ZŠ Vančurova Hodonín 1.etapa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</si>
  <si>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</si>
  <si>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</si>
  <si>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</si>
  <si>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</si>
  <si>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</si>
  <si>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</si>
  <si>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</si>
  <si>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</si>
  <si>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</si>
  <si>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</si>
  <si>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</si>
  <si>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</si>
  <si>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</si>
  <si>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</si>
  <si>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</si>
  <si>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</si>
  <si>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</si>
  <si>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</si>
  <si>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</si>
  <si>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</si>
  <si>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</si>
  <si>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</si>
  <si>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</si>
  <si>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</si>
  <si>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</si>
  <si>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</si>
  <si>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713</t>
  </si>
  <si>
    <t>Izolace tepelné</t>
  </si>
  <si>
    <t>725</t>
  </si>
  <si>
    <t>Zařizovací předměty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</si>
  <si>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</si>
  <si>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</si>
  <si>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</si>
  <si>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</si>
  <si>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</si>
  <si>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</si>
  <si>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</si>
  <si>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</si>
  <si>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</si>
  <si>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</si>
  <si>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</si>
  <si>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</si>
  <si>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</si>
  <si>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</si>
  <si>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</si>
  <si>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</si>
  <si>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</si>
  <si>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</si>
  <si>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</si>
  <si>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</si>
  <si>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</si>
  <si>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</si>
  <si>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</si>
  <si>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</si>
  <si>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</si>
  <si>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</si>
  <si>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</si>
  <si>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</si>
  <si>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</si>
  <si>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</si>
  <si>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</si>
  <si>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</si>
  <si>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</si>
  <si>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</si>
  <si>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</si>
  <si>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</si>
  <si>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</si>
  <si>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</si>
  <si>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</si>
  <si>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</si>
  <si>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</si>
  <si>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</si>
  <si>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317944313RT5</t>
  </si>
  <si>
    <t>Válcované nosníky č.14-22 do připravených otvorů včetně dodávky profilu  I č.20</t>
  </si>
  <si>
    <t>t</t>
  </si>
  <si>
    <t>Indiv</t>
  </si>
  <si>
    <t>Práce</t>
  </si>
  <si>
    <t>POL1_</t>
  </si>
  <si>
    <t>3,6*0,0262</t>
  </si>
  <si>
    <t>VV</t>
  </si>
  <si>
    <t>340271615R00</t>
  </si>
  <si>
    <t>Zazdívka otvorů pl.do 4 m2, pórobet.tvár.,tl.15 cm</t>
  </si>
  <si>
    <t>m3</t>
  </si>
  <si>
    <t>dveře A6 : 1,3</t>
  </si>
  <si>
    <t>dveře A8 : 2</t>
  </si>
  <si>
    <t>stoupačky : 0,5*3*2</t>
  </si>
  <si>
    <t>342248144R00</t>
  </si>
  <si>
    <t>Příčky 14  tl. 140 mm</t>
  </si>
  <si>
    <t>m2</t>
  </si>
  <si>
    <t>14+44</t>
  </si>
  <si>
    <t>2,7*3,3</t>
  </si>
  <si>
    <t>346244381RT2</t>
  </si>
  <si>
    <t>Plentování ocelových nosníků výšky do 20 cm s použitím suché maltové směsi</t>
  </si>
  <si>
    <t>3,6*0,2*2</t>
  </si>
  <si>
    <t>342264051RT1</t>
  </si>
  <si>
    <t>Podhled sádrokartonový na zavěšenou ocel. konstr. desky standard tl. 12,5 mm, bez izolace</t>
  </si>
  <si>
    <t>1981</t>
  </si>
  <si>
    <t>342264051RT2</t>
  </si>
  <si>
    <t>Podhled sádrokartonový na zavěšenou ocel. konstr. desky protipožární tl. 12,5 mm, bez izolace</t>
  </si>
  <si>
    <t>3422699</t>
  </si>
  <si>
    <t>SDK zákryt kabelové trasy</t>
  </si>
  <si>
    <t>34226991</t>
  </si>
  <si>
    <t>SDK zákryt kabelové trasy s požární odolností 30minut</t>
  </si>
  <si>
    <t>611474410R00</t>
  </si>
  <si>
    <t>Omítka stropů vnitřní tenkovrstvá vápenná - štuk</t>
  </si>
  <si>
    <t>včetně pomocného lešení</t>
  </si>
  <si>
    <t>POP</t>
  </si>
  <si>
    <t>512</t>
  </si>
  <si>
    <t>612401391R00</t>
  </si>
  <si>
    <t>Omítka malých ploch vnitřních stěn do 1 m2</t>
  </si>
  <si>
    <t>kus</t>
  </si>
  <si>
    <t>1,3*2</t>
  </si>
  <si>
    <t>2*2</t>
  </si>
  <si>
    <t>612403382R00</t>
  </si>
  <si>
    <t>Hrubá výplň rýh ve stěnách do 3x7 cm maltou ze SMS</t>
  </si>
  <si>
    <t>m</t>
  </si>
  <si>
    <t>612403388R00</t>
  </si>
  <si>
    <t>Hrubá výplň rýh ve stěnách do 15x15cm maltou z SMS</t>
  </si>
  <si>
    <t>612421637R00</t>
  </si>
  <si>
    <t>Omítka vnitřní zdiva, MVC, štuková</t>
  </si>
  <si>
    <t>Začátek provozního součtu</t>
  </si>
  <si>
    <t xml:space="preserve">    14+44</t>
  </si>
  <si>
    <t xml:space="preserve">    2,7*3,3</t>
  </si>
  <si>
    <t xml:space="preserve">  Mezisoučet</t>
  </si>
  <si>
    <t>Konec provozního součtu</t>
  </si>
  <si>
    <t>66,91*2</t>
  </si>
  <si>
    <t>612423531R00</t>
  </si>
  <si>
    <t>Omítka rýh stěn vápenná šířky do 15 cm, štuková</t>
  </si>
  <si>
    <t>1623*0,07</t>
  </si>
  <si>
    <t>1082*0,15</t>
  </si>
  <si>
    <t>631311131R00</t>
  </si>
  <si>
    <t>Doplnění mazanin betonem do 1 m2, nad tl. 8 cm</t>
  </si>
  <si>
    <t>2,49</t>
  </si>
  <si>
    <t>642942111RU6</t>
  </si>
  <si>
    <t>Osazení zárubní dveřních ocelových, pl. do 2,5 m2 včetně dodávky zárubně 110 x 197 x 16 cm</t>
  </si>
  <si>
    <t>642942111R00</t>
  </si>
  <si>
    <t>RTS 20/ I</t>
  </si>
  <si>
    <t>5533302348R</t>
  </si>
  <si>
    <t>Zárubeň ocelová SHtm 150/1970/1100 L, P, EI, EW 30 pro sádrokartonové příčky, s těsněním, se šroubovanými závěsy</t>
  </si>
  <si>
    <t>Specifikace</t>
  </si>
  <si>
    <t>POL3_</t>
  </si>
  <si>
    <t>941955002R00</t>
  </si>
  <si>
    <t>Lešení lehké pomocné, výška podlahy do 1,9 m</t>
  </si>
  <si>
    <t>40</t>
  </si>
  <si>
    <t>409</t>
  </si>
  <si>
    <t>572</t>
  </si>
  <si>
    <t>203</t>
  </si>
  <si>
    <t>38</t>
  </si>
  <si>
    <t>952901111R00</t>
  </si>
  <si>
    <t>Vyčištění budov o výšce podlaží do 4 m</t>
  </si>
  <si>
    <t>962081131R00</t>
  </si>
  <si>
    <t>Bourání příček ze skleněných tvárnic tl. 10 cm</t>
  </si>
  <si>
    <t>44+14</t>
  </si>
  <si>
    <t>963016111R00</t>
  </si>
  <si>
    <t>DMTZ podhledu SDK, kovová kce., 1xoplášť.12,5 mm</t>
  </si>
  <si>
    <t>965042141RT2</t>
  </si>
  <si>
    <t>Bourání mazanin betonových tl. 10 cm, nad 4 m2 ručně tl. mazaniny 8 - 10 cm</t>
  </si>
  <si>
    <t>3,33</t>
  </si>
  <si>
    <t>968071125R00</t>
  </si>
  <si>
    <t>Vyvěšení, zavěšení kovových křídel dveří pl. 2 m2</t>
  </si>
  <si>
    <t>968072455R00</t>
  </si>
  <si>
    <t>Vybourání kovových dveřních zárubní pl. do 2 m2</t>
  </si>
  <si>
    <t>1*2*2</t>
  </si>
  <si>
    <t>971033521R00</t>
  </si>
  <si>
    <t>Vybourání otv. zeď cihel. pl.1 m2, tl.10 cm, MVC</t>
  </si>
  <si>
    <t>Včetně pomocného lešení o výšce podlahy do 1900 mm a pro zatížení do 1,5 kPa  (150 kg/m2).</t>
  </si>
  <si>
    <t>stoupačky : 0,3*3*2</t>
  </si>
  <si>
    <t>974031666R00</t>
  </si>
  <si>
    <t>Vysekání rýh zeď cihelná vtah. nosníků 15 x 25 cm</t>
  </si>
  <si>
    <t>3,6</t>
  </si>
  <si>
    <t>978059521R00</t>
  </si>
  <si>
    <t>Odsekání vnitřních obkladů stěn do 2 m2</t>
  </si>
  <si>
    <t>325</t>
  </si>
  <si>
    <t>VZT</t>
  </si>
  <si>
    <t>Prostup VZT na střechu vč.opracování, zapravení</t>
  </si>
  <si>
    <t>974052513R00</t>
  </si>
  <si>
    <t>Frézování drážky do 30x30 mm, strop, beton</t>
  </si>
  <si>
    <t>974053515R00</t>
  </si>
  <si>
    <t>Frézování drážky 400/120mm, podlaha, beton</t>
  </si>
  <si>
    <t>148</t>
  </si>
  <si>
    <t>999281108R00</t>
  </si>
  <si>
    <t>Kalkul</t>
  </si>
  <si>
    <t>POL1_1</t>
  </si>
  <si>
    <t>SPI</t>
  </si>
  <si>
    <t>416021124R00</t>
  </si>
  <si>
    <t>713563115RT1</t>
  </si>
  <si>
    <t>Kryt svítidla s odolností EI 30, podhled kazetový kryt svítidla 620 x 620 mm</t>
  </si>
  <si>
    <t>Dodávka a montáž krytu svítidla s protipožární odolností do kovového rastru kazetového podhledu.</t>
  </si>
  <si>
    <t>Demontáž a zpětná montáž zařiz.předmětů s výměnou těsnění, připoj.hadic, kotevních a mont.doplňků</t>
  </si>
  <si>
    <t>766661122R00</t>
  </si>
  <si>
    <t>Montáž dveří do zárubně,otevíravých 1kř.nad 0,8 m</t>
  </si>
  <si>
    <t>766661422R00</t>
  </si>
  <si>
    <t>Montáž dveří protipožárních 1kříd. nad 80 cm</t>
  </si>
  <si>
    <t>Dveře s protipožární odolností do 30 minut.</t>
  </si>
  <si>
    <t>766670021R00</t>
  </si>
  <si>
    <t>Montáž kliky a štítku</t>
  </si>
  <si>
    <t>54914594R</t>
  </si>
  <si>
    <t>Dveřní kování se štítem - klika - klika, zámek FAB, dozický,WC</t>
  </si>
  <si>
    <t>A-09v</t>
  </si>
  <si>
    <t>Dveřní křídlo 1100/2000mm, výplň vylehčená DTD, CPL</t>
  </si>
  <si>
    <t>A-10</t>
  </si>
  <si>
    <t>Dveřní křídlo 1100/2000mm, výplň vylehčená DTD, CPL EI30DP3+C</t>
  </si>
  <si>
    <t>998766202R00</t>
  </si>
  <si>
    <t>Přesun hmot pro truhlářské konstr., výšky do 12 m</t>
  </si>
  <si>
    <t>POL1_7</t>
  </si>
  <si>
    <t>767586201RT1</t>
  </si>
  <si>
    <t>776101101R00</t>
  </si>
  <si>
    <t>Vysávání podlah prům.vysavačem pod povlak.podlahy</t>
  </si>
  <si>
    <t>493</t>
  </si>
  <si>
    <t>776101115R00</t>
  </si>
  <si>
    <t>Vyrovnání podkladů samonivelační hmotou</t>
  </si>
  <si>
    <t>776101121R00</t>
  </si>
  <si>
    <t>Provedení penetrace podkladu pod.povlak.podlahy</t>
  </si>
  <si>
    <t>776401800RT1</t>
  </si>
  <si>
    <t>Demontáž soklíků nebo lišt, pryžových nebo z PVC odstranění a uložení na hromady</t>
  </si>
  <si>
    <t>273</t>
  </si>
  <si>
    <t>776421100RU1</t>
  </si>
  <si>
    <t>Lepení podlahových soklíků z PVC a vinylu včetně dodávky soklíku PVC</t>
  </si>
  <si>
    <t>776511810R00</t>
  </si>
  <si>
    <t>Odstranění PVC a koberců lepených bez podložky</t>
  </si>
  <si>
    <t>776521100R00</t>
  </si>
  <si>
    <t>776994111R00</t>
  </si>
  <si>
    <t>Svařování povlakových podlah z pásů nebo čtverců</t>
  </si>
  <si>
    <t>493*0,5</t>
  </si>
  <si>
    <t>24592102R</t>
  </si>
  <si>
    <t>Penetrační nátěr Akrylátový á 5 kg</t>
  </si>
  <si>
    <t>kg</t>
  </si>
  <si>
    <t>R-položka</t>
  </si>
  <si>
    <t>POL12_0</t>
  </si>
  <si>
    <t>493*0,1</t>
  </si>
  <si>
    <t>284122114R</t>
  </si>
  <si>
    <t>Podlahovina PVC tl. 2,5 mm 184,2 x 1219,2 mm, nášlapná vrstva 0,55 mm, oblast použití 33/41, lepená</t>
  </si>
  <si>
    <t>493*1,15</t>
  </si>
  <si>
    <t>585831955R</t>
  </si>
  <si>
    <t>Samonivelační stěrka rychle tuhnoucí šedý standard</t>
  </si>
  <si>
    <t>493*1,5*3</t>
  </si>
  <si>
    <t>998776202R00</t>
  </si>
  <si>
    <t>Přesun hmot pro podlahy povlakové, výšky do 12 m</t>
  </si>
  <si>
    <t>781101210R00</t>
  </si>
  <si>
    <t>Penetrace podkladu pod obklady</t>
  </si>
  <si>
    <t>včetně dodávky materiálu.</t>
  </si>
  <si>
    <t>325+20</t>
  </si>
  <si>
    <t>781111131R00</t>
  </si>
  <si>
    <t>Vyplnění dilatačních spár tmelem, obklady</t>
  </si>
  <si>
    <t>45</t>
  </si>
  <si>
    <t>781419706R00</t>
  </si>
  <si>
    <t>Příplatek za spárovací vodotěsnou hmotu - plošně</t>
  </si>
  <si>
    <t>781475114R00</t>
  </si>
  <si>
    <t>Montáž obkladů vnitřních z dlaždic keramických kladených do tmele 200 x 200 mm,  , kladených do flexibilního tmele</t>
  </si>
  <si>
    <t>781497111RS3</t>
  </si>
  <si>
    <t xml:space="preserve">Lišty k obkladům profil ukončovací leštěný hliník, uložení do tmele, výška profilu 10 mm,  </t>
  </si>
  <si>
    <t>13*2</t>
  </si>
  <si>
    <t>23153022R</t>
  </si>
  <si>
    <t>Tmel těsnicí silikonovýN 310 ml bílý, šedý, transparentní</t>
  </si>
  <si>
    <t>50</t>
  </si>
  <si>
    <t>59782100R</t>
  </si>
  <si>
    <t>(325+20)*1,15</t>
  </si>
  <si>
    <t>998781202R00</t>
  </si>
  <si>
    <t>Přesun hmot pro obklady keramické, výšky do 12 m</t>
  </si>
  <si>
    <t>783225100R00</t>
  </si>
  <si>
    <t>Nátěr syntetický kovových konstrukcí 2x + 1x email</t>
  </si>
  <si>
    <t>včetně pomocného lešení.</t>
  </si>
  <si>
    <t>zárubně : 2*2</t>
  </si>
  <si>
    <t>783226100R00</t>
  </si>
  <si>
    <t>Nátěr syntetický kovových konstrukcí základní</t>
  </si>
  <si>
    <t>784114212R00</t>
  </si>
  <si>
    <t>1738+2752</t>
  </si>
  <si>
    <t>784191101R00</t>
  </si>
  <si>
    <t>Penetrace podkladu univerzáln 1x</t>
  </si>
  <si>
    <t>2790+2752+1738</t>
  </si>
  <si>
    <t>784195222R00</t>
  </si>
  <si>
    <t>Malba, barva, bez penetrace, 2 x</t>
  </si>
  <si>
    <t>2790</t>
  </si>
  <si>
    <t>979011111R00</t>
  </si>
  <si>
    <t>Svislá doprava suti a vybour. hmot za 2.NP a 1.PP</t>
  </si>
  <si>
    <t>POL1_9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</si>
  <si>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</si>
  <si>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</si>
  <si>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</si>
  <si>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</si>
  <si>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</si>
  <si>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</si>
  <si>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</si>
  <si>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</si>
  <si>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</si>
  <si>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</si>
  <si>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</si>
  <si>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979094211R00</t>
  </si>
  <si>
    <t>Nakládání nebo překládání vybourané suti</t>
  </si>
  <si>
    <t>767996802R00</t>
  </si>
  <si>
    <t>ks</t>
  </si>
  <si>
    <t>SUM</t>
  </si>
  <si>
    <t>END</t>
  </si>
  <si>
    <t>Osazení zárubní dveřních ocelových požárních plocha do 2,5 m2</t>
  </si>
  <si>
    <t xml:space="preserve">Přesun hmot pro opravy a údržbu objektů pro opravy a údržbu dosavadních objektů včetně vnějších plášťů_x000D_  výšky do 12 m,  </t>
  </si>
  <si>
    <t xml:space="preserve">Podhled kazetový s požární odolností 30min. </t>
  </si>
  <si>
    <t>Podhled minerální, tl. 15 mm</t>
  </si>
  <si>
    <t>Lepení povlak.podlah z pásů PVC na lepidlo napč. Chemopren</t>
  </si>
  <si>
    <t>Obkládačka 200 x 200mm</t>
  </si>
  <si>
    <t>Nátěr omyvatelný a prodyšný omítek 2x + 1x email</t>
  </si>
  <si>
    <t>Demontáž a zpětná montáž tabulí včetně nosných konstrukcí</t>
  </si>
  <si>
    <t>5.</t>
  </si>
  <si>
    <t>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</si>
</sst>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39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sheetProtection algorithmName="SHA-512" hashValue="RF/afWBFvqIBORKtpCff/9jGikPSt+SsXScwmP4VeDVhKI9udz6f3iiaO6Hy8kQNgqCIVsH63xpRjNWcM62JpA==" saltValue="+mLKf+OPmHbcZIvFEfV4k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6" t="s">
        <v>41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">
      <c r="A2" s="2"/>
      <c r="B2" s="77" t="s">
        <v>22</v>
      </c>
      <c r="C2" s="78"/>
      <c r="D2" s="79" t="s">
        <v>49</v>
      </c>
      <c r="E2" s="242" t="s">
        <v>50</v>
      </c>
      <c r="F2" s="243"/>
      <c r="G2" s="243"/>
      <c r="H2" s="243"/>
      <c r="I2" s="243"/>
      <c r="J2" s="24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5" t="s">
        <v>46</v>
      </c>
      <c r="F3" s="246"/>
      <c r="G3" s="246"/>
      <c r="H3" s="246"/>
      <c r="I3" s="246"/>
      <c r="J3" s="247"/>
    </row>
    <row r="4" spans="1:15" ht="23.25" customHeight="1" x14ac:dyDescent="0.2">
      <c r="A4" s="76">
        <v>994</v>
      </c>
      <c r="B4" s="82" t="s">
        <v>48</v>
      </c>
      <c r="C4" s="83"/>
      <c r="D4" s="84" t="s">
        <v>352</v>
      </c>
      <c r="E4" s="225" t="s">
        <v>353</v>
      </c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42</v>
      </c>
      <c r="D5" s="230"/>
      <c r="E5" s="231"/>
      <c r="F5" s="231"/>
      <c r="G5" s="23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9"/>
      <c r="E11" s="249"/>
      <c r="F11" s="249"/>
      <c r="G11" s="24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4"/>
      <c r="E12" s="224"/>
      <c r="F12" s="224"/>
      <c r="G12" s="224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8"/>
      <c r="F15" s="248"/>
      <c r="G15" s="250"/>
      <c r="H15" s="250"/>
      <c r="I15" s="250" t="s">
        <v>29</v>
      </c>
      <c r="J15" s="251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13"/>
      <c r="F16" s="214"/>
      <c r="G16" s="213"/>
      <c r="H16" s="214"/>
      <c r="I16" s="213">
        <f>SUMIF(F50:F68,A16,I50:I68)+SUMIF(F50:F68,"PSU",I50:I68)</f>
        <v>0</v>
      </c>
      <c r="J16" s="215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13"/>
      <c r="F17" s="214"/>
      <c r="G17" s="213"/>
      <c r="H17" s="214"/>
      <c r="I17" s="213">
        <f>SUMIF(F50:F68,A17,I50:I68)</f>
        <v>0</v>
      </c>
      <c r="J17" s="215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13"/>
      <c r="F18" s="214"/>
      <c r="G18" s="213"/>
      <c r="H18" s="214"/>
      <c r="I18" s="213">
        <f>SUMIF(F50:F68,A18,I50:I68)</f>
        <v>0</v>
      </c>
      <c r="J18" s="215"/>
    </row>
    <row r="19" spans="1:10" ht="23.25" customHeight="1" x14ac:dyDescent="0.2">
      <c r="A19" s="143" t="s">
        <v>95</v>
      </c>
      <c r="B19" s="38" t="s">
        <v>27</v>
      </c>
      <c r="C19" s="62"/>
      <c r="D19" s="63"/>
      <c r="E19" s="213"/>
      <c r="F19" s="214"/>
      <c r="G19" s="213"/>
      <c r="H19" s="214"/>
      <c r="I19" s="213">
        <f>SUMIF(F50:F68,A19,I50:I68)</f>
        <v>0</v>
      </c>
      <c r="J19" s="215"/>
    </row>
    <row r="20" spans="1:10" ht="23.25" customHeight="1" x14ac:dyDescent="0.2">
      <c r="A20" s="143" t="s">
        <v>96</v>
      </c>
      <c r="B20" s="38" t="s">
        <v>28</v>
      </c>
      <c r="C20" s="62"/>
      <c r="D20" s="63"/>
      <c r="E20" s="213"/>
      <c r="F20" s="214"/>
      <c r="G20" s="213"/>
      <c r="H20" s="214"/>
      <c r="I20" s="213">
        <f>SUMIF(F50:F68,A20,I50:I68)</f>
        <v>0</v>
      </c>
      <c r="J20" s="215"/>
    </row>
    <row r="21" spans="1:10" ht="23.25" customHeight="1" x14ac:dyDescent="0.2">
      <c r="A21" s="2"/>
      <c r="B21" s="48" t="s">
        <v>29</v>
      </c>
      <c r="C21" s="64"/>
      <c r="D21" s="65"/>
      <c r="E21" s="216"/>
      <c r="F21" s="252"/>
      <c r="G21" s="216"/>
      <c r="H21" s="252"/>
      <c r="I21" s="216">
        <f>SUM(I16:J20)</f>
        <v>0</v>
      </c>
      <c r="J21" s="21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9">
        <f>I23*E23/100</f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9">
        <f>I25*E25/100</f>
        <v>0</v>
      </c>
      <c r="H26" s="240"/>
      <c r="I26" s="24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1">
        <f>CenaCelkemBezDPH-(ZakladDPHSni+ZakladDPHZakl)</f>
        <v>0</v>
      </c>
      <c r="H27" s="241"/>
      <c r="I27" s="24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9">
        <f>A27</f>
        <v>0</v>
      </c>
      <c r="H28" s="219"/>
      <c r="I28" s="219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8">
        <f>ZakladDPHSni+DPHSni+ZakladDPHZakl+DPHZakl+Zaokrouhleni</f>
        <v>0</v>
      </c>
      <c r="H29" s="218"/>
      <c r="I29" s="218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0"/>
      <c r="E34" s="221"/>
      <c r="G34" s="222"/>
      <c r="H34" s="223"/>
      <c r="I34" s="223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204"/>
      <c r="D39" s="204"/>
      <c r="E39" s="204"/>
      <c r="F39" s="101">
        <f>'SO01 D.1.1. Pol'!AC180</f>
        <v>0</v>
      </c>
      <c r="G39" s="102">
        <f>'SO01 D.1.1. Pol'!AD180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205" t="s">
        <v>52</v>
      </c>
      <c r="D40" s="205"/>
      <c r="E40" s="205"/>
      <c r="F40" s="107"/>
      <c r="G40" s="108"/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89">
        <v>2</v>
      </c>
      <c r="B41" s="106" t="s">
        <v>45</v>
      </c>
      <c r="C41" s="205" t="s">
        <v>46</v>
      </c>
      <c r="D41" s="205"/>
      <c r="E41" s="205"/>
      <c r="F41" s="107">
        <f>'SO01 D.1.1. Pol'!AC180</f>
        <v>0</v>
      </c>
      <c r="G41" s="108">
        <f>'SO01 D.1.1. Pol'!AD180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204" t="s">
        <v>44</v>
      </c>
      <c r="D42" s="204"/>
      <c r="E42" s="204"/>
      <c r="F42" s="112">
        <f>'SO01 D.1.1. Pol'!AC180</f>
        <v>0</v>
      </c>
      <c r="G42" s="103">
        <f>'SO01 D.1.1. Pol'!AD180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206" t="s">
        <v>53</v>
      </c>
      <c r="C43" s="207"/>
      <c r="D43" s="207"/>
      <c r="E43" s="207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55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56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57</v>
      </c>
      <c r="C50" s="202" t="s">
        <v>58</v>
      </c>
      <c r="D50" s="203"/>
      <c r="E50" s="203"/>
      <c r="F50" s="139" t="s">
        <v>24</v>
      </c>
      <c r="G50" s="140"/>
      <c r="H50" s="140"/>
      <c r="I50" s="140">
        <f>'SO01 D.1.1. Pol'!G8</f>
        <v>0</v>
      </c>
      <c r="J50" s="137" t="str">
        <f>IF(I69=0,"",I50/I69*100)</f>
        <v/>
      </c>
    </row>
    <row r="51" spans="1:10" ht="36.75" customHeight="1" x14ac:dyDescent="0.2">
      <c r="A51" s="128"/>
      <c r="B51" s="133" t="s">
        <v>59</v>
      </c>
      <c r="C51" s="202" t="s">
        <v>60</v>
      </c>
      <c r="D51" s="203"/>
      <c r="E51" s="203"/>
      <c r="F51" s="139" t="s">
        <v>24</v>
      </c>
      <c r="G51" s="140"/>
      <c r="H51" s="140"/>
      <c r="I51" s="140">
        <f>'SO01 D.1.1. Pol'!G93</f>
        <v>0</v>
      </c>
      <c r="J51" s="137" t="str">
        <f>IF(I69=0,"",I51/I69*100)</f>
        <v/>
      </c>
    </row>
    <row r="52" spans="1:10" ht="36.75" customHeight="1" x14ac:dyDescent="0.2">
      <c r="A52" s="128"/>
      <c r="B52" s="133" t="s">
        <v>61</v>
      </c>
      <c r="C52" s="202" t="s">
        <v>62</v>
      </c>
      <c r="D52" s="203"/>
      <c r="E52" s="203"/>
      <c r="F52" s="139" t="s">
        <v>24</v>
      </c>
      <c r="G52" s="140"/>
      <c r="H52" s="140"/>
      <c r="I52" s="140">
        <f>'SO01 D.1.1. Pol'!G25</f>
        <v>0</v>
      </c>
      <c r="J52" s="137" t="str">
        <f>IF(I69=0,"",I52/I69*100)</f>
        <v/>
      </c>
    </row>
    <row r="53" spans="1:10" ht="36.75" customHeight="1" x14ac:dyDescent="0.2">
      <c r="A53" s="128"/>
      <c r="B53" s="133" t="s">
        <v>63</v>
      </c>
      <c r="C53" s="202" t="s">
        <v>64</v>
      </c>
      <c r="D53" s="203"/>
      <c r="E53" s="203"/>
      <c r="F53" s="139" t="s">
        <v>24</v>
      </c>
      <c r="G53" s="140"/>
      <c r="H53" s="140"/>
      <c r="I53" s="140">
        <f>'SO01 D.1.1. Pol'!G44</f>
        <v>0</v>
      </c>
      <c r="J53" s="137" t="str">
        <f>IF(I69=0,"",I53/I69*100)</f>
        <v/>
      </c>
    </row>
    <row r="54" spans="1:10" ht="36.75" customHeight="1" x14ac:dyDescent="0.2">
      <c r="A54" s="128"/>
      <c r="B54" s="133" t="s">
        <v>65</v>
      </c>
      <c r="C54" s="202" t="s">
        <v>66</v>
      </c>
      <c r="D54" s="203"/>
      <c r="E54" s="203"/>
      <c r="F54" s="139" t="s">
        <v>24</v>
      </c>
      <c r="G54" s="140"/>
      <c r="H54" s="140"/>
      <c r="I54" s="140">
        <f>'SO01 D.1.1. Pol'!G47</f>
        <v>0</v>
      </c>
      <c r="J54" s="137" t="str">
        <f>IF(I69=0,"",I54/I69*100)</f>
        <v/>
      </c>
    </row>
    <row r="55" spans="1:10" ht="36.75" customHeight="1" x14ac:dyDescent="0.2">
      <c r="A55" s="128"/>
      <c r="B55" s="133" t="s">
        <v>67</v>
      </c>
      <c r="C55" s="202" t="s">
        <v>68</v>
      </c>
      <c r="D55" s="203"/>
      <c r="E55" s="203"/>
      <c r="F55" s="139" t="s">
        <v>24</v>
      </c>
      <c r="G55" s="140"/>
      <c r="H55" s="140"/>
      <c r="I55" s="140">
        <f>'SO01 D.1.1. Pol'!G51</f>
        <v>0</v>
      </c>
      <c r="J55" s="137" t="str">
        <f>IF(I69=0,"",I55/I69*100)</f>
        <v/>
      </c>
    </row>
    <row r="56" spans="1:10" ht="36.75" customHeight="1" x14ac:dyDescent="0.2">
      <c r="A56" s="128"/>
      <c r="B56" s="133" t="s">
        <v>69</v>
      </c>
      <c r="C56" s="202" t="s">
        <v>70</v>
      </c>
      <c r="D56" s="203"/>
      <c r="E56" s="203"/>
      <c r="F56" s="139" t="s">
        <v>24</v>
      </c>
      <c r="G56" s="140"/>
      <c r="H56" s="140"/>
      <c r="I56" s="140">
        <f>'SO01 D.1.1. Pol'!G60</f>
        <v>0</v>
      </c>
      <c r="J56" s="137" t="str">
        <f>IF(I69=0,"",I56/I69*100)</f>
        <v/>
      </c>
    </row>
    <row r="57" spans="1:10" ht="36.75" customHeight="1" x14ac:dyDescent="0.2">
      <c r="A57" s="128"/>
      <c r="B57" s="133" t="s">
        <v>71</v>
      </c>
      <c r="C57" s="202" t="s">
        <v>72</v>
      </c>
      <c r="D57" s="203"/>
      <c r="E57" s="203"/>
      <c r="F57" s="139" t="s">
        <v>24</v>
      </c>
      <c r="G57" s="140"/>
      <c r="H57" s="140"/>
      <c r="I57" s="140">
        <f>'SO01 D.1.1. Pol'!G69</f>
        <v>0</v>
      </c>
      <c r="J57" s="137" t="str">
        <f>IF(I69=0,"",I57/I69*100)</f>
        <v/>
      </c>
    </row>
    <row r="58" spans="1:10" ht="36.75" customHeight="1" x14ac:dyDescent="0.2">
      <c r="A58" s="128"/>
      <c r="B58" s="133" t="s">
        <v>73</v>
      </c>
      <c r="C58" s="202" t="s">
        <v>74</v>
      </c>
      <c r="D58" s="203"/>
      <c r="E58" s="203"/>
      <c r="F58" s="139" t="s">
        <v>24</v>
      </c>
      <c r="G58" s="140"/>
      <c r="H58" s="140"/>
      <c r="I58" s="140">
        <f>'SO01 D.1.1. Pol'!G86</f>
        <v>0</v>
      </c>
      <c r="J58" s="137" t="str">
        <f>IF(I69=0,"",I58/I69*100)</f>
        <v/>
      </c>
    </row>
    <row r="59" spans="1:10" ht="36.75" customHeight="1" x14ac:dyDescent="0.2">
      <c r="A59" s="128"/>
      <c r="B59" s="133" t="s">
        <v>75</v>
      </c>
      <c r="C59" s="202" t="s">
        <v>76</v>
      </c>
      <c r="D59" s="203"/>
      <c r="E59" s="203"/>
      <c r="F59" s="139" t="s">
        <v>24</v>
      </c>
      <c r="G59" s="140"/>
      <c r="H59" s="140"/>
      <c r="I59" s="140">
        <f>'SO01 D.1.1. Pol'!G90</f>
        <v>0</v>
      </c>
      <c r="J59" s="137" t="str">
        <f>IF(I69=0,"",I59/I69*100)</f>
        <v/>
      </c>
    </row>
    <row r="60" spans="1:10" ht="36.75" customHeight="1" x14ac:dyDescent="0.2">
      <c r="A60" s="128"/>
      <c r="B60" s="133" t="s">
        <v>77</v>
      </c>
      <c r="C60" s="202" t="s">
        <v>78</v>
      </c>
      <c r="D60" s="203"/>
      <c r="E60" s="203"/>
      <c r="F60" s="139" t="s">
        <v>25</v>
      </c>
      <c r="G60" s="140"/>
      <c r="H60" s="140"/>
      <c r="I60" s="140">
        <f>'SO01 D.1.1. Pol'!G97</f>
        <v>0</v>
      </c>
      <c r="J60" s="137" t="str">
        <f>IF(I69=0,"",I60/I69*100)</f>
        <v/>
      </c>
    </row>
    <row r="61" spans="1:10" ht="36.75" customHeight="1" x14ac:dyDescent="0.2">
      <c r="A61" s="128"/>
      <c r="B61" s="133" t="s">
        <v>79</v>
      </c>
      <c r="C61" s="202" t="s">
        <v>80</v>
      </c>
      <c r="D61" s="203"/>
      <c r="E61" s="203"/>
      <c r="F61" s="139" t="s">
        <v>25</v>
      </c>
      <c r="G61" s="140"/>
      <c r="H61" s="140"/>
      <c r="I61" s="140">
        <f>'SO01 D.1.1. Pol'!G100</f>
        <v>0</v>
      </c>
      <c r="J61" s="137" t="str">
        <f>IF(I69=0,"",I61/I69*100)</f>
        <v/>
      </c>
    </row>
    <row r="62" spans="1:10" ht="36.75" customHeight="1" x14ac:dyDescent="0.2">
      <c r="A62" s="128"/>
      <c r="B62" s="133" t="s">
        <v>81</v>
      </c>
      <c r="C62" s="202" t="s">
        <v>82</v>
      </c>
      <c r="D62" s="203"/>
      <c r="E62" s="203"/>
      <c r="F62" s="139" t="s">
        <v>25</v>
      </c>
      <c r="G62" s="140"/>
      <c r="H62" s="140"/>
      <c r="I62" s="140">
        <f>'SO01 D.1.1. Pol'!G102</f>
        <v>0</v>
      </c>
      <c r="J62" s="137" t="str">
        <f>IF(I69=0,"",I62/I69*100)</f>
        <v/>
      </c>
    </row>
    <row r="63" spans="1:10" ht="36.75" customHeight="1" x14ac:dyDescent="0.2">
      <c r="A63" s="128"/>
      <c r="B63" s="133" t="s">
        <v>83</v>
      </c>
      <c r="C63" s="202" t="s">
        <v>84</v>
      </c>
      <c r="D63" s="203"/>
      <c r="E63" s="203"/>
      <c r="F63" s="139" t="s">
        <v>25</v>
      </c>
      <c r="G63" s="140"/>
      <c r="H63" s="140"/>
      <c r="I63" s="140">
        <f>'SO01 D.1.1. Pol'!G111+'SO01 D.1.1. Pol'!G177</f>
        <v>0</v>
      </c>
      <c r="J63" s="137" t="str">
        <f>IF(I69=0,"",I63/I69*100)</f>
        <v/>
      </c>
    </row>
    <row r="64" spans="1:10" ht="36.75" customHeight="1" x14ac:dyDescent="0.2">
      <c r="A64" s="128"/>
      <c r="B64" s="133" t="s">
        <v>85</v>
      </c>
      <c r="C64" s="202" t="s">
        <v>86</v>
      </c>
      <c r="D64" s="203"/>
      <c r="E64" s="203"/>
      <c r="F64" s="139" t="s">
        <v>25</v>
      </c>
      <c r="G64" s="140"/>
      <c r="H64" s="140"/>
      <c r="I64" s="140">
        <f>'SO01 D.1.1. Pol'!G114</f>
        <v>0</v>
      </c>
      <c r="J64" s="137" t="str">
        <f>IF(I69=0,"",I64/I69*100)</f>
        <v/>
      </c>
    </row>
    <row r="65" spans="1:10" ht="36.75" customHeight="1" x14ac:dyDescent="0.2">
      <c r="A65" s="128"/>
      <c r="B65" s="133" t="s">
        <v>87</v>
      </c>
      <c r="C65" s="202" t="s">
        <v>88</v>
      </c>
      <c r="D65" s="203"/>
      <c r="E65" s="203"/>
      <c r="F65" s="139" t="s">
        <v>25</v>
      </c>
      <c r="G65" s="140"/>
      <c r="H65" s="140"/>
      <c r="I65" s="140">
        <f>'SO01 D.1.1. Pol'!G138</f>
        <v>0</v>
      </c>
      <c r="J65" s="137" t="str">
        <f>IF(I69=0,"",I65/I69*100)</f>
        <v/>
      </c>
    </row>
    <row r="66" spans="1:10" ht="36.75" customHeight="1" x14ac:dyDescent="0.2">
      <c r="A66" s="128"/>
      <c r="B66" s="133" t="s">
        <v>89</v>
      </c>
      <c r="C66" s="202" t="s">
        <v>90</v>
      </c>
      <c r="D66" s="203"/>
      <c r="E66" s="203"/>
      <c r="F66" s="139" t="s">
        <v>25</v>
      </c>
      <c r="G66" s="140"/>
      <c r="H66" s="140"/>
      <c r="I66" s="140">
        <f>'SO01 D.1.1. Pol'!G155</f>
        <v>0</v>
      </c>
      <c r="J66" s="137" t="str">
        <f>IF(I69=0,"",I66/I69*100)</f>
        <v/>
      </c>
    </row>
    <row r="67" spans="1:10" ht="36.75" customHeight="1" x14ac:dyDescent="0.2">
      <c r="A67" s="128"/>
      <c r="B67" s="133" t="s">
        <v>91</v>
      </c>
      <c r="C67" s="202" t="s">
        <v>92</v>
      </c>
      <c r="D67" s="203"/>
      <c r="E67" s="203"/>
      <c r="F67" s="139" t="s">
        <v>25</v>
      </c>
      <c r="G67" s="140"/>
      <c r="H67" s="140"/>
      <c r="I67" s="140">
        <f>'SO01 D.1.1. Pol'!G161</f>
        <v>0</v>
      </c>
      <c r="J67" s="137" t="str">
        <f>IF(I69=0,"",I67/I69*100)</f>
        <v/>
      </c>
    </row>
    <row r="68" spans="1:10" ht="36.75" customHeight="1" x14ac:dyDescent="0.2">
      <c r="A68" s="128"/>
      <c r="B68" s="133" t="s">
        <v>93</v>
      </c>
      <c r="C68" s="202" t="s">
        <v>74</v>
      </c>
      <c r="D68" s="203"/>
      <c r="E68" s="203"/>
      <c r="F68" s="139" t="s">
        <v>94</v>
      </c>
      <c r="G68" s="140"/>
      <c r="H68" s="140"/>
      <c r="I68" s="140">
        <f>'SO01 D.1.1. Pol'!G168</f>
        <v>0</v>
      </c>
      <c r="J68" s="137" t="str">
        <f>IF(I69=0,"",I68/I69*100)</f>
        <v/>
      </c>
    </row>
    <row r="69" spans="1:10" ht="25.5" customHeight="1" x14ac:dyDescent="0.2">
      <c r="A69" s="129"/>
      <c r="B69" s="134" t="s">
        <v>1</v>
      </c>
      <c r="C69" s="135"/>
      <c r="D69" s="136"/>
      <c r="E69" s="136"/>
      <c r="F69" s="141"/>
      <c r="G69" s="142"/>
      <c r="H69" s="142"/>
      <c r="I69" s="142">
        <f>SUM(I50:I68)</f>
        <v>0</v>
      </c>
      <c r="J69" s="138">
        <f>SUM(J50:J68)</f>
        <v>0</v>
      </c>
    </row>
    <row r="70" spans="1:10" x14ac:dyDescent="0.2">
      <c r="F70" s="87"/>
      <c r="G70" s="87"/>
      <c r="H70" s="87"/>
      <c r="I70" s="87"/>
      <c r="J70" s="88"/>
    </row>
    <row r="71" spans="1:10" x14ac:dyDescent="0.2">
      <c r="F71" s="87"/>
      <c r="G71" s="87"/>
      <c r="H71" s="87"/>
      <c r="I71" s="87"/>
      <c r="J71" s="88"/>
    </row>
    <row r="72" spans="1:10" x14ac:dyDescent="0.2">
      <c r="F72" s="87"/>
      <c r="G72" s="87"/>
      <c r="H72" s="87"/>
      <c r="I72" s="87"/>
      <c r="J72" s="88"/>
    </row>
  </sheetData>
  <sheetProtection algorithmName="SHA-512" hashValue="IS1EkHr2DPj4oKyWsTB4xvZZSXbWzUZFJf/h5Qo+tbLQKhYbAnSeACDe9TVfG/S/qkyM6A1uTTNHCCVd3ob7rw==" saltValue="KUi41dPhvrjHOWMH7Ye/wQ==" spinCount="100000" sheet="1" objects="1" scenarios="1"/>
  <protectedRanges>
    <protectedRange sqref="D11:G13 I11:I12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7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8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9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sheetProtection algorithmName="SHA-512" hashValue="20kEcJ/aNl08K7Ynqie0Ccu/LIQU5kTO0tnmfFU4fjdHGVdFJq4vgJVObBHjfjDVg7FAVCrjHYg2v5JJqtBTEg==" saltValue="hIMIQEFen+Iqh9TXGkoS/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6" customWidth="1"/>
    <col min="3" max="3" width="63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4" max="22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61" t="s">
        <v>97</v>
      </c>
      <c r="B1" s="261"/>
      <c r="C1" s="261"/>
      <c r="D1" s="261"/>
      <c r="E1" s="261"/>
      <c r="F1" s="261"/>
      <c r="G1" s="261"/>
      <c r="AE1" t="s">
        <v>98</v>
      </c>
    </row>
    <row r="2" spans="1:58" ht="25.15" customHeight="1" x14ac:dyDescent="0.2">
      <c r="A2" s="144" t="s">
        <v>7</v>
      </c>
      <c r="B2" s="49" t="s">
        <v>49</v>
      </c>
      <c r="C2" s="262" t="s">
        <v>50</v>
      </c>
      <c r="D2" s="263"/>
      <c r="E2" s="263"/>
      <c r="F2" s="263"/>
      <c r="G2" s="264"/>
      <c r="AE2" t="s">
        <v>99</v>
      </c>
    </row>
    <row r="3" spans="1:58" ht="25.15" customHeight="1" x14ac:dyDescent="0.2">
      <c r="A3" s="144" t="s">
        <v>8</v>
      </c>
      <c r="B3" s="49" t="s">
        <v>45</v>
      </c>
      <c r="C3" s="262" t="s">
        <v>46</v>
      </c>
      <c r="D3" s="263"/>
      <c r="E3" s="263"/>
      <c r="F3" s="263"/>
      <c r="G3" s="264"/>
      <c r="AA3" s="126" t="s">
        <v>99</v>
      </c>
      <c r="AE3" t="s">
        <v>100</v>
      </c>
    </row>
    <row r="4" spans="1:58" ht="25.15" customHeight="1" x14ac:dyDescent="0.2">
      <c r="A4" s="145" t="s">
        <v>9</v>
      </c>
      <c r="B4" s="146" t="s">
        <v>352</v>
      </c>
      <c r="C4" s="265" t="s">
        <v>353</v>
      </c>
      <c r="D4" s="266"/>
      <c r="E4" s="266"/>
      <c r="F4" s="266"/>
      <c r="G4" s="267"/>
      <c r="AE4" t="s">
        <v>101</v>
      </c>
    </row>
    <row r="5" spans="1:58" x14ac:dyDescent="0.2">
      <c r="D5" s="10"/>
    </row>
    <row r="6" spans="1:58" ht="38.25" x14ac:dyDescent="0.2">
      <c r="A6" s="148" t="s">
        <v>102</v>
      </c>
      <c r="B6" s="150" t="s">
        <v>103</v>
      </c>
      <c r="C6" s="150" t="s">
        <v>104</v>
      </c>
      <c r="D6" s="149" t="s">
        <v>105</v>
      </c>
      <c r="E6" s="148" t="s">
        <v>106</v>
      </c>
      <c r="F6" s="147" t="s">
        <v>107</v>
      </c>
      <c r="G6" s="148" t="s">
        <v>29</v>
      </c>
      <c r="H6" s="151" t="s">
        <v>30</v>
      </c>
      <c r="I6" s="151" t="s">
        <v>108</v>
      </c>
      <c r="J6" s="151" t="s">
        <v>31</v>
      </c>
      <c r="K6" s="151" t="s">
        <v>109</v>
      </c>
      <c r="L6" s="151" t="s">
        <v>110</v>
      </c>
      <c r="M6" s="151" t="s">
        <v>111</v>
      </c>
      <c r="N6" s="151" t="s">
        <v>112</v>
      </c>
      <c r="O6" s="151" t="s">
        <v>113</v>
      </c>
      <c r="P6" s="151" t="s">
        <v>114</v>
      </c>
      <c r="Q6" s="151" t="s">
        <v>115</v>
      </c>
      <c r="R6" s="151" t="s">
        <v>116</v>
      </c>
      <c r="S6" s="151" t="s">
        <v>117</v>
      </c>
      <c r="T6" s="151" t="s">
        <v>118</v>
      </c>
      <c r="U6" s="151" t="s">
        <v>119</v>
      </c>
      <c r="V6" s="151" t="s">
        <v>120</v>
      </c>
    </row>
    <row r="7" spans="1:58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</row>
    <row r="8" spans="1:58" x14ac:dyDescent="0.2">
      <c r="A8" s="169" t="s">
        <v>121</v>
      </c>
      <c r="B8" s="170" t="s">
        <v>57</v>
      </c>
      <c r="C8" s="190" t="s">
        <v>58</v>
      </c>
      <c r="D8" s="171"/>
      <c r="E8" s="172"/>
      <c r="F8" s="173"/>
      <c r="G8" s="173">
        <f>SUMIF(AE9:AE24,"&lt;&gt;NOR",G9:G24)</f>
        <v>0</v>
      </c>
      <c r="H8" s="173"/>
      <c r="I8" s="173">
        <f>SUM(I9:I24)</f>
        <v>0</v>
      </c>
      <c r="J8" s="173"/>
      <c r="K8" s="173">
        <f>SUM(K9:K24)</f>
        <v>0</v>
      </c>
      <c r="L8" s="173"/>
      <c r="M8" s="173">
        <f>SUM(M9:M24)</f>
        <v>0</v>
      </c>
      <c r="N8" s="173"/>
      <c r="O8" s="173">
        <f>SUM(O9:O24)</f>
        <v>37.989999999999995</v>
      </c>
      <c r="P8" s="173"/>
      <c r="Q8" s="173">
        <f>SUM(Q9:Q24)</f>
        <v>0</v>
      </c>
      <c r="R8" s="174"/>
      <c r="S8" s="168"/>
      <c r="T8" s="168">
        <f>SUM(T9:T24)</f>
        <v>2104.9499999999998</v>
      </c>
      <c r="U8" s="168"/>
      <c r="V8" s="168"/>
      <c r="AE8" t="s">
        <v>122</v>
      </c>
    </row>
    <row r="9" spans="1:58" outlineLevel="1" x14ac:dyDescent="0.2">
      <c r="A9" s="175">
        <v>1</v>
      </c>
      <c r="B9" s="176" t="s">
        <v>123</v>
      </c>
      <c r="C9" s="191" t="s">
        <v>124</v>
      </c>
      <c r="D9" s="177" t="s">
        <v>125</v>
      </c>
      <c r="E9" s="178">
        <v>9.4320000000000001E-2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1.0900000000000001</v>
      </c>
      <c r="O9" s="180">
        <f>ROUND(E9*N9,2)</f>
        <v>0.1</v>
      </c>
      <c r="P9" s="180">
        <v>0</v>
      </c>
      <c r="Q9" s="180">
        <f>ROUND(E9*P9,2)</f>
        <v>0</v>
      </c>
      <c r="R9" s="181" t="s">
        <v>126</v>
      </c>
      <c r="S9" s="161">
        <v>18.8</v>
      </c>
      <c r="T9" s="161">
        <f>ROUND(E9*S9,2)</f>
        <v>1.77</v>
      </c>
      <c r="U9" s="161"/>
      <c r="V9" s="161" t="s">
        <v>127</v>
      </c>
      <c r="W9" s="152"/>
      <c r="X9" s="152"/>
      <c r="Y9" s="152"/>
      <c r="Z9" s="152"/>
      <c r="AA9" s="152"/>
      <c r="AB9" s="152"/>
      <c r="AC9" s="152"/>
      <c r="AD9" s="152"/>
      <c r="AE9" s="152" t="s">
        <v>128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</row>
    <row r="10" spans="1:58" outlineLevel="1" x14ac:dyDescent="0.2">
      <c r="A10" s="159"/>
      <c r="B10" s="160"/>
      <c r="C10" s="192" t="s">
        <v>129</v>
      </c>
      <c r="D10" s="162"/>
      <c r="E10" s="163">
        <v>0.09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52"/>
      <c r="X10" s="152"/>
      <c r="Y10" s="152"/>
      <c r="Z10" s="152"/>
      <c r="AA10" s="152"/>
      <c r="AB10" s="152"/>
      <c r="AC10" s="152"/>
      <c r="AD10" s="152"/>
      <c r="AE10" s="152" t="s">
        <v>130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</row>
    <row r="11" spans="1:58" outlineLevel="1" x14ac:dyDescent="0.2">
      <c r="A11" s="175">
        <v>2</v>
      </c>
      <c r="B11" s="176" t="s">
        <v>131</v>
      </c>
      <c r="C11" s="191" t="s">
        <v>132</v>
      </c>
      <c r="D11" s="177" t="s">
        <v>133</v>
      </c>
      <c r="E11" s="178">
        <v>6.3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0.76605000000000001</v>
      </c>
      <c r="O11" s="180">
        <f>ROUND(E11*N11,2)</f>
        <v>4.83</v>
      </c>
      <c r="P11" s="180">
        <v>0</v>
      </c>
      <c r="Q11" s="180">
        <f>ROUND(E11*P11,2)</f>
        <v>0</v>
      </c>
      <c r="R11" s="181" t="s">
        <v>126</v>
      </c>
      <c r="S11" s="161">
        <v>3.3231899999999999</v>
      </c>
      <c r="T11" s="161">
        <f>ROUND(E11*S11,2)</f>
        <v>20.94</v>
      </c>
      <c r="U11" s="161"/>
      <c r="V11" s="161" t="s">
        <v>127</v>
      </c>
      <c r="W11" s="152"/>
      <c r="X11" s="152"/>
      <c r="Y11" s="152"/>
      <c r="Z11" s="152"/>
      <c r="AA11" s="152"/>
      <c r="AB11" s="152"/>
      <c r="AC11" s="152"/>
      <c r="AD11" s="152"/>
      <c r="AE11" s="152" t="s">
        <v>128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</row>
    <row r="12" spans="1:58" outlineLevel="1" x14ac:dyDescent="0.2">
      <c r="A12" s="159"/>
      <c r="B12" s="160"/>
      <c r="C12" s="192" t="s">
        <v>134</v>
      </c>
      <c r="D12" s="162"/>
      <c r="E12" s="163">
        <v>1.3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52"/>
      <c r="X12" s="152"/>
      <c r="Y12" s="152"/>
      <c r="Z12" s="152"/>
      <c r="AA12" s="152"/>
      <c r="AB12" s="152"/>
      <c r="AC12" s="152"/>
      <c r="AD12" s="152"/>
      <c r="AE12" s="152" t="s">
        <v>130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</row>
    <row r="13" spans="1:58" outlineLevel="1" x14ac:dyDescent="0.2">
      <c r="A13" s="159"/>
      <c r="B13" s="160"/>
      <c r="C13" s="192" t="s">
        <v>135</v>
      </c>
      <c r="D13" s="162"/>
      <c r="E13" s="163">
        <v>2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52"/>
      <c r="X13" s="152"/>
      <c r="Y13" s="152"/>
      <c r="Z13" s="152"/>
      <c r="AA13" s="152"/>
      <c r="AB13" s="152"/>
      <c r="AC13" s="152"/>
      <c r="AD13" s="152"/>
      <c r="AE13" s="152" t="s">
        <v>130</v>
      </c>
      <c r="AF13" s="152">
        <v>0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</row>
    <row r="14" spans="1:58" outlineLevel="1" x14ac:dyDescent="0.2">
      <c r="A14" s="159"/>
      <c r="B14" s="160"/>
      <c r="C14" s="192" t="s">
        <v>136</v>
      </c>
      <c r="D14" s="162"/>
      <c r="E14" s="163">
        <v>3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52"/>
      <c r="X14" s="152"/>
      <c r="Y14" s="152"/>
      <c r="Z14" s="152"/>
      <c r="AA14" s="152"/>
      <c r="AB14" s="152"/>
      <c r="AC14" s="152"/>
      <c r="AD14" s="152"/>
      <c r="AE14" s="152" t="s">
        <v>130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</row>
    <row r="15" spans="1:58" outlineLevel="1" x14ac:dyDescent="0.2">
      <c r="A15" s="175">
        <v>3</v>
      </c>
      <c r="B15" s="176" t="s">
        <v>137</v>
      </c>
      <c r="C15" s="191" t="s">
        <v>138</v>
      </c>
      <c r="D15" s="177" t="s">
        <v>139</v>
      </c>
      <c r="E15" s="178">
        <v>66.91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0.12268999999999999</v>
      </c>
      <c r="O15" s="180">
        <f>ROUND(E15*N15,2)</f>
        <v>8.2100000000000009</v>
      </c>
      <c r="P15" s="180">
        <v>0</v>
      </c>
      <c r="Q15" s="180">
        <f>ROUND(E15*P15,2)</f>
        <v>0</v>
      </c>
      <c r="R15" s="181" t="s">
        <v>126</v>
      </c>
      <c r="S15" s="161">
        <v>0.55674999999999997</v>
      </c>
      <c r="T15" s="161">
        <f>ROUND(E15*S15,2)</f>
        <v>37.25</v>
      </c>
      <c r="U15" s="161"/>
      <c r="V15" s="161" t="s">
        <v>127</v>
      </c>
      <c r="W15" s="152"/>
      <c r="X15" s="152"/>
      <c r="Y15" s="152"/>
      <c r="Z15" s="152"/>
      <c r="AA15" s="152"/>
      <c r="AB15" s="152"/>
      <c r="AC15" s="152"/>
      <c r="AD15" s="152"/>
      <c r="AE15" s="152" t="s">
        <v>128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</row>
    <row r="16" spans="1:58" outlineLevel="1" x14ac:dyDescent="0.2">
      <c r="A16" s="159"/>
      <c r="B16" s="160"/>
      <c r="C16" s="192" t="s">
        <v>140</v>
      </c>
      <c r="D16" s="162"/>
      <c r="E16" s="163">
        <v>58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52"/>
      <c r="X16" s="152"/>
      <c r="Y16" s="152"/>
      <c r="Z16" s="152"/>
      <c r="AA16" s="152"/>
      <c r="AB16" s="152"/>
      <c r="AC16" s="152"/>
      <c r="AD16" s="152"/>
      <c r="AE16" s="152" t="s">
        <v>130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</row>
    <row r="17" spans="1:58" outlineLevel="1" x14ac:dyDescent="0.2">
      <c r="A17" s="159"/>
      <c r="B17" s="160"/>
      <c r="C17" s="192" t="s">
        <v>141</v>
      </c>
      <c r="D17" s="162"/>
      <c r="E17" s="163">
        <v>8.91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52"/>
      <c r="X17" s="152"/>
      <c r="Y17" s="152"/>
      <c r="Z17" s="152"/>
      <c r="AA17" s="152"/>
      <c r="AB17" s="152"/>
      <c r="AC17" s="152"/>
      <c r="AD17" s="152"/>
      <c r="AE17" s="152" t="s">
        <v>130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</row>
    <row r="18" spans="1:58" outlineLevel="1" x14ac:dyDescent="0.2">
      <c r="A18" s="175">
        <v>4</v>
      </c>
      <c r="B18" s="176" t="s">
        <v>142</v>
      </c>
      <c r="C18" s="191" t="s">
        <v>143</v>
      </c>
      <c r="D18" s="177" t="s">
        <v>139</v>
      </c>
      <c r="E18" s="178">
        <v>1.44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0.15679999999999999</v>
      </c>
      <c r="O18" s="180">
        <f>ROUND(E18*N18,2)</f>
        <v>0.23</v>
      </c>
      <c r="P18" s="180">
        <v>0</v>
      </c>
      <c r="Q18" s="180">
        <f>ROUND(E18*P18,2)</f>
        <v>0</v>
      </c>
      <c r="R18" s="181" t="s">
        <v>126</v>
      </c>
      <c r="S18" s="161">
        <v>1.2225999999999999</v>
      </c>
      <c r="T18" s="161">
        <f>ROUND(E18*S18,2)</f>
        <v>1.76</v>
      </c>
      <c r="U18" s="161"/>
      <c r="V18" s="161" t="s">
        <v>127</v>
      </c>
      <c r="W18" s="152"/>
      <c r="X18" s="152"/>
      <c r="Y18" s="152"/>
      <c r="Z18" s="152"/>
      <c r="AA18" s="152"/>
      <c r="AB18" s="152"/>
      <c r="AC18" s="152"/>
      <c r="AD18" s="152"/>
      <c r="AE18" s="152" t="s">
        <v>128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</row>
    <row r="19" spans="1:58" outlineLevel="1" x14ac:dyDescent="0.2">
      <c r="A19" s="159"/>
      <c r="B19" s="160"/>
      <c r="C19" s="192" t="s">
        <v>144</v>
      </c>
      <c r="D19" s="162"/>
      <c r="E19" s="163">
        <v>1.44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52"/>
      <c r="X19" s="152"/>
      <c r="Y19" s="152"/>
      <c r="Z19" s="152"/>
      <c r="AA19" s="152"/>
      <c r="AB19" s="152"/>
      <c r="AC19" s="152"/>
      <c r="AD19" s="152"/>
      <c r="AE19" s="152" t="s">
        <v>130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</row>
    <row r="20" spans="1:58" ht="22.5" outlineLevel="1" x14ac:dyDescent="0.2">
      <c r="A20" s="175">
        <v>5</v>
      </c>
      <c r="B20" s="176" t="s">
        <v>145</v>
      </c>
      <c r="C20" s="191" t="s">
        <v>146</v>
      </c>
      <c r="D20" s="177" t="s">
        <v>139</v>
      </c>
      <c r="E20" s="178">
        <v>1981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1.2149999999999999E-2</v>
      </c>
      <c r="O20" s="180">
        <f>ROUND(E20*N20,2)</f>
        <v>24.07</v>
      </c>
      <c r="P20" s="180">
        <v>0</v>
      </c>
      <c r="Q20" s="180">
        <f>ROUND(E20*P20,2)</f>
        <v>0</v>
      </c>
      <c r="R20" s="181" t="s">
        <v>126</v>
      </c>
      <c r="S20" s="161">
        <v>1.0109999999999999</v>
      </c>
      <c r="T20" s="161">
        <f>ROUND(E20*S20,2)</f>
        <v>2002.79</v>
      </c>
      <c r="U20" s="161"/>
      <c r="V20" s="161" t="s">
        <v>127</v>
      </c>
      <c r="W20" s="152"/>
      <c r="X20" s="152"/>
      <c r="Y20" s="152"/>
      <c r="Z20" s="152"/>
      <c r="AA20" s="152"/>
      <c r="AB20" s="152"/>
      <c r="AC20" s="152"/>
      <c r="AD20" s="152"/>
      <c r="AE20" s="152" t="s">
        <v>128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</row>
    <row r="21" spans="1:58" outlineLevel="1" x14ac:dyDescent="0.2">
      <c r="A21" s="159"/>
      <c r="B21" s="160"/>
      <c r="C21" s="192" t="s">
        <v>147</v>
      </c>
      <c r="D21" s="162"/>
      <c r="E21" s="163">
        <v>1981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52"/>
      <c r="X21" s="152"/>
      <c r="Y21" s="152"/>
      <c r="Z21" s="152"/>
      <c r="AA21" s="152"/>
      <c r="AB21" s="152"/>
      <c r="AC21" s="152"/>
      <c r="AD21" s="152"/>
      <c r="AE21" s="152" t="s">
        <v>130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</row>
    <row r="22" spans="1:58" ht="22.5" outlineLevel="1" x14ac:dyDescent="0.2">
      <c r="A22" s="182">
        <v>6</v>
      </c>
      <c r="B22" s="183" t="s">
        <v>148</v>
      </c>
      <c r="C22" s="193" t="s">
        <v>149</v>
      </c>
      <c r="D22" s="184" t="s">
        <v>139</v>
      </c>
      <c r="E22" s="185">
        <v>40</v>
      </c>
      <c r="F22" s="186"/>
      <c r="G22" s="187">
        <f>ROUND(E22*F22,2)</f>
        <v>0</v>
      </c>
      <c r="H22" s="186"/>
      <c r="I22" s="187">
        <f>ROUND(E22*H22,2)</f>
        <v>0</v>
      </c>
      <c r="J22" s="186"/>
      <c r="K22" s="187">
        <f>ROUND(E22*J22,2)</f>
        <v>0</v>
      </c>
      <c r="L22" s="187">
        <v>21</v>
      </c>
      <c r="M22" s="187">
        <f>G22*(1+L22/100)</f>
        <v>0</v>
      </c>
      <c r="N22" s="187">
        <v>1.3729999999999999E-2</v>
      </c>
      <c r="O22" s="187">
        <f>ROUND(E22*N22,2)</f>
        <v>0.55000000000000004</v>
      </c>
      <c r="P22" s="187">
        <v>0</v>
      </c>
      <c r="Q22" s="187">
        <f>ROUND(E22*P22,2)</f>
        <v>0</v>
      </c>
      <c r="R22" s="188" t="s">
        <v>126</v>
      </c>
      <c r="S22" s="161">
        <v>1.0109999999999999</v>
      </c>
      <c r="T22" s="161">
        <f>ROUND(E22*S22,2)</f>
        <v>40.44</v>
      </c>
      <c r="U22" s="161"/>
      <c r="V22" s="161" t="s">
        <v>127</v>
      </c>
      <c r="W22" s="152"/>
      <c r="X22" s="152"/>
      <c r="Y22" s="152"/>
      <c r="Z22" s="152"/>
      <c r="AA22" s="152"/>
      <c r="AB22" s="152"/>
      <c r="AC22" s="152"/>
      <c r="AD22" s="152"/>
      <c r="AE22" s="152" t="s">
        <v>128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</row>
    <row r="23" spans="1:58" outlineLevel="1" x14ac:dyDescent="0.2">
      <c r="A23" s="182">
        <v>7</v>
      </c>
      <c r="B23" s="183" t="s">
        <v>150</v>
      </c>
      <c r="C23" s="193" t="s">
        <v>151</v>
      </c>
      <c r="D23" s="184" t="s">
        <v>139</v>
      </c>
      <c r="E23" s="185">
        <v>203</v>
      </c>
      <c r="F23" s="186"/>
      <c r="G23" s="187">
        <f>ROUND(E23*F23,2)</f>
        <v>0</v>
      </c>
      <c r="H23" s="186"/>
      <c r="I23" s="187">
        <f>ROUND(E23*H23,2)</f>
        <v>0</v>
      </c>
      <c r="J23" s="186"/>
      <c r="K23" s="187">
        <f>ROUND(E23*J23,2)</f>
        <v>0</v>
      </c>
      <c r="L23" s="187">
        <v>21</v>
      </c>
      <c r="M23" s="187">
        <f>G23*(1+L23/100)</f>
        <v>0</v>
      </c>
      <c r="N23" s="187">
        <v>0</v>
      </c>
      <c r="O23" s="187">
        <f>ROUND(E23*N23,2)</f>
        <v>0</v>
      </c>
      <c r="P23" s="187">
        <v>0</v>
      </c>
      <c r="Q23" s="187">
        <f>ROUND(E23*P23,2)</f>
        <v>0</v>
      </c>
      <c r="R23" s="188" t="s">
        <v>126</v>
      </c>
      <c r="S23" s="161">
        <v>0</v>
      </c>
      <c r="T23" s="161">
        <f>ROUND(E23*S23,2)</f>
        <v>0</v>
      </c>
      <c r="U23" s="161"/>
      <c r="V23" s="161" t="s">
        <v>127</v>
      </c>
      <c r="W23" s="152"/>
      <c r="X23" s="152"/>
      <c r="Y23" s="152"/>
      <c r="Z23" s="152"/>
      <c r="AA23" s="152"/>
      <c r="AB23" s="152"/>
      <c r="AC23" s="152"/>
      <c r="AD23" s="152"/>
      <c r="AE23" s="152" t="s">
        <v>128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</row>
    <row r="24" spans="1:58" outlineLevel="1" x14ac:dyDescent="0.2">
      <c r="A24" s="182">
        <v>8</v>
      </c>
      <c r="B24" s="183" t="s">
        <v>152</v>
      </c>
      <c r="C24" s="193" t="s">
        <v>153</v>
      </c>
      <c r="D24" s="184" t="s">
        <v>139</v>
      </c>
      <c r="E24" s="185">
        <v>38</v>
      </c>
      <c r="F24" s="186"/>
      <c r="G24" s="187">
        <f>ROUND(E24*F24,2)</f>
        <v>0</v>
      </c>
      <c r="H24" s="186"/>
      <c r="I24" s="187">
        <f>ROUND(E24*H24,2)</f>
        <v>0</v>
      </c>
      <c r="J24" s="186"/>
      <c r="K24" s="187">
        <f>ROUND(E24*J24,2)</f>
        <v>0</v>
      </c>
      <c r="L24" s="187">
        <v>21</v>
      </c>
      <c r="M24" s="187">
        <f>G24*(1+L24/100)</f>
        <v>0</v>
      </c>
      <c r="N24" s="187">
        <v>0</v>
      </c>
      <c r="O24" s="187">
        <f>ROUND(E24*N24,2)</f>
        <v>0</v>
      </c>
      <c r="P24" s="187">
        <v>0</v>
      </c>
      <c r="Q24" s="187">
        <f>ROUND(E24*P24,2)</f>
        <v>0</v>
      </c>
      <c r="R24" s="188" t="s">
        <v>126</v>
      </c>
      <c r="S24" s="161">
        <v>0</v>
      </c>
      <c r="T24" s="161">
        <f>ROUND(E24*S24,2)</f>
        <v>0</v>
      </c>
      <c r="U24" s="161"/>
      <c r="V24" s="161" t="s">
        <v>127</v>
      </c>
      <c r="W24" s="152"/>
      <c r="X24" s="152"/>
      <c r="Y24" s="152"/>
      <c r="Z24" s="152"/>
      <c r="AA24" s="152"/>
      <c r="AB24" s="152"/>
      <c r="AC24" s="152"/>
      <c r="AD24" s="152"/>
      <c r="AE24" s="152" t="s">
        <v>128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</row>
    <row r="25" spans="1:58" x14ac:dyDescent="0.2">
      <c r="A25" s="169" t="s">
        <v>121</v>
      </c>
      <c r="B25" s="170" t="s">
        <v>61</v>
      </c>
      <c r="C25" s="190" t="s">
        <v>62</v>
      </c>
      <c r="D25" s="171"/>
      <c r="E25" s="172"/>
      <c r="F25" s="173"/>
      <c r="G25" s="173">
        <f>SUMIF(AE26:AE43,"&lt;&gt;NOR",G26:G43)</f>
        <v>0</v>
      </c>
      <c r="H25" s="173"/>
      <c r="I25" s="173">
        <f>SUM(I26:I43)</f>
        <v>0</v>
      </c>
      <c r="J25" s="173"/>
      <c r="K25" s="173">
        <f>SUM(K26:K43)</f>
        <v>0</v>
      </c>
      <c r="L25" s="173"/>
      <c r="M25" s="173">
        <f>SUM(M26:M43)</f>
        <v>0</v>
      </c>
      <c r="N25" s="173"/>
      <c r="O25" s="173">
        <f>SUM(O26:O43)</f>
        <v>76.599999999999994</v>
      </c>
      <c r="P25" s="173"/>
      <c r="Q25" s="173">
        <f>SUM(Q26:Q43)</f>
        <v>0</v>
      </c>
      <c r="R25" s="174"/>
      <c r="S25" s="168"/>
      <c r="T25" s="168">
        <f>SUM(T26:T43)</f>
        <v>1404.4699999999998</v>
      </c>
      <c r="U25" s="168"/>
      <c r="V25" s="168"/>
      <c r="AE25" t="s">
        <v>122</v>
      </c>
    </row>
    <row r="26" spans="1:58" outlineLevel="1" x14ac:dyDescent="0.2">
      <c r="A26" s="175">
        <v>9</v>
      </c>
      <c r="B26" s="176" t="s">
        <v>154</v>
      </c>
      <c r="C26" s="191" t="s">
        <v>155</v>
      </c>
      <c r="D26" s="177" t="s">
        <v>139</v>
      </c>
      <c r="E26" s="178">
        <v>512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8.9599999999999992E-3</v>
      </c>
      <c r="O26" s="180">
        <f>ROUND(E26*N26,2)</f>
        <v>4.59</v>
      </c>
      <c r="P26" s="180">
        <v>0</v>
      </c>
      <c r="Q26" s="180">
        <f>ROUND(E26*P26,2)</f>
        <v>0</v>
      </c>
      <c r="R26" s="181" t="s">
        <v>126</v>
      </c>
      <c r="S26" s="161">
        <v>0.40400000000000003</v>
      </c>
      <c r="T26" s="161">
        <f>ROUND(E26*S26,2)</f>
        <v>206.85</v>
      </c>
      <c r="U26" s="161"/>
      <c r="V26" s="161" t="s">
        <v>127</v>
      </c>
      <c r="W26" s="152"/>
      <c r="X26" s="152"/>
      <c r="Y26" s="152"/>
      <c r="Z26" s="152"/>
      <c r="AA26" s="152"/>
      <c r="AB26" s="152"/>
      <c r="AC26" s="152"/>
      <c r="AD26" s="152"/>
      <c r="AE26" s="152" t="s">
        <v>128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</row>
    <row r="27" spans="1:58" outlineLevel="1" x14ac:dyDescent="0.2">
      <c r="A27" s="159"/>
      <c r="B27" s="160"/>
      <c r="C27" s="257" t="s">
        <v>156</v>
      </c>
      <c r="D27" s="258"/>
      <c r="E27" s="258"/>
      <c r="F27" s="258"/>
      <c r="G27" s="258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52"/>
      <c r="X27" s="152"/>
      <c r="Y27" s="152"/>
      <c r="Z27" s="152"/>
      <c r="AA27" s="152"/>
      <c r="AB27" s="152"/>
      <c r="AC27" s="152"/>
      <c r="AD27" s="152"/>
      <c r="AE27" s="152" t="s">
        <v>157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</row>
    <row r="28" spans="1:58" outlineLevel="1" x14ac:dyDescent="0.2">
      <c r="A28" s="159"/>
      <c r="B28" s="160"/>
      <c r="C28" s="192" t="s">
        <v>158</v>
      </c>
      <c r="D28" s="162"/>
      <c r="E28" s="163">
        <v>512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52"/>
      <c r="X28" s="152"/>
      <c r="Y28" s="152"/>
      <c r="Z28" s="152"/>
      <c r="AA28" s="152"/>
      <c r="AB28" s="152"/>
      <c r="AC28" s="152"/>
      <c r="AD28" s="152"/>
      <c r="AE28" s="152" t="s">
        <v>130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</row>
    <row r="29" spans="1:58" outlineLevel="1" x14ac:dyDescent="0.2">
      <c r="A29" s="175">
        <v>10</v>
      </c>
      <c r="B29" s="176" t="s">
        <v>159</v>
      </c>
      <c r="C29" s="191" t="s">
        <v>160</v>
      </c>
      <c r="D29" s="177" t="s">
        <v>161</v>
      </c>
      <c r="E29" s="178">
        <v>6.6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21</v>
      </c>
      <c r="M29" s="180">
        <f>G29*(1+L29/100)</f>
        <v>0</v>
      </c>
      <c r="N29" s="180">
        <v>4.3049999999999998E-2</v>
      </c>
      <c r="O29" s="180">
        <f>ROUND(E29*N29,2)</f>
        <v>0.28000000000000003</v>
      </c>
      <c r="P29" s="180">
        <v>0</v>
      </c>
      <c r="Q29" s="180">
        <f>ROUND(E29*P29,2)</f>
        <v>0</v>
      </c>
      <c r="R29" s="181" t="s">
        <v>126</v>
      </c>
      <c r="S29" s="161">
        <v>0.87802999999999998</v>
      </c>
      <c r="T29" s="161">
        <f>ROUND(E29*S29,2)</f>
        <v>5.79</v>
      </c>
      <c r="U29" s="161"/>
      <c r="V29" s="161" t="s">
        <v>127</v>
      </c>
      <c r="W29" s="152"/>
      <c r="X29" s="152"/>
      <c r="Y29" s="152"/>
      <c r="Z29" s="152"/>
      <c r="AA29" s="152"/>
      <c r="AB29" s="152"/>
      <c r="AC29" s="152"/>
      <c r="AD29" s="152"/>
      <c r="AE29" s="152" t="s">
        <v>128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</row>
    <row r="30" spans="1:58" outlineLevel="1" x14ac:dyDescent="0.2">
      <c r="A30" s="159"/>
      <c r="B30" s="160"/>
      <c r="C30" s="192" t="s">
        <v>162</v>
      </c>
      <c r="D30" s="162"/>
      <c r="E30" s="163">
        <v>2.6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52"/>
      <c r="X30" s="152"/>
      <c r="Y30" s="152"/>
      <c r="Z30" s="152"/>
      <c r="AA30" s="152"/>
      <c r="AB30" s="152"/>
      <c r="AC30" s="152"/>
      <c r="AD30" s="152"/>
      <c r="AE30" s="152" t="s">
        <v>130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</row>
    <row r="31" spans="1:58" outlineLevel="1" x14ac:dyDescent="0.2">
      <c r="A31" s="159"/>
      <c r="B31" s="160"/>
      <c r="C31" s="192" t="s">
        <v>163</v>
      </c>
      <c r="D31" s="162"/>
      <c r="E31" s="163">
        <v>4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52"/>
      <c r="X31" s="152"/>
      <c r="Y31" s="152"/>
      <c r="Z31" s="152"/>
      <c r="AA31" s="152"/>
      <c r="AB31" s="152"/>
      <c r="AC31" s="152"/>
      <c r="AD31" s="152"/>
      <c r="AE31" s="152" t="s">
        <v>130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</row>
    <row r="32" spans="1:58" outlineLevel="1" x14ac:dyDescent="0.2">
      <c r="A32" s="182">
        <v>11</v>
      </c>
      <c r="B32" s="183" t="s">
        <v>164</v>
      </c>
      <c r="C32" s="193" t="s">
        <v>165</v>
      </c>
      <c r="D32" s="184" t="s">
        <v>166</v>
      </c>
      <c r="E32" s="185">
        <v>1623</v>
      </c>
      <c r="F32" s="186"/>
      <c r="G32" s="187">
        <f>ROUND(E32*F32,2)</f>
        <v>0</v>
      </c>
      <c r="H32" s="186"/>
      <c r="I32" s="187">
        <f>ROUND(E32*H32,2)</f>
        <v>0</v>
      </c>
      <c r="J32" s="186"/>
      <c r="K32" s="187">
        <f>ROUND(E32*J32,2)</f>
        <v>0</v>
      </c>
      <c r="L32" s="187">
        <v>21</v>
      </c>
      <c r="M32" s="187">
        <f>G32*(1+L32/100)</f>
        <v>0</v>
      </c>
      <c r="N32" s="187">
        <v>4.3299999999999996E-3</v>
      </c>
      <c r="O32" s="187">
        <f>ROUND(E32*N32,2)</f>
        <v>7.03</v>
      </c>
      <c r="P32" s="187">
        <v>0</v>
      </c>
      <c r="Q32" s="187">
        <f>ROUND(E32*P32,2)</f>
        <v>0</v>
      </c>
      <c r="R32" s="188" t="s">
        <v>126</v>
      </c>
      <c r="S32" s="161">
        <v>0.152</v>
      </c>
      <c r="T32" s="161">
        <f>ROUND(E32*S32,2)</f>
        <v>246.7</v>
      </c>
      <c r="U32" s="161"/>
      <c r="V32" s="161" t="s">
        <v>127</v>
      </c>
      <c r="W32" s="152"/>
      <c r="X32" s="152"/>
      <c r="Y32" s="152"/>
      <c r="Z32" s="152"/>
      <c r="AA32" s="152"/>
      <c r="AB32" s="152"/>
      <c r="AC32" s="152"/>
      <c r="AD32" s="152"/>
      <c r="AE32" s="152" t="s">
        <v>128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</row>
    <row r="33" spans="1:58" outlineLevel="1" x14ac:dyDescent="0.2">
      <c r="A33" s="182">
        <v>12</v>
      </c>
      <c r="B33" s="183" t="s">
        <v>167</v>
      </c>
      <c r="C33" s="193" t="s">
        <v>168</v>
      </c>
      <c r="D33" s="184" t="s">
        <v>166</v>
      </c>
      <c r="E33" s="185">
        <v>1082</v>
      </c>
      <c r="F33" s="186"/>
      <c r="G33" s="187">
        <f>ROUND(E33*F33,2)</f>
        <v>0</v>
      </c>
      <c r="H33" s="186"/>
      <c r="I33" s="187">
        <f>ROUND(E33*H33,2)</f>
        <v>0</v>
      </c>
      <c r="J33" s="186"/>
      <c r="K33" s="187">
        <f>ROUND(E33*J33,2)</f>
        <v>0</v>
      </c>
      <c r="L33" s="187">
        <v>21</v>
      </c>
      <c r="M33" s="187">
        <f>G33*(1+L33/100)</f>
        <v>0</v>
      </c>
      <c r="N33" s="187">
        <v>3.8980000000000001E-2</v>
      </c>
      <c r="O33" s="187">
        <f>ROUND(E33*N33,2)</f>
        <v>42.18</v>
      </c>
      <c r="P33" s="187">
        <v>0</v>
      </c>
      <c r="Q33" s="187">
        <f>ROUND(E33*P33,2)</f>
        <v>0</v>
      </c>
      <c r="R33" s="188" t="s">
        <v>126</v>
      </c>
      <c r="S33" s="161">
        <v>0.29299999999999998</v>
      </c>
      <c r="T33" s="161">
        <f>ROUND(E33*S33,2)</f>
        <v>317.02999999999997</v>
      </c>
      <c r="U33" s="161"/>
      <c r="V33" s="161" t="s">
        <v>127</v>
      </c>
      <c r="W33" s="152"/>
      <c r="X33" s="152"/>
      <c r="Y33" s="152"/>
      <c r="Z33" s="152"/>
      <c r="AA33" s="152"/>
      <c r="AB33" s="152"/>
      <c r="AC33" s="152"/>
      <c r="AD33" s="152"/>
      <c r="AE33" s="152" t="s">
        <v>128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</row>
    <row r="34" spans="1:58" outlineLevel="1" x14ac:dyDescent="0.2">
      <c r="A34" s="175">
        <v>13</v>
      </c>
      <c r="B34" s="176" t="s">
        <v>169</v>
      </c>
      <c r="C34" s="191" t="s">
        <v>170</v>
      </c>
      <c r="D34" s="177" t="s">
        <v>139</v>
      </c>
      <c r="E34" s="178">
        <v>133.82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4.7660000000000001E-2</v>
      </c>
      <c r="O34" s="180">
        <f>ROUND(E34*N34,2)</f>
        <v>6.38</v>
      </c>
      <c r="P34" s="180">
        <v>0</v>
      </c>
      <c r="Q34" s="180">
        <f>ROUND(E34*P34,2)</f>
        <v>0</v>
      </c>
      <c r="R34" s="181" t="s">
        <v>126</v>
      </c>
      <c r="S34" s="161">
        <v>0.84</v>
      </c>
      <c r="T34" s="161">
        <f>ROUND(E34*S34,2)</f>
        <v>112.41</v>
      </c>
      <c r="U34" s="161"/>
      <c r="V34" s="161" t="s">
        <v>127</v>
      </c>
      <c r="W34" s="152"/>
      <c r="X34" s="152"/>
      <c r="Y34" s="152"/>
      <c r="Z34" s="152"/>
      <c r="AA34" s="152"/>
      <c r="AB34" s="152"/>
      <c r="AC34" s="152"/>
      <c r="AD34" s="152"/>
      <c r="AE34" s="152" t="s">
        <v>128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</row>
    <row r="35" spans="1:58" outlineLevel="1" x14ac:dyDescent="0.2">
      <c r="A35" s="159"/>
      <c r="B35" s="160"/>
      <c r="C35" s="194" t="s">
        <v>171</v>
      </c>
      <c r="D35" s="164"/>
      <c r="E35" s="165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52"/>
      <c r="X35" s="152"/>
      <c r="Y35" s="152"/>
      <c r="Z35" s="152"/>
      <c r="AA35" s="152"/>
      <c r="AB35" s="152"/>
      <c r="AC35" s="152"/>
      <c r="AD35" s="152"/>
      <c r="AE35" s="152" t="s">
        <v>130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</row>
    <row r="36" spans="1:58" outlineLevel="1" x14ac:dyDescent="0.2">
      <c r="A36" s="159"/>
      <c r="B36" s="160"/>
      <c r="C36" s="195" t="s">
        <v>172</v>
      </c>
      <c r="D36" s="164"/>
      <c r="E36" s="165">
        <v>58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52"/>
      <c r="X36" s="152"/>
      <c r="Y36" s="152"/>
      <c r="Z36" s="152"/>
      <c r="AA36" s="152"/>
      <c r="AB36" s="152"/>
      <c r="AC36" s="152"/>
      <c r="AD36" s="152"/>
      <c r="AE36" s="152" t="s">
        <v>130</v>
      </c>
      <c r="AF36" s="152">
        <v>2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</row>
    <row r="37" spans="1:58" outlineLevel="1" x14ac:dyDescent="0.2">
      <c r="A37" s="159"/>
      <c r="B37" s="160"/>
      <c r="C37" s="195" t="s">
        <v>173</v>
      </c>
      <c r="D37" s="164"/>
      <c r="E37" s="165">
        <v>8.91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52"/>
      <c r="X37" s="152"/>
      <c r="Y37" s="152"/>
      <c r="Z37" s="152"/>
      <c r="AA37" s="152"/>
      <c r="AB37" s="152"/>
      <c r="AC37" s="152"/>
      <c r="AD37" s="152"/>
      <c r="AE37" s="152" t="s">
        <v>130</v>
      </c>
      <c r="AF37" s="152">
        <v>2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</row>
    <row r="38" spans="1:58" outlineLevel="1" x14ac:dyDescent="0.2">
      <c r="A38" s="159"/>
      <c r="B38" s="160"/>
      <c r="C38" s="196" t="s">
        <v>174</v>
      </c>
      <c r="D38" s="166"/>
      <c r="E38" s="167">
        <v>66.91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52"/>
      <c r="X38" s="152"/>
      <c r="Y38" s="152"/>
      <c r="Z38" s="152"/>
      <c r="AA38" s="152"/>
      <c r="AB38" s="152"/>
      <c r="AC38" s="152"/>
      <c r="AD38" s="152"/>
      <c r="AE38" s="152" t="s">
        <v>130</v>
      </c>
      <c r="AF38" s="152">
        <v>3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</row>
    <row r="39" spans="1:58" outlineLevel="1" x14ac:dyDescent="0.2">
      <c r="A39" s="159"/>
      <c r="B39" s="160"/>
      <c r="C39" s="194" t="s">
        <v>175</v>
      </c>
      <c r="D39" s="164"/>
      <c r="E39" s="165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52"/>
      <c r="X39" s="152"/>
      <c r="Y39" s="152"/>
      <c r="Z39" s="152"/>
      <c r="AA39" s="152"/>
      <c r="AB39" s="152"/>
      <c r="AC39" s="152"/>
      <c r="AD39" s="152"/>
      <c r="AE39" s="152" t="s">
        <v>130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</row>
    <row r="40" spans="1:58" outlineLevel="1" x14ac:dyDescent="0.2">
      <c r="A40" s="159"/>
      <c r="B40" s="160"/>
      <c r="C40" s="192" t="s">
        <v>176</v>
      </c>
      <c r="D40" s="162"/>
      <c r="E40" s="163">
        <v>133.82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52"/>
      <c r="X40" s="152"/>
      <c r="Y40" s="152"/>
      <c r="Z40" s="152"/>
      <c r="AA40" s="152"/>
      <c r="AB40" s="152"/>
      <c r="AC40" s="152"/>
      <c r="AD40" s="152"/>
      <c r="AE40" s="152" t="s">
        <v>130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</row>
    <row r="41" spans="1:58" outlineLevel="1" x14ac:dyDescent="0.2">
      <c r="A41" s="175">
        <v>14</v>
      </c>
      <c r="B41" s="176" t="s">
        <v>177</v>
      </c>
      <c r="C41" s="191" t="s">
        <v>178</v>
      </c>
      <c r="D41" s="177" t="s">
        <v>139</v>
      </c>
      <c r="E41" s="178">
        <v>275.91000000000003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5.8500000000000003E-2</v>
      </c>
      <c r="O41" s="180">
        <f>ROUND(E41*N41,2)</f>
        <v>16.14</v>
      </c>
      <c r="P41" s="180">
        <v>0</v>
      </c>
      <c r="Q41" s="180">
        <f>ROUND(E41*P41,2)</f>
        <v>0</v>
      </c>
      <c r="R41" s="181" t="s">
        <v>126</v>
      </c>
      <c r="S41" s="161">
        <v>1.86904</v>
      </c>
      <c r="T41" s="161">
        <f>ROUND(E41*S41,2)</f>
        <v>515.69000000000005</v>
      </c>
      <c r="U41" s="161"/>
      <c r="V41" s="161" t="s">
        <v>127</v>
      </c>
      <c r="W41" s="152"/>
      <c r="X41" s="152"/>
      <c r="Y41" s="152"/>
      <c r="Z41" s="152"/>
      <c r="AA41" s="152"/>
      <c r="AB41" s="152"/>
      <c r="AC41" s="152"/>
      <c r="AD41" s="152"/>
      <c r="AE41" s="152" t="s">
        <v>128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</row>
    <row r="42" spans="1:58" outlineLevel="1" x14ac:dyDescent="0.2">
      <c r="A42" s="159"/>
      <c r="B42" s="160"/>
      <c r="C42" s="192" t="s">
        <v>179</v>
      </c>
      <c r="D42" s="162"/>
      <c r="E42" s="163">
        <v>113.61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52"/>
      <c r="X42" s="152"/>
      <c r="Y42" s="152"/>
      <c r="Z42" s="152"/>
      <c r="AA42" s="152"/>
      <c r="AB42" s="152"/>
      <c r="AC42" s="152"/>
      <c r="AD42" s="152"/>
      <c r="AE42" s="152" t="s">
        <v>130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</row>
    <row r="43" spans="1:58" outlineLevel="1" x14ac:dyDescent="0.2">
      <c r="A43" s="159"/>
      <c r="B43" s="160"/>
      <c r="C43" s="192" t="s">
        <v>180</v>
      </c>
      <c r="D43" s="162"/>
      <c r="E43" s="163">
        <v>162.30000000000001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52"/>
      <c r="X43" s="152"/>
      <c r="Y43" s="152"/>
      <c r="Z43" s="152"/>
      <c r="AA43" s="152"/>
      <c r="AB43" s="152"/>
      <c r="AC43" s="152"/>
      <c r="AD43" s="152"/>
      <c r="AE43" s="152" t="s">
        <v>130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</row>
    <row r="44" spans="1:58" x14ac:dyDescent="0.2">
      <c r="A44" s="169" t="s">
        <v>121</v>
      </c>
      <c r="B44" s="170" t="s">
        <v>63</v>
      </c>
      <c r="C44" s="190" t="s">
        <v>64</v>
      </c>
      <c r="D44" s="171"/>
      <c r="E44" s="172"/>
      <c r="F44" s="173"/>
      <c r="G44" s="173">
        <f>SUMIF(AE45:AE46,"&lt;&gt;NOR",G45:G46)</f>
        <v>0</v>
      </c>
      <c r="H44" s="173"/>
      <c r="I44" s="173">
        <f>SUM(I45:I46)</f>
        <v>0</v>
      </c>
      <c r="J44" s="173"/>
      <c r="K44" s="173">
        <f>SUM(K45:K46)</f>
        <v>0</v>
      </c>
      <c r="L44" s="173"/>
      <c r="M44" s="173">
        <f>SUM(M45:M46)</f>
        <v>0</v>
      </c>
      <c r="N44" s="173"/>
      <c r="O44" s="173">
        <f>SUM(O45:O46)</f>
        <v>6.23</v>
      </c>
      <c r="P44" s="173"/>
      <c r="Q44" s="173">
        <f>SUM(Q45:Q46)</f>
        <v>0</v>
      </c>
      <c r="R44" s="174"/>
      <c r="S44" s="168"/>
      <c r="T44" s="168">
        <f>SUM(T45:T46)</f>
        <v>10.96</v>
      </c>
      <c r="U44" s="168"/>
      <c r="V44" s="168"/>
      <c r="AE44" t="s">
        <v>122</v>
      </c>
    </row>
    <row r="45" spans="1:58" outlineLevel="1" x14ac:dyDescent="0.2">
      <c r="A45" s="175">
        <v>15</v>
      </c>
      <c r="B45" s="176" t="s">
        <v>181</v>
      </c>
      <c r="C45" s="191" t="s">
        <v>182</v>
      </c>
      <c r="D45" s="177" t="s">
        <v>133</v>
      </c>
      <c r="E45" s="178">
        <v>2.4900000000000002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2.5</v>
      </c>
      <c r="O45" s="180">
        <f>ROUND(E45*N45,2)</f>
        <v>6.23</v>
      </c>
      <c r="P45" s="180">
        <v>0</v>
      </c>
      <c r="Q45" s="180">
        <f>ROUND(E45*P45,2)</f>
        <v>0</v>
      </c>
      <c r="R45" s="181" t="s">
        <v>126</v>
      </c>
      <c r="S45" s="161">
        <v>4.4000000000000004</v>
      </c>
      <c r="T45" s="161">
        <f>ROUND(E45*S45,2)</f>
        <v>10.96</v>
      </c>
      <c r="U45" s="161"/>
      <c r="V45" s="161" t="s">
        <v>127</v>
      </c>
      <c r="W45" s="152"/>
      <c r="X45" s="152"/>
      <c r="Y45" s="152"/>
      <c r="Z45" s="152"/>
      <c r="AA45" s="152"/>
      <c r="AB45" s="152"/>
      <c r="AC45" s="152"/>
      <c r="AD45" s="152"/>
      <c r="AE45" s="152" t="s">
        <v>128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</row>
    <row r="46" spans="1:58" outlineLevel="1" x14ac:dyDescent="0.2">
      <c r="A46" s="159"/>
      <c r="B46" s="160"/>
      <c r="C46" s="192" t="s">
        <v>183</v>
      </c>
      <c r="D46" s="162"/>
      <c r="E46" s="163">
        <v>2.4900000000000002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52"/>
      <c r="X46" s="152"/>
      <c r="Y46" s="152"/>
      <c r="Z46" s="152"/>
      <c r="AA46" s="152"/>
      <c r="AB46" s="152"/>
      <c r="AC46" s="152"/>
      <c r="AD46" s="152"/>
      <c r="AE46" s="152" t="s">
        <v>130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</row>
    <row r="47" spans="1:58" x14ac:dyDescent="0.2">
      <c r="A47" s="169" t="s">
        <v>121</v>
      </c>
      <c r="B47" s="170" t="s">
        <v>65</v>
      </c>
      <c r="C47" s="190" t="s">
        <v>66</v>
      </c>
      <c r="D47" s="171"/>
      <c r="E47" s="172"/>
      <c r="F47" s="173"/>
      <c r="G47" s="173">
        <f>SUMIF(AE48:AE50,"&lt;&gt;NOR",G48:G50)</f>
        <v>0</v>
      </c>
      <c r="H47" s="173"/>
      <c r="I47" s="173">
        <f>SUM(I48:I50)</f>
        <v>0</v>
      </c>
      <c r="J47" s="173"/>
      <c r="K47" s="173">
        <f>SUM(K48:K50)</f>
        <v>0</v>
      </c>
      <c r="L47" s="173"/>
      <c r="M47" s="173">
        <f>SUM(M48:M50)</f>
        <v>0</v>
      </c>
      <c r="N47" s="173"/>
      <c r="O47" s="173">
        <f>SUM(O48:O50)</f>
        <v>0.08</v>
      </c>
      <c r="P47" s="173"/>
      <c r="Q47" s="173">
        <f>SUM(Q48:Q50)</f>
        <v>0</v>
      </c>
      <c r="R47" s="174"/>
      <c r="S47" s="168"/>
      <c r="T47" s="168">
        <f>SUM(T48:T50)</f>
        <v>3.72</v>
      </c>
      <c r="U47" s="168"/>
      <c r="V47" s="168"/>
      <c r="AE47" t="s">
        <v>122</v>
      </c>
    </row>
    <row r="48" spans="1:58" ht="22.5" outlineLevel="1" x14ac:dyDescent="0.2">
      <c r="A48" s="182">
        <v>16</v>
      </c>
      <c r="B48" s="183" t="s">
        <v>184</v>
      </c>
      <c r="C48" s="193" t="s">
        <v>185</v>
      </c>
      <c r="D48" s="184" t="s">
        <v>161</v>
      </c>
      <c r="E48" s="185">
        <v>1</v>
      </c>
      <c r="F48" s="186"/>
      <c r="G48" s="187">
        <f>ROUND(E48*F48,2)</f>
        <v>0</v>
      </c>
      <c r="H48" s="186"/>
      <c r="I48" s="187">
        <f>ROUND(E48*H48,2)</f>
        <v>0</v>
      </c>
      <c r="J48" s="186"/>
      <c r="K48" s="187">
        <f>ROUND(E48*J48,2)</f>
        <v>0</v>
      </c>
      <c r="L48" s="187">
        <v>21</v>
      </c>
      <c r="M48" s="187">
        <f>G48*(1+L48/100)</f>
        <v>0</v>
      </c>
      <c r="N48" s="187">
        <v>3.3070000000000002E-2</v>
      </c>
      <c r="O48" s="187">
        <f>ROUND(E48*N48,2)</f>
        <v>0.03</v>
      </c>
      <c r="P48" s="187">
        <v>0</v>
      </c>
      <c r="Q48" s="187">
        <f>ROUND(E48*P48,2)</f>
        <v>0</v>
      </c>
      <c r="R48" s="188" t="s">
        <v>126</v>
      </c>
      <c r="S48" s="161">
        <v>1.86</v>
      </c>
      <c r="T48" s="161">
        <f>ROUND(E48*S48,2)</f>
        <v>1.86</v>
      </c>
      <c r="U48" s="161"/>
      <c r="V48" s="161" t="s">
        <v>127</v>
      </c>
      <c r="W48" s="152"/>
      <c r="X48" s="152"/>
      <c r="Y48" s="152"/>
      <c r="Z48" s="152"/>
      <c r="AA48" s="152"/>
      <c r="AB48" s="152"/>
      <c r="AC48" s="152"/>
      <c r="AD48" s="152"/>
      <c r="AE48" s="152" t="s">
        <v>128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</row>
    <row r="49" spans="1:58" outlineLevel="1" x14ac:dyDescent="0.2">
      <c r="A49" s="182">
        <v>17</v>
      </c>
      <c r="B49" s="183" t="s">
        <v>186</v>
      </c>
      <c r="C49" s="193" t="s">
        <v>344</v>
      </c>
      <c r="D49" s="184" t="s">
        <v>161</v>
      </c>
      <c r="E49" s="185">
        <v>1</v>
      </c>
      <c r="F49" s="186"/>
      <c r="G49" s="187">
        <f>ROUND(E49*F49,2)</f>
        <v>0</v>
      </c>
      <c r="H49" s="186"/>
      <c r="I49" s="187">
        <f>ROUND(E49*H49,2)</f>
        <v>0</v>
      </c>
      <c r="J49" s="186"/>
      <c r="K49" s="187">
        <f>ROUND(E49*J49,2)</f>
        <v>0</v>
      </c>
      <c r="L49" s="187">
        <v>21</v>
      </c>
      <c r="M49" s="187">
        <f>G49*(1+L49/100)</f>
        <v>0</v>
      </c>
      <c r="N49" s="187">
        <v>1.8970000000000001E-2</v>
      </c>
      <c r="O49" s="187">
        <f>ROUND(E49*N49,2)</f>
        <v>0.02</v>
      </c>
      <c r="P49" s="187">
        <v>0</v>
      </c>
      <c r="Q49" s="187">
        <f>ROUND(E49*P49,2)</f>
        <v>0</v>
      </c>
      <c r="R49" s="188" t="s">
        <v>187</v>
      </c>
      <c r="S49" s="161">
        <v>1.86</v>
      </c>
      <c r="T49" s="161">
        <f>ROUND(E49*S49,2)</f>
        <v>1.86</v>
      </c>
      <c r="U49" s="161"/>
      <c r="V49" s="161" t="s">
        <v>127</v>
      </c>
      <c r="W49" s="152"/>
      <c r="X49" s="152"/>
      <c r="Y49" s="152"/>
      <c r="Z49" s="152"/>
      <c r="AA49" s="152"/>
      <c r="AB49" s="152"/>
      <c r="AC49" s="152"/>
      <c r="AD49" s="152"/>
      <c r="AE49" s="152" t="s">
        <v>128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</row>
    <row r="50" spans="1:58" ht="22.5" outlineLevel="1" x14ac:dyDescent="0.2">
      <c r="A50" s="182">
        <v>18</v>
      </c>
      <c r="B50" s="183" t="s">
        <v>188</v>
      </c>
      <c r="C50" s="193" t="s">
        <v>189</v>
      </c>
      <c r="D50" s="184" t="s">
        <v>161</v>
      </c>
      <c r="E50" s="185">
        <v>1</v>
      </c>
      <c r="F50" s="186"/>
      <c r="G50" s="187">
        <f>ROUND(E50*F50,2)</f>
        <v>0</v>
      </c>
      <c r="H50" s="186"/>
      <c r="I50" s="187">
        <f>ROUND(E50*H50,2)</f>
        <v>0</v>
      </c>
      <c r="J50" s="186"/>
      <c r="K50" s="187">
        <f>ROUND(E50*J50,2)</f>
        <v>0</v>
      </c>
      <c r="L50" s="187">
        <v>21</v>
      </c>
      <c r="M50" s="187">
        <f>G50*(1+L50/100)</f>
        <v>0</v>
      </c>
      <c r="N50" s="187">
        <v>2.8199999999999999E-2</v>
      </c>
      <c r="O50" s="187">
        <f>ROUND(E50*N50,2)</f>
        <v>0.03</v>
      </c>
      <c r="P50" s="187">
        <v>0</v>
      </c>
      <c r="Q50" s="187">
        <f>ROUND(E50*P50,2)</f>
        <v>0</v>
      </c>
      <c r="R50" s="188" t="s">
        <v>126</v>
      </c>
      <c r="S50" s="161">
        <v>0</v>
      </c>
      <c r="T50" s="161">
        <f>ROUND(E50*S50,2)</f>
        <v>0</v>
      </c>
      <c r="U50" s="161"/>
      <c r="V50" s="161" t="s">
        <v>190</v>
      </c>
      <c r="W50" s="152"/>
      <c r="X50" s="152"/>
      <c r="Y50" s="152"/>
      <c r="Z50" s="152"/>
      <c r="AA50" s="152"/>
      <c r="AB50" s="152"/>
      <c r="AC50" s="152"/>
      <c r="AD50" s="152"/>
      <c r="AE50" s="152" t="s">
        <v>191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</row>
    <row r="51" spans="1:58" x14ac:dyDescent="0.2">
      <c r="A51" s="169" t="s">
        <v>121</v>
      </c>
      <c r="B51" s="170" t="s">
        <v>67</v>
      </c>
      <c r="C51" s="190" t="s">
        <v>68</v>
      </c>
      <c r="D51" s="171"/>
      <c r="E51" s="172"/>
      <c r="F51" s="173"/>
      <c r="G51" s="173">
        <f>SUMIF(AE52:AE59,"&lt;&gt;NOR",G52:G59)</f>
        <v>0</v>
      </c>
      <c r="H51" s="173"/>
      <c r="I51" s="173">
        <f>SUM(I52:I59)</f>
        <v>0</v>
      </c>
      <c r="J51" s="173"/>
      <c r="K51" s="173">
        <f>SUM(K52:K59)</f>
        <v>0</v>
      </c>
      <c r="L51" s="173"/>
      <c r="M51" s="173">
        <f>SUM(M52:M59)</f>
        <v>0</v>
      </c>
      <c r="N51" s="173"/>
      <c r="O51" s="173">
        <f>SUM(O52:O59)</f>
        <v>5.93</v>
      </c>
      <c r="P51" s="173"/>
      <c r="Q51" s="173">
        <f>SUM(Q52:Q59)</f>
        <v>0</v>
      </c>
      <c r="R51" s="174"/>
      <c r="S51" s="168"/>
      <c r="T51" s="168">
        <f>SUM(T52:T59)</f>
        <v>803.57</v>
      </c>
      <c r="U51" s="168"/>
      <c r="V51" s="168"/>
      <c r="AE51" t="s">
        <v>122</v>
      </c>
    </row>
    <row r="52" spans="1:58" outlineLevel="1" x14ac:dyDescent="0.2">
      <c r="A52" s="175">
        <v>19</v>
      </c>
      <c r="B52" s="176" t="s">
        <v>192</v>
      </c>
      <c r="C52" s="191" t="s">
        <v>193</v>
      </c>
      <c r="D52" s="177" t="s">
        <v>139</v>
      </c>
      <c r="E52" s="178">
        <v>3755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1.58E-3</v>
      </c>
      <c r="O52" s="180">
        <f>ROUND(E52*N52,2)</f>
        <v>5.93</v>
      </c>
      <c r="P52" s="180">
        <v>0</v>
      </c>
      <c r="Q52" s="180">
        <f>ROUND(E52*P52,2)</f>
        <v>0</v>
      </c>
      <c r="R52" s="181" t="s">
        <v>126</v>
      </c>
      <c r="S52" s="161">
        <v>0.214</v>
      </c>
      <c r="T52" s="161">
        <f>ROUND(E52*S52,2)</f>
        <v>803.57</v>
      </c>
      <c r="U52" s="161"/>
      <c r="V52" s="161" t="s">
        <v>127</v>
      </c>
      <c r="W52" s="152"/>
      <c r="X52" s="152"/>
      <c r="Y52" s="152"/>
      <c r="Z52" s="152"/>
      <c r="AA52" s="152"/>
      <c r="AB52" s="152"/>
      <c r="AC52" s="152"/>
      <c r="AD52" s="152"/>
      <c r="AE52" s="152" t="s">
        <v>128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</row>
    <row r="53" spans="1:58" outlineLevel="1" x14ac:dyDescent="0.2">
      <c r="A53" s="159"/>
      <c r="B53" s="160"/>
      <c r="C53" s="192" t="s">
        <v>147</v>
      </c>
      <c r="D53" s="162"/>
      <c r="E53" s="163">
        <v>1981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52"/>
      <c r="X53" s="152"/>
      <c r="Y53" s="152"/>
      <c r="Z53" s="152"/>
      <c r="AA53" s="152"/>
      <c r="AB53" s="152"/>
      <c r="AC53" s="152"/>
      <c r="AD53" s="152"/>
      <c r="AE53" s="152" t="s">
        <v>130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</row>
    <row r="54" spans="1:58" outlineLevel="1" x14ac:dyDescent="0.2">
      <c r="A54" s="159"/>
      <c r="B54" s="160"/>
      <c r="C54" s="192" t="s">
        <v>194</v>
      </c>
      <c r="D54" s="162"/>
      <c r="E54" s="163">
        <v>40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52"/>
      <c r="X54" s="152"/>
      <c r="Y54" s="152"/>
      <c r="Z54" s="152"/>
      <c r="AA54" s="152"/>
      <c r="AB54" s="152"/>
      <c r="AC54" s="152"/>
      <c r="AD54" s="152"/>
      <c r="AE54" s="152" t="s">
        <v>130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</row>
    <row r="55" spans="1:58" outlineLevel="1" x14ac:dyDescent="0.2">
      <c r="A55" s="159"/>
      <c r="B55" s="160"/>
      <c r="C55" s="192" t="s">
        <v>195</v>
      </c>
      <c r="D55" s="162"/>
      <c r="E55" s="163">
        <v>409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52"/>
      <c r="X55" s="152"/>
      <c r="Y55" s="152"/>
      <c r="Z55" s="152"/>
      <c r="AA55" s="152"/>
      <c r="AB55" s="152"/>
      <c r="AC55" s="152"/>
      <c r="AD55" s="152"/>
      <c r="AE55" s="152" t="s">
        <v>130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</row>
    <row r="56" spans="1:58" outlineLevel="1" x14ac:dyDescent="0.2">
      <c r="A56" s="159"/>
      <c r="B56" s="160"/>
      <c r="C56" s="192" t="s">
        <v>196</v>
      </c>
      <c r="D56" s="162"/>
      <c r="E56" s="163">
        <v>572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52"/>
      <c r="X56" s="152"/>
      <c r="Y56" s="152"/>
      <c r="Z56" s="152"/>
      <c r="AA56" s="152"/>
      <c r="AB56" s="152"/>
      <c r="AC56" s="152"/>
      <c r="AD56" s="152"/>
      <c r="AE56" s="152" t="s">
        <v>130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</row>
    <row r="57" spans="1:58" outlineLevel="1" x14ac:dyDescent="0.2">
      <c r="A57" s="159"/>
      <c r="B57" s="160"/>
      <c r="C57" s="192" t="s">
        <v>197</v>
      </c>
      <c r="D57" s="162"/>
      <c r="E57" s="163">
        <v>203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52"/>
      <c r="X57" s="152"/>
      <c r="Y57" s="152"/>
      <c r="Z57" s="152"/>
      <c r="AA57" s="152"/>
      <c r="AB57" s="152"/>
      <c r="AC57" s="152"/>
      <c r="AD57" s="152"/>
      <c r="AE57" s="152" t="s">
        <v>130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</row>
    <row r="58" spans="1:58" outlineLevel="1" x14ac:dyDescent="0.2">
      <c r="A58" s="159"/>
      <c r="B58" s="160"/>
      <c r="C58" s="192" t="s">
        <v>198</v>
      </c>
      <c r="D58" s="162"/>
      <c r="E58" s="163">
        <v>38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52"/>
      <c r="X58" s="152"/>
      <c r="Y58" s="152"/>
      <c r="Z58" s="152"/>
      <c r="AA58" s="152"/>
      <c r="AB58" s="152"/>
      <c r="AC58" s="152"/>
      <c r="AD58" s="152"/>
      <c r="AE58" s="152" t="s">
        <v>130</v>
      </c>
      <c r="AF58" s="152">
        <v>0</v>
      </c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</row>
    <row r="59" spans="1:58" outlineLevel="1" x14ac:dyDescent="0.2">
      <c r="A59" s="159"/>
      <c r="B59" s="160"/>
      <c r="C59" s="192" t="s">
        <v>158</v>
      </c>
      <c r="D59" s="162"/>
      <c r="E59" s="163">
        <v>512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52"/>
      <c r="X59" s="152"/>
      <c r="Y59" s="152"/>
      <c r="Z59" s="152"/>
      <c r="AA59" s="152"/>
      <c r="AB59" s="152"/>
      <c r="AC59" s="152"/>
      <c r="AD59" s="152"/>
      <c r="AE59" s="152" t="s">
        <v>130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</row>
    <row r="60" spans="1:58" x14ac:dyDescent="0.2">
      <c r="A60" s="169" t="s">
        <v>121</v>
      </c>
      <c r="B60" s="170" t="s">
        <v>69</v>
      </c>
      <c r="C60" s="190" t="s">
        <v>70</v>
      </c>
      <c r="D60" s="171"/>
      <c r="E60" s="172"/>
      <c r="F60" s="173"/>
      <c r="G60" s="173">
        <f>SUMIF(AE61:AE68,"&lt;&gt;NOR",G61:G68)</f>
        <v>0</v>
      </c>
      <c r="H60" s="173"/>
      <c r="I60" s="173">
        <f>SUM(I61:I68)</f>
        <v>0</v>
      </c>
      <c r="J60" s="173"/>
      <c r="K60" s="173">
        <f>SUM(K61:K68)</f>
        <v>0</v>
      </c>
      <c r="L60" s="173"/>
      <c r="M60" s="173">
        <f>SUM(M61:M68)</f>
        <v>0</v>
      </c>
      <c r="N60" s="173"/>
      <c r="O60" s="173">
        <f>SUM(O61:O68)</f>
        <v>0.15</v>
      </c>
      <c r="P60" s="173"/>
      <c r="Q60" s="173">
        <f>SUM(Q61:Q68)</f>
        <v>0</v>
      </c>
      <c r="R60" s="174"/>
      <c r="S60" s="168"/>
      <c r="T60" s="168">
        <f>SUM(T61:T68)</f>
        <v>1156.54</v>
      </c>
      <c r="U60" s="168"/>
      <c r="V60" s="168"/>
      <c r="AE60" t="s">
        <v>122</v>
      </c>
    </row>
    <row r="61" spans="1:58" outlineLevel="1" x14ac:dyDescent="0.2">
      <c r="A61" s="175">
        <v>20</v>
      </c>
      <c r="B61" s="176" t="s">
        <v>199</v>
      </c>
      <c r="C61" s="191" t="s">
        <v>200</v>
      </c>
      <c r="D61" s="177" t="s">
        <v>139</v>
      </c>
      <c r="E61" s="178">
        <v>3755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4.0000000000000003E-5</v>
      </c>
      <c r="O61" s="180">
        <f>ROUND(E61*N61,2)</f>
        <v>0.15</v>
      </c>
      <c r="P61" s="180">
        <v>0</v>
      </c>
      <c r="Q61" s="180">
        <f>ROUND(E61*P61,2)</f>
        <v>0</v>
      </c>
      <c r="R61" s="181" t="s">
        <v>126</v>
      </c>
      <c r="S61" s="161">
        <v>0.308</v>
      </c>
      <c r="T61" s="161">
        <f>ROUND(E61*S61,2)</f>
        <v>1156.54</v>
      </c>
      <c r="U61" s="161"/>
      <c r="V61" s="161" t="s">
        <v>127</v>
      </c>
      <c r="W61" s="152"/>
      <c r="X61" s="152"/>
      <c r="Y61" s="152"/>
      <c r="Z61" s="152"/>
      <c r="AA61" s="152"/>
      <c r="AB61" s="152"/>
      <c r="AC61" s="152"/>
      <c r="AD61" s="152"/>
      <c r="AE61" s="152" t="s">
        <v>128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</row>
    <row r="62" spans="1:58" outlineLevel="1" x14ac:dyDescent="0.2">
      <c r="A62" s="159"/>
      <c r="B62" s="160"/>
      <c r="C62" s="192" t="s">
        <v>147</v>
      </c>
      <c r="D62" s="162"/>
      <c r="E62" s="163">
        <v>1981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52"/>
      <c r="X62" s="152"/>
      <c r="Y62" s="152"/>
      <c r="Z62" s="152"/>
      <c r="AA62" s="152"/>
      <c r="AB62" s="152"/>
      <c r="AC62" s="152"/>
      <c r="AD62" s="152"/>
      <c r="AE62" s="152" t="s">
        <v>130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</row>
    <row r="63" spans="1:58" outlineLevel="1" x14ac:dyDescent="0.2">
      <c r="A63" s="159"/>
      <c r="B63" s="160"/>
      <c r="C63" s="192" t="s">
        <v>194</v>
      </c>
      <c r="D63" s="162"/>
      <c r="E63" s="163">
        <v>40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52"/>
      <c r="X63" s="152"/>
      <c r="Y63" s="152"/>
      <c r="Z63" s="152"/>
      <c r="AA63" s="152"/>
      <c r="AB63" s="152"/>
      <c r="AC63" s="152"/>
      <c r="AD63" s="152"/>
      <c r="AE63" s="152" t="s">
        <v>130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</row>
    <row r="64" spans="1:58" outlineLevel="1" x14ac:dyDescent="0.2">
      <c r="A64" s="159"/>
      <c r="B64" s="160"/>
      <c r="C64" s="192" t="s">
        <v>195</v>
      </c>
      <c r="D64" s="162"/>
      <c r="E64" s="163">
        <v>409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52"/>
      <c r="X64" s="152"/>
      <c r="Y64" s="152"/>
      <c r="Z64" s="152"/>
      <c r="AA64" s="152"/>
      <c r="AB64" s="152"/>
      <c r="AC64" s="152"/>
      <c r="AD64" s="152"/>
      <c r="AE64" s="152" t="s">
        <v>130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</row>
    <row r="65" spans="1:58" outlineLevel="1" x14ac:dyDescent="0.2">
      <c r="A65" s="159"/>
      <c r="B65" s="160"/>
      <c r="C65" s="192" t="s">
        <v>196</v>
      </c>
      <c r="D65" s="162"/>
      <c r="E65" s="163">
        <v>572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52"/>
      <c r="X65" s="152"/>
      <c r="Y65" s="152"/>
      <c r="Z65" s="152"/>
      <c r="AA65" s="152"/>
      <c r="AB65" s="152"/>
      <c r="AC65" s="152"/>
      <c r="AD65" s="152"/>
      <c r="AE65" s="152" t="s">
        <v>130</v>
      </c>
      <c r="AF65" s="152">
        <v>0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</row>
    <row r="66" spans="1:58" outlineLevel="1" x14ac:dyDescent="0.2">
      <c r="A66" s="159"/>
      <c r="B66" s="160"/>
      <c r="C66" s="192" t="s">
        <v>197</v>
      </c>
      <c r="D66" s="162"/>
      <c r="E66" s="163">
        <v>203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52"/>
      <c r="X66" s="152"/>
      <c r="Y66" s="152"/>
      <c r="Z66" s="152"/>
      <c r="AA66" s="152"/>
      <c r="AB66" s="152"/>
      <c r="AC66" s="152"/>
      <c r="AD66" s="152"/>
      <c r="AE66" s="152" t="s">
        <v>130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</row>
    <row r="67" spans="1:58" outlineLevel="1" x14ac:dyDescent="0.2">
      <c r="A67" s="159"/>
      <c r="B67" s="160"/>
      <c r="C67" s="192" t="s">
        <v>198</v>
      </c>
      <c r="D67" s="162"/>
      <c r="E67" s="163">
        <v>38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52"/>
      <c r="X67" s="152"/>
      <c r="Y67" s="152"/>
      <c r="Z67" s="152"/>
      <c r="AA67" s="152"/>
      <c r="AB67" s="152"/>
      <c r="AC67" s="152"/>
      <c r="AD67" s="152"/>
      <c r="AE67" s="152" t="s">
        <v>130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</row>
    <row r="68" spans="1:58" outlineLevel="1" x14ac:dyDescent="0.2">
      <c r="A68" s="159"/>
      <c r="B68" s="160"/>
      <c r="C68" s="192" t="s">
        <v>158</v>
      </c>
      <c r="D68" s="162"/>
      <c r="E68" s="163">
        <v>512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52"/>
      <c r="X68" s="152"/>
      <c r="Y68" s="152"/>
      <c r="Z68" s="152"/>
      <c r="AA68" s="152"/>
      <c r="AB68" s="152"/>
      <c r="AC68" s="152"/>
      <c r="AD68" s="152"/>
      <c r="AE68" s="152" t="s">
        <v>130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</row>
    <row r="69" spans="1:58" x14ac:dyDescent="0.2">
      <c r="A69" s="169" t="s">
        <v>121</v>
      </c>
      <c r="B69" s="170" t="s">
        <v>71</v>
      </c>
      <c r="C69" s="190" t="s">
        <v>72</v>
      </c>
      <c r="D69" s="171"/>
      <c r="E69" s="172"/>
      <c r="F69" s="173"/>
      <c r="G69" s="173">
        <f>SUMIF(AE70:AE85,"&lt;&gt;NOR",G70:G85)</f>
        <v>0</v>
      </c>
      <c r="H69" s="173"/>
      <c r="I69" s="173">
        <f>SUM(I70:I85)</f>
        <v>0</v>
      </c>
      <c r="J69" s="173"/>
      <c r="K69" s="173">
        <f>SUM(K70:K85)</f>
        <v>0</v>
      </c>
      <c r="L69" s="173"/>
      <c r="M69" s="173">
        <f>SUM(M70:M85)</f>
        <v>0</v>
      </c>
      <c r="N69" s="173"/>
      <c r="O69" s="173">
        <f>SUM(O70:O85)</f>
        <v>0.05</v>
      </c>
      <c r="P69" s="173"/>
      <c r="Q69" s="173">
        <f>SUM(Q70:Q85)</f>
        <v>33.96</v>
      </c>
      <c r="R69" s="174"/>
      <c r="S69" s="168"/>
      <c r="T69" s="168">
        <f>SUM(T70:T85)</f>
        <v>235.6</v>
      </c>
      <c r="U69" s="168"/>
      <c r="V69" s="168"/>
      <c r="AE69" t="s">
        <v>122</v>
      </c>
    </row>
    <row r="70" spans="1:58" outlineLevel="1" x14ac:dyDescent="0.2">
      <c r="A70" s="175">
        <v>21</v>
      </c>
      <c r="B70" s="176" t="s">
        <v>201</v>
      </c>
      <c r="C70" s="191" t="s">
        <v>202</v>
      </c>
      <c r="D70" s="177" t="s">
        <v>139</v>
      </c>
      <c r="E70" s="178">
        <v>58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6.7000000000000002E-4</v>
      </c>
      <c r="O70" s="180">
        <f>ROUND(E70*N70,2)</f>
        <v>0.04</v>
      </c>
      <c r="P70" s="180">
        <v>5.5E-2</v>
      </c>
      <c r="Q70" s="180">
        <f>ROUND(E70*P70,2)</f>
        <v>3.19</v>
      </c>
      <c r="R70" s="181" t="s">
        <v>126</v>
      </c>
      <c r="S70" s="161">
        <v>0.38100000000000001</v>
      </c>
      <c r="T70" s="161">
        <f>ROUND(E70*S70,2)</f>
        <v>22.1</v>
      </c>
      <c r="U70" s="161"/>
      <c r="V70" s="161" t="s">
        <v>127</v>
      </c>
      <c r="W70" s="152"/>
      <c r="X70" s="152"/>
      <c r="Y70" s="152"/>
      <c r="Z70" s="152"/>
      <c r="AA70" s="152"/>
      <c r="AB70" s="152"/>
      <c r="AC70" s="152"/>
      <c r="AD70" s="152"/>
      <c r="AE70" s="152" t="s">
        <v>128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</row>
    <row r="71" spans="1:58" outlineLevel="1" x14ac:dyDescent="0.2">
      <c r="A71" s="159"/>
      <c r="B71" s="160"/>
      <c r="C71" s="192" t="s">
        <v>203</v>
      </c>
      <c r="D71" s="162"/>
      <c r="E71" s="163">
        <v>58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52"/>
      <c r="X71" s="152"/>
      <c r="Y71" s="152"/>
      <c r="Z71" s="152"/>
      <c r="AA71" s="152"/>
      <c r="AB71" s="152"/>
      <c r="AC71" s="152"/>
      <c r="AD71" s="152"/>
      <c r="AE71" s="152" t="s">
        <v>130</v>
      </c>
      <c r="AF71" s="152">
        <v>0</v>
      </c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</row>
    <row r="72" spans="1:58" outlineLevel="1" x14ac:dyDescent="0.2">
      <c r="A72" s="182">
        <v>22</v>
      </c>
      <c r="B72" s="183" t="s">
        <v>204</v>
      </c>
      <c r="C72" s="193" t="s">
        <v>205</v>
      </c>
      <c r="D72" s="184" t="s">
        <v>139</v>
      </c>
      <c r="E72" s="185">
        <v>40</v>
      </c>
      <c r="F72" s="186"/>
      <c r="G72" s="187">
        <f>ROUND(E72*F72,2)</f>
        <v>0</v>
      </c>
      <c r="H72" s="186"/>
      <c r="I72" s="187">
        <f>ROUND(E72*H72,2)</f>
        <v>0</v>
      </c>
      <c r="J72" s="186"/>
      <c r="K72" s="187">
        <f>ROUND(E72*J72,2)</f>
        <v>0</v>
      </c>
      <c r="L72" s="187">
        <v>21</v>
      </c>
      <c r="M72" s="187">
        <f>G72*(1+L72/100)</f>
        <v>0</v>
      </c>
      <c r="N72" s="187">
        <v>3.3E-4</v>
      </c>
      <c r="O72" s="187">
        <f>ROUND(E72*N72,2)</f>
        <v>0.01</v>
      </c>
      <c r="P72" s="187">
        <v>1.183E-2</v>
      </c>
      <c r="Q72" s="187">
        <f>ROUND(E72*P72,2)</f>
        <v>0.47</v>
      </c>
      <c r="R72" s="188" t="s">
        <v>126</v>
      </c>
      <c r="S72" s="161">
        <v>0.34599999999999997</v>
      </c>
      <c r="T72" s="161">
        <f>ROUND(E72*S72,2)</f>
        <v>13.84</v>
      </c>
      <c r="U72" s="161"/>
      <c r="V72" s="161" t="s">
        <v>127</v>
      </c>
      <c r="W72" s="152"/>
      <c r="X72" s="152"/>
      <c r="Y72" s="152"/>
      <c r="Z72" s="152"/>
      <c r="AA72" s="152"/>
      <c r="AB72" s="152"/>
      <c r="AC72" s="152"/>
      <c r="AD72" s="152"/>
      <c r="AE72" s="152" t="s">
        <v>128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</row>
    <row r="73" spans="1:58" outlineLevel="1" x14ac:dyDescent="0.2">
      <c r="A73" s="175">
        <v>23</v>
      </c>
      <c r="B73" s="176" t="s">
        <v>206</v>
      </c>
      <c r="C73" s="191" t="s">
        <v>207</v>
      </c>
      <c r="D73" s="177" t="s">
        <v>133</v>
      </c>
      <c r="E73" s="178">
        <v>3.33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80">
        <v>0</v>
      </c>
      <c r="O73" s="180">
        <f>ROUND(E73*N73,2)</f>
        <v>0</v>
      </c>
      <c r="P73" s="180">
        <v>2.2000000000000002</v>
      </c>
      <c r="Q73" s="180">
        <f>ROUND(E73*P73,2)</f>
        <v>7.33</v>
      </c>
      <c r="R73" s="181" t="s">
        <v>126</v>
      </c>
      <c r="S73" s="161">
        <v>10.67</v>
      </c>
      <c r="T73" s="161">
        <f>ROUND(E73*S73,2)</f>
        <v>35.53</v>
      </c>
      <c r="U73" s="161"/>
      <c r="V73" s="161" t="s">
        <v>127</v>
      </c>
      <c r="W73" s="152"/>
      <c r="X73" s="152"/>
      <c r="Y73" s="152"/>
      <c r="Z73" s="152"/>
      <c r="AA73" s="152"/>
      <c r="AB73" s="152"/>
      <c r="AC73" s="152"/>
      <c r="AD73" s="152"/>
      <c r="AE73" s="152" t="s">
        <v>128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</row>
    <row r="74" spans="1:58" outlineLevel="1" x14ac:dyDescent="0.2">
      <c r="A74" s="159"/>
      <c r="B74" s="160"/>
      <c r="C74" s="192" t="s">
        <v>208</v>
      </c>
      <c r="D74" s="162"/>
      <c r="E74" s="163">
        <v>3.33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52"/>
      <c r="X74" s="152"/>
      <c r="Y74" s="152"/>
      <c r="Z74" s="152"/>
      <c r="AA74" s="152"/>
      <c r="AB74" s="152"/>
      <c r="AC74" s="152"/>
      <c r="AD74" s="152"/>
      <c r="AE74" s="152" t="s">
        <v>130</v>
      </c>
      <c r="AF74" s="152">
        <v>0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</row>
    <row r="75" spans="1:58" outlineLevel="1" x14ac:dyDescent="0.2">
      <c r="A75" s="182">
        <v>24</v>
      </c>
      <c r="B75" s="183" t="s">
        <v>209</v>
      </c>
      <c r="C75" s="193" t="s">
        <v>210</v>
      </c>
      <c r="D75" s="184" t="s">
        <v>161</v>
      </c>
      <c r="E75" s="185">
        <v>2</v>
      </c>
      <c r="F75" s="186"/>
      <c r="G75" s="187">
        <f>ROUND(E75*F75,2)</f>
        <v>0</v>
      </c>
      <c r="H75" s="186"/>
      <c r="I75" s="187">
        <f>ROUND(E75*H75,2)</f>
        <v>0</v>
      </c>
      <c r="J75" s="186"/>
      <c r="K75" s="187">
        <f>ROUND(E75*J75,2)</f>
        <v>0</v>
      </c>
      <c r="L75" s="187">
        <v>21</v>
      </c>
      <c r="M75" s="187">
        <f>G75*(1+L75/100)</f>
        <v>0</v>
      </c>
      <c r="N75" s="187">
        <v>0</v>
      </c>
      <c r="O75" s="187">
        <f>ROUND(E75*N75,2)</f>
        <v>0</v>
      </c>
      <c r="P75" s="187">
        <v>0</v>
      </c>
      <c r="Q75" s="187">
        <f>ROUND(E75*P75,2)</f>
        <v>0</v>
      </c>
      <c r="R75" s="188" t="s">
        <v>126</v>
      </c>
      <c r="S75" s="161">
        <v>0.08</v>
      </c>
      <c r="T75" s="161">
        <f>ROUND(E75*S75,2)</f>
        <v>0.16</v>
      </c>
      <c r="U75" s="161"/>
      <c r="V75" s="161" t="s">
        <v>127</v>
      </c>
      <c r="W75" s="152"/>
      <c r="X75" s="152"/>
      <c r="Y75" s="152"/>
      <c r="Z75" s="152"/>
      <c r="AA75" s="152"/>
      <c r="AB75" s="152"/>
      <c r="AC75" s="152"/>
      <c r="AD75" s="152"/>
      <c r="AE75" s="152" t="s">
        <v>128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</row>
    <row r="76" spans="1:58" outlineLevel="1" x14ac:dyDescent="0.2">
      <c r="A76" s="175">
        <v>25</v>
      </c>
      <c r="B76" s="176" t="s">
        <v>211</v>
      </c>
      <c r="C76" s="191" t="s">
        <v>212</v>
      </c>
      <c r="D76" s="177" t="s">
        <v>139</v>
      </c>
      <c r="E76" s="178">
        <v>4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1.17E-3</v>
      </c>
      <c r="O76" s="180">
        <f>ROUND(E76*N76,2)</f>
        <v>0</v>
      </c>
      <c r="P76" s="180">
        <v>7.5999999999999998E-2</v>
      </c>
      <c r="Q76" s="180">
        <f>ROUND(E76*P76,2)</f>
        <v>0.3</v>
      </c>
      <c r="R76" s="181" t="s">
        <v>126</v>
      </c>
      <c r="S76" s="161">
        <v>0.93899999999999995</v>
      </c>
      <c r="T76" s="161">
        <f>ROUND(E76*S76,2)</f>
        <v>3.76</v>
      </c>
      <c r="U76" s="161"/>
      <c r="V76" s="161" t="s">
        <v>127</v>
      </c>
      <c r="W76" s="152"/>
      <c r="X76" s="152"/>
      <c r="Y76" s="152"/>
      <c r="Z76" s="152"/>
      <c r="AA76" s="152"/>
      <c r="AB76" s="152"/>
      <c r="AC76" s="152"/>
      <c r="AD76" s="152"/>
      <c r="AE76" s="152" t="s">
        <v>128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</row>
    <row r="77" spans="1:58" outlineLevel="1" x14ac:dyDescent="0.2">
      <c r="A77" s="159"/>
      <c r="B77" s="160"/>
      <c r="C77" s="192" t="s">
        <v>213</v>
      </c>
      <c r="D77" s="162"/>
      <c r="E77" s="163">
        <v>4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52"/>
      <c r="X77" s="152"/>
      <c r="Y77" s="152"/>
      <c r="Z77" s="152"/>
      <c r="AA77" s="152"/>
      <c r="AB77" s="152"/>
      <c r="AC77" s="152"/>
      <c r="AD77" s="152"/>
      <c r="AE77" s="152" t="s">
        <v>130</v>
      </c>
      <c r="AF77" s="152">
        <v>0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</row>
    <row r="78" spans="1:58" outlineLevel="1" x14ac:dyDescent="0.2">
      <c r="A78" s="175">
        <v>26</v>
      </c>
      <c r="B78" s="176" t="s">
        <v>214</v>
      </c>
      <c r="C78" s="191" t="s">
        <v>215</v>
      </c>
      <c r="D78" s="177" t="s">
        <v>139</v>
      </c>
      <c r="E78" s="178">
        <v>1.8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80">
        <v>1.65E-3</v>
      </c>
      <c r="O78" s="180">
        <f>ROUND(E78*N78,2)</f>
        <v>0</v>
      </c>
      <c r="P78" s="180">
        <v>0.187</v>
      </c>
      <c r="Q78" s="180">
        <f>ROUND(E78*P78,2)</f>
        <v>0.34</v>
      </c>
      <c r="R78" s="181" t="s">
        <v>126</v>
      </c>
      <c r="S78" s="161">
        <v>0.48</v>
      </c>
      <c r="T78" s="161">
        <f>ROUND(E78*S78,2)</f>
        <v>0.86</v>
      </c>
      <c r="U78" s="161"/>
      <c r="V78" s="161" t="s">
        <v>127</v>
      </c>
      <c r="W78" s="152"/>
      <c r="X78" s="152"/>
      <c r="Y78" s="152"/>
      <c r="Z78" s="152"/>
      <c r="AA78" s="152"/>
      <c r="AB78" s="152"/>
      <c r="AC78" s="152"/>
      <c r="AD78" s="152"/>
      <c r="AE78" s="152" t="s">
        <v>128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</row>
    <row r="79" spans="1:58" outlineLevel="1" x14ac:dyDescent="0.2">
      <c r="A79" s="159"/>
      <c r="B79" s="160"/>
      <c r="C79" s="257" t="s">
        <v>216</v>
      </c>
      <c r="D79" s="258"/>
      <c r="E79" s="258"/>
      <c r="F79" s="258"/>
      <c r="G79" s="258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52"/>
      <c r="X79" s="152"/>
      <c r="Y79" s="152"/>
      <c r="Z79" s="152"/>
      <c r="AA79" s="152"/>
      <c r="AB79" s="152"/>
      <c r="AC79" s="152"/>
      <c r="AD79" s="152"/>
      <c r="AE79" s="152" t="s">
        <v>157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</row>
    <row r="80" spans="1:58" outlineLevel="1" x14ac:dyDescent="0.2">
      <c r="A80" s="159"/>
      <c r="B80" s="160"/>
      <c r="C80" s="192" t="s">
        <v>217</v>
      </c>
      <c r="D80" s="162"/>
      <c r="E80" s="163">
        <v>1.8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52"/>
      <c r="X80" s="152"/>
      <c r="Y80" s="152"/>
      <c r="Z80" s="152"/>
      <c r="AA80" s="152"/>
      <c r="AB80" s="152"/>
      <c r="AC80" s="152"/>
      <c r="AD80" s="152"/>
      <c r="AE80" s="152" t="s">
        <v>130</v>
      </c>
      <c r="AF80" s="152">
        <v>0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</row>
    <row r="81" spans="1:58" outlineLevel="1" x14ac:dyDescent="0.2">
      <c r="A81" s="175">
        <v>27</v>
      </c>
      <c r="B81" s="176" t="s">
        <v>218</v>
      </c>
      <c r="C81" s="191" t="s">
        <v>219</v>
      </c>
      <c r="D81" s="177" t="s">
        <v>166</v>
      </c>
      <c r="E81" s="178">
        <v>3.6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80">
        <v>0</v>
      </c>
      <c r="O81" s="180">
        <f>ROUND(E81*N81,2)</f>
        <v>0</v>
      </c>
      <c r="P81" s="180">
        <v>6.5000000000000002E-2</v>
      </c>
      <c r="Q81" s="180">
        <f>ROUND(E81*P81,2)</f>
        <v>0.23</v>
      </c>
      <c r="R81" s="181" t="s">
        <v>126</v>
      </c>
      <c r="S81" s="161">
        <v>0.93</v>
      </c>
      <c r="T81" s="161">
        <f>ROUND(E81*S81,2)</f>
        <v>3.35</v>
      </c>
      <c r="U81" s="161"/>
      <c r="V81" s="161" t="s">
        <v>127</v>
      </c>
      <c r="W81" s="152"/>
      <c r="X81" s="152"/>
      <c r="Y81" s="152"/>
      <c r="Z81" s="152"/>
      <c r="AA81" s="152"/>
      <c r="AB81" s="152"/>
      <c r="AC81" s="152"/>
      <c r="AD81" s="152"/>
      <c r="AE81" s="152" t="s">
        <v>128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</row>
    <row r="82" spans="1:58" outlineLevel="1" x14ac:dyDescent="0.2">
      <c r="A82" s="159"/>
      <c r="B82" s="160"/>
      <c r="C82" s="192" t="s">
        <v>220</v>
      </c>
      <c r="D82" s="162"/>
      <c r="E82" s="163">
        <v>3.6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52"/>
      <c r="X82" s="152"/>
      <c r="Y82" s="152"/>
      <c r="Z82" s="152"/>
      <c r="AA82" s="152"/>
      <c r="AB82" s="152"/>
      <c r="AC82" s="152"/>
      <c r="AD82" s="152"/>
      <c r="AE82" s="152" t="s">
        <v>130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</row>
    <row r="83" spans="1:58" outlineLevel="1" x14ac:dyDescent="0.2">
      <c r="A83" s="175">
        <v>28</v>
      </c>
      <c r="B83" s="176" t="s">
        <v>221</v>
      </c>
      <c r="C83" s="191" t="s">
        <v>222</v>
      </c>
      <c r="D83" s="177" t="s">
        <v>139</v>
      </c>
      <c r="E83" s="178">
        <v>325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0</v>
      </c>
      <c r="O83" s="180">
        <f>ROUND(E83*N83,2)</f>
        <v>0</v>
      </c>
      <c r="P83" s="180">
        <v>6.8000000000000005E-2</v>
      </c>
      <c r="Q83" s="180">
        <f>ROUND(E83*P83,2)</f>
        <v>22.1</v>
      </c>
      <c r="R83" s="181" t="s">
        <v>126</v>
      </c>
      <c r="S83" s="161">
        <v>0.48</v>
      </c>
      <c r="T83" s="161">
        <f>ROUND(E83*S83,2)</f>
        <v>156</v>
      </c>
      <c r="U83" s="161"/>
      <c r="V83" s="161" t="s">
        <v>127</v>
      </c>
      <c r="W83" s="152"/>
      <c r="X83" s="152"/>
      <c r="Y83" s="152"/>
      <c r="Z83" s="152"/>
      <c r="AA83" s="152"/>
      <c r="AB83" s="152"/>
      <c r="AC83" s="152"/>
      <c r="AD83" s="152"/>
      <c r="AE83" s="152" t="s">
        <v>128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</row>
    <row r="84" spans="1:58" outlineLevel="1" x14ac:dyDescent="0.2">
      <c r="A84" s="159"/>
      <c r="B84" s="160"/>
      <c r="C84" s="192" t="s">
        <v>223</v>
      </c>
      <c r="D84" s="162"/>
      <c r="E84" s="163">
        <v>325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52"/>
      <c r="X84" s="152"/>
      <c r="Y84" s="152"/>
      <c r="Z84" s="152"/>
      <c r="AA84" s="152"/>
      <c r="AB84" s="152"/>
      <c r="AC84" s="152"/>
      <c r="AD84" s="152"/>
      <c r="AE84" s="152" t="s">
        <v>130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</row>
    <row r="85" spans="1:58" outlineLevel="1" x14ac:dyDescent="0.2">
      <c r="A85" s="182">
        <v>29</v>
      </c>
      <c r="B85" s="183" t="s">
        <v>224</v>
      </c>
      <c r="C85" s="193" t="s">
        <v>225</v>
      </c>
      <c r="D85" s="184" t="s">
        <v>161</v>
      </c>
      <c r="E85" s="185">
        <v>3</v>
      </c>
      <c r="F85" s="186"/>
      <c r="G85" s="187">
        <f>ROUND(E85*F85,2)</f>
        <v>0</v>
      </c>
      <c r="H85" s="186"/>
      <c r="I85" s="187">
        <f>ROUND(E85*H85,2)</f>
        <v>0</v>
      </c>
      <c r="J85" s="186"/>
      <c r="K85" s="187">
        <f>ROUND(E85*J85,2)</f>
        <v>0</v>
      </c>
      <c r="L85" s="187">
        <v>21</v>
      </c>
      <c r="M85" s="187">
        <f>G85*(1+L85/100)</f>
        <v>0</v>
      </c>
      <c r="N85" s="187">
        <v>0</v>
      </c>
      <c r="O85" s="187">
        <f>ROUND(E85*N85,2)</f>
        <v>0</v>
      </c>
      <c r="P85" s="187">
        <v>0</v>
      </c>
      <c r="Q85" s="187">
        <f>ROUND(E85*P85,2)</f>
        <v>0</v>
      </c>
      <c r="R85" s="188" t="s">
        <v>126</v>
      </c>
      <c r="S85" s="161">
        <v>0</v>
      </c>
      <c r="T85" s="161">
        <f>ROUND(E85*S85,2)</f>
        <v>0</v>
      </c>
      <c r="U85" s="161"/>
      <c r="V85" s="161" t="s">
        <v>127</v>
      </c>
      <c r="W85" s="152"/>
      <c r="X85" s="152"/>
      <c r="Y85" s="152"/>
      <c r="Z85" s="152"/>
      <c r="AA85" s="152"/>
      <c r="AB85" s="152"/>
      <c r="AC85" s="152"/>
      <c r="AD85" s="152"/>
      <c r="AE85" s="152" t="s">
        <v>128</v>
      </c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</row>
    <row r="86" spans="1:58" x14ac:dyDescent="0.2">
      <c r="A86" s="169" t="s">
        <v>121</v>
      </c>
      <c r="B86" s="170" t="s">
        <v>73</v>
      </c>
      <c r="C86" s="190" t="s">
        <v>74</v>
      </c>
      <c r="D86" s="171"/>
      <c r="E86" s="172"/>
      <c r="F86" s="173"/>
      <c r="G86" s="173">
        <f>SUMIF(AE87:AE89,"&lt;&gt;NOR",G87:G89)</f>
        <v>0</v>
      </c>
      <c r="H86" s="173"/>
      <c r="I86" s="173">
        <f>SUM(I87:I89)</f>
        <v>0</v>
      </c>
      <c r="J86" s="173"/>
      <c r="K86" s="173">
        <f>SUM(K87:K89)</f>
        <v>0</v>
      </c>
      <c r="L86" s="173"/>
      <c r="M86" s="173">
        <f>SUM(M87:M89)</f>
        <v>0</v>
      </c>
      <c r="N86" s="173"/>
      <c r="O86" s="173">
        <f>SUM(O87:O89)</f>
        <v>0</v>
      </c>
      <c r="P86" s="173"/>
      <c r="Q86" s="173">
        <f>SUM(Q87:Q89)</f>
        <v>19.919999999999998</v>
      </c>
      <c r="R86" s="174"/>
      <c r="S86" s="168"/>
      <c r="T86" s="168">
        <f>SUM(T87:T89)</f>
        <v>100.77000000000001</v>
      </c>
      <c r="U86" s="168"/>
      <c r="V86" s="168"/>
      <c r="AE86" t="s">
        <v>122</v>
      </c>
    </row>
    <row r="87" spans="1:58" outlineLevel="1" x14ac:dyDescent="0.2">
      <c r="A87" s="182">
        <v>30</v>
      </c>
      <c r="B87" s="183" t="s">
        <v>226</v>
      </c>
      <c r="C87" s="193" t="s">
        <v>227</v>
      </c>
      <c r="D87" s="184" t="s">
        <v>166</v>
      </c>
      <c r="E87" s="185">
        <v>178</v>
      </c>
      <c r="F87" s="186"/>
      <c r="G87" s="187">
        <f>ROUND(E87*F87,2)</f>
        <v>0</v>
      </c>
      <c r="H87" s="186"/>
      <c r="I87" s="187">
        <f>ROUND(E87*H87,2)</f>
        <v>0</v>
      </c>
      <c r="J87" s="186"/>
      <c r="K87" s="187">
        <f>ROUND(E87*J87,2)</f>
        <v>0</v>
      </c>
      <c r="L87" s="187">
        <v>21</v>
      </c>
      <c r="M87" s="187">
        <f>G87*(1+L87/100)</f>
        <v>0</v>
      </c>
      <c r="N87" s="187">
        <v>0</v>
      </c>
      <c r="O87" s="187">
        <f>ROUND(E87*N87,2)</f>
        <v>0</v>
      </c>
      <c r="P87" s="187">
        <v>2.16E-3</v>
      </c>
      <c r="Q87" s="187">
        <f>ROUND(E87*P87,2)</f>
        <v>0.38</v>
      </c>
      <c r="R87" s="188" t="s">
        <v>126</v>
      </c>
      <c r="S87" s="161">
        <v>0.32500000000000001</v>
      </c>
      <c r="T87" s="161">
        <f>ROUND(E87*S87,2)</f>
        <v>57.85</v>
      </c>
      <c r="U87" s="161"/>
      <c r="V87" s="161" t="s">
        <v>127</v>
      </c>
      <c r="W87" s="152"/>
      <c r="X87" s="152"/>
      <c r="Y87" s="152"/>
      <c r="Z87" s="152"/>
      <c r="AA87" s="152"/>
      <c r="AB87" s="152"/>
      <c r="AC87" s="152"/>
      <c r="AD87" s="152"/>
      <c r="AE87" s="152" t="s">
        <v>128</v>
      </c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</row>
    <row r="88" spans="1:58" outlineLevel="1" x14ac:dyDescent="0.2">
      <c r="A88" s="175">
        <v>31</v>
      </c>
      <c r="B88" s="176" t="s">
        <v>228</v>
      </c>
      <c r="C88" s="191" t="s">
        <v>229</v>
      </c>
      <c r="D88" s="177" t="s">
        <v>166</v>
      </c>
      <c r="E88" s="178">
        <v>148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0.13200000000000001</v>
      </c>
      <c r="Q88" s="180">
        <f>ROUND(E88*P88,2)</f>
        <v>19.54</v>
      </c>
      <c r="R88" s="181" t="s">
        <v>126</v>
      </c>
      <c r="S88" s="161">
        <v>0.28999999999999998</v>
      </c>
      <c r="T88" s="161">
        <f>ROUND(E88*S88,2)</f>
        <v>42.92</v>
      </c>
      <c r="U88" s="161"/>
      <c r="V88" s="161" t="s">
        <v>127</v>
      </c>
      <c r="W88" s="152"/>
      <c r="X88" s="152"/>
      <c r="Y88" s="152"/>
      <c r="Z88" s="152"/>
      <c r="AA88" s="152"/>
      <c r="AB88" s="152"/>
      <c r="AC88" s="152"/>
      <c r="AD88" s="152"/>
      <c r="AE88" s="152" t="s">
        <v>128</v>
      </c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</row>
    <row r="89" spans="1:58" outlineLevel="1" x14ac:dyDescent="0.2">
      <c r="A89" s="159"/>
      <c r="B89" s="160"/>
      <c r="C89" s="192" t="s">
        <v>230</v>
      </c>
      <c r="D89" s="162"/>
      <c r="E89" s="163">
        <v>148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52"/>
      <c r="X89" s="152"/>
      <c r="Y89" s="152"/>
      <c r="Z89" s="152"/>
      <c r="AA89" s="152"/>
      <c r="AB89" s="152"/>
      <c r="AC89" s="152"/>
      <c r="AD89" s="152"/>
      <c r="AE89" s="152" t="s">
        <v>130</v>
      </c>
      <c r="AF89" s="152">
        <v>0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</row>
    <row r="90" spans="1:58" x14ac:dyDescent="0.2">
      <c r="A90" s="169" t="s">
        <v>121</v>
      </c>
      <c r="B90" s="170" t="s">
        <v>75</v>
      </c>
      <c r="C90" s="190" t="s">
        <v>76</v>
      </c>
      <c r="D90" s="171"/>
      <c r="E90" s="172"/>
      <c r="F90" s="173"/>
      <c r="G90" s="173">
        <f>SUMIF(AE91:AE92,"&lt;&gt;NOR",G91:G92)</f>
        <v>0</v>
      </c>
      <c r="H90" s="173"/>
      <c r="I90" s="173">
        <f>SUM(I91:I92)</f>
        <v>0</v>
      </c>
      <c r="J90" s="173"/>
      <c r="K90" s="173">
        <f>SUM(K91:K92)</f>
        <v>0</v>
      </c>
      <c r="L90" s="173"/>
      <c r="M90" s="173">
        <f>SUM(M91:M92)</f>
        <v>0</v>
      </c>
      <c r="N90" s="173"/>
      <c r="O90" s="173">
        <f>SUM(O91:O92)</f>
        <v>0</v>
      </c>
      <c r="P90" s="173"/>
      <c r="Q90" s="173">
        <f>SUM(Q91:Q92)</f>
        <v>0</v>
      </c>
      <c r="R90" s="174"/>
      <c r="S90" s="168"/>
      <c r="T90" s="168">
        <f>SUM(T91:T92)</f>
        <v>241.22</v>
      </c>
      <c r="U90" s="168"/>
      <c r="V90" s="168"/>
      <c r="AE90" t="s">
        <v>122</v>
      </c>
    </row>
    <row r="91" spans="1:58" ht="22.5" outlineLevel="1" x14ac:dyDescent="0.2">
      <c r="A91" s="175">
        <v>32</v>
      </c>
      <c r="B91" s="176" t="s">
        <v>231</v>
      </c>
      <c r="C91" s="191" t="s">
        <v>345</v>
      </c>
      <c r="D91" s="177" t="s">
        <v>125</v>
      </c>
      <c r="E91" s="178">
        <v>127.49628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0</v>
      </c>
      <c r="O91" s="180">
        <f>ROUND(E91*N91,2)</f>
        <v>0</v>
      </c>
      <c r="P91" s="180">
        <v>0</v>
      </c>
      <c r="Q91" s="180">
        <f>ROUND(E91*P91,2)</f>
        <v>0</v>
      </c>
      <c r="R91" s="181" t="s">
        <v>232</v>
      </c>
      <c r="S91" s="161">
        <v>1.8919999999999999</v>
      </c>
      <c r="T91" s="161">
        <f>ROUND(E91*S91,2)</f>
        <v>241.22</v>
      </c>
      <c r="U91" s="161"/>
      <c r="V91" s="161" t="s">
        <v>127</v>
      </c>
      <c r="W91" s="152"/>
      <c r="X91" s="152"/>
      <c r="Y91" s="152"/>
      <c r="Z91" s="152"/>
      <c r="AA91" s="152"/>
      <c r="AB91" s="152"/>
      <c r="AC91" s="152"/>
      <c r="AD91" s="152"/>
      <c r="AE91" s="152" t="s">
        <v>233</v>
      </c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</row>
    <row r="92" spans="1:58" outlineLevel="1" x14ac:dyDescent="0.2">
      <c r="A92" s="159"/>
      <c r="B92" s="160"/>
      <c r="C92" s="259"/>
      <c r="D92" s="260"/>
      <c r="E92" s="260"/>
      <c r="F92" s="260"/>
      <c r="G92" s="260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52"/>
      <c r="X92" s="152"/>
      <c r="Y92" s="152"/>
      <c r="Z92" s="152"/>
      <c r="AA92" s="152"/>
      <c r="AB92" s="152"/>
      <c r="AC92" s="152"/>
      <c r="AD92" s="152"/>
      <c r="AE92" s="152" t="s">
        <v>234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</row>
    <row r="93" spans="1:58" x14ac:dyDescent="0.2">
      <c r="A93" s="169" t="s">
        <v>121</v>
      </c>
      <c r="B93" s="170" t="s">
        <v>59</v>
      </c>
      <c r="C93" s="190" t="s">
        <v>60</v>
      </c>
      <c r="D93" s="171"/>
      <c r="E93" s="172"/>
      <c r="F93" s="173"/>
      <c r="G93" s="173">
        <f>SUMIF(AE94:AE96,"&lt;&gt;NOR",G94:G96)</f>
        <v>0</v>
      </c>
      <c r="H93" s="173"/>
      <c r="I93" s="173">
        <f>SUM(I94:I96)</f>
        <v>0</v>
      </c>
      <c r="J93" s="173"/>
      <c r="K93" s="173">
        <f>SUM(K94:K96)</f>
        <v>0</v>
      </c>
      <c r="L93" s="173"/>
      <c r="M93" s="173">
        <f>SUM(M94:M96)</f>
        <v>0</v>
      </c>
      <c r="N93" s="173"/>
      <c r="O93" s="173">
        <f>SUM(O94:O96)</f>
        <v>7.59</v>
      </c>
      <c r="P93" s="173"/>
      <c r="Q93" s="173">
        <f>SUM(Q94:Q96)</f>
        <v>0</v>
      </c>
      <c r="R93" s="174"/>
      <c r="S93" s="168"/>
      <c r="T93" s="168">
        <f>SUM(T94:T96)</f>
        <v>543.4</v>
      </c>
      <c r="U93" s="168"/>
      <c r="V93" s="168"/>
      <c r="AE93" t="s">
        <v>122</v>
      </c>
    </row>
    <row r="94" spans="1:58" outlineLevel="1" x14ac:dyDescent="0.2">
      <c r="A94" s="175">
        <v>33</v>
      </c>
      <c r="B94" s="176" t="s">
        <v>235</v>
      </c>
      <c r="C94" s="191" t="s">
        <v>346</v>
      </c>
      <c r="D94" s="177" t="s">
        <v>139</v>
      </c>
      <c r="E94" s="178">
        <v>572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1.3270000000000001E-2</v>
      </c>
      <c r="O94" s="180">
        <f>ROUND(E94*N94,2)</f>
        <v>7.59</v>
      </c>
      <c r="P94" s="180">
        <v>0</v>
      </c>
      <c r="Q94" s="180">
        <f>ROUND(E94*P94,2)</f>
        <v>0</v>
      </c>
      <c r="R94" s="181" t="s">
        <v>187</v>
      </c>
      <c r="S94" s="161">
        <v>0.95</v>
      </c>
      <c r="T94" s="161">
        <f>ROUND(E94*S94,2)</f>
        <v>543.4</v>
      </c>
      <c r="U94" s="161"/>
      <c r="V94" s="161" t="s">
        <v>127</v>
      </c>
      <c r="W94" s="152"/>
      <c r="X94" s="152"/>
      <c r="Y94" s="152"/>
      <c r="Z94" s="152"/>
      <c r="AA94" s="152"/>
      <c r="AB94" s="152"/>
      <c r="AC94" s="152"/>
      <c r="AD94" s="152"/>
      <c r="AE94" s="152" t="s">
        <v>128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</row>
    <row r="95" spans="1:58" outlineLevel="1" x14ac:dyDescent="0.2">
      <c r="A95" s="159"/>
      <c r="B95" s="160"/>
      <c r="C95" s="257"/>
      <c r="D95" s="258"/>
      <c r="E95" s="258"/>
      <c r="F95" s="258"/>
      <c r="G95" s="258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52"/>
      <c r="X95" s="152"/>
      <c r="Y95" s="152"/>
      <c r="Z95" s="152"/>
      <c r="AA95" s="152"/>
      <c r="AB95" s="152"/>
      <c r="AC95" s="152"/>
      <c r="AD95" s="152"/>
      <c r="AE95" s="152" t="s">
        <v>157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</row>
    <row r="96" spans="1:58" outlineLevel="1" x14ac:dyDescent="0.2">
      <c r="A96" s="159"/>
      <c r="B96" s="160"/>
      <c r="C96" s="192" t="s">
        <v>196</v>
      </c>
      <c r="D96" s="162"/>
      <c r="E96" s="163">
        <v>572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52"/>
      <c r="X96" s="152"/>
      <c r="Y96" s="152"/>
      <c r="Z96" s="152"/>
      <c r="AA96" s="152"/>
      <c r="AB96" s="152"/>
      <c r="AC96" s="152"/>
      <c r="AD96" s="152"/>
      <c r="AE96" s="152" t="s">
        <v>130</v>
      </c>
      <c r="AF96" s="152">
        <v>0</v>
      </c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</row>
    <row r="97" spans="1:58" x14ac:dyDescent="0.2">
      <c r="A97" s="169" t="s">
        <v>121</v>
      </c>
      <c r="B97" s="170" t="s">
        <v>77</v>
      </c>
      <c r="C97" s="190" t="s">
        <v>78</v>
      </c>
      <c r="D97" s="171"/>
      <c r="E97" s="172"/>
      <c r="F97" s="173"/>
      <c r="G97" s="173">
        <f>SUMIF(AE98:AE99,"&lt;&gt;NOR",G98:G99)</f>
        <v>0</v>
      </c>
      <c r="H97" s="173"/>
      <c r="I97" s="173">
        <f>SUM(I98:I99)</f>
        <v>0</v>
      </c>
      <c r="J97" s="173"/>
      <c r="K97" s="173">
        <f>SUM(K98:K99)</f>
        <v>0</v>
      </c>
      <c r="L97" s="173"/>
      <c r="M97" s="173">
        <f>SUM(M98:M99)</f>
        <v>0</v>
      </c>
      <c r="N97" s="173"/>
      <c r="O97" s="173">
        <f>SUM(O98:O99)</f>
        <v>0.44</v>
      </c>
      <c r="P97" s="173"/>
      <c r="Q97" s="173">
        <f>SUM(Q98:Q99)</f>
        <v>0</v>
      </c>
      <c r="R97" s="174"/>
      <c r="S97" s="168"/>
      <c r="T97" s="168">
        <f>SUM(T98:T99)</f>
        <v>19.239999999999998</v>
      </c>
      <c r="U97" s="168"/>
      <c r="V97" s="168"/>
      <c r="AE97" t="s">
        <v>122</v>
      </c>
    </row>
    <row r="98" spans="1:58" outlineLevel="1" x14ac:dyDescent="0.2">
      <c r="A98" s="175">
        <v>34</v>
      </c>
      <c r="B98" s="176" t="s">
        <v>236</v>
      </c>
      <c r="C98" s="191" t="s">
        <v>237</v>
      </c>
      <c r="D98" s="177" t="s">
        <v>161</v>
      </c>
      <c r="E98" s="178">
        <v>53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21</v>
      </c>
      <c r="M98" s="180">
        <f>G98*(1+L98/100)</f>
        <v>0</v>
      </c>
      <c r="N98" s="180">
        <v>8.2900000000000005E-3</v>
      </c>
      <c r="O98" s="180">
        <f>ROUND(E98*N98,2)</f>
        <v>0.44</v>
      </c>
      <c r="P98" s="180">
        <v>0</v>
      </c>
      <c r="Q98" s="180">
        <f>ROUND(E98*P98,2)</f>
        <v>0</v>
      </c>
      <c r="R98" s="181" t="s">
        <v>126</v>
      </c>
      <c r="S98" s="161">
        <v>0.36299999999999999</v>
      </c>
      <c r="T98" s="161">
        <f>ROUND(E98*S98,2)</f>
        <v>19.239999999999998</v>
      </c>
      <c r="U98" s="161"/>
      <c r="V98" s="161" t="s">
        <v>127</v>
      </c>
      <c r="W98" s="152"/>
      <c r="X98" s="152"/>
      <c r="Y98" s="152"/>
      <c r="Z98" s="152"/>
      <c r="AA98" s="152"/>
      <c r="AB98" s="152"/>
      <c r="AC98" s="152"/>
      <c r="AD98" s="152"/>
      <c r="AE98" s="152" t="s">
        <v>128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</row>
    <row r="99" spans="1:58" outlineLevel="1" x14ac:dyDescent="0.2">
      <c r="A99" s="159"/>
      <c r="B99" s="160"/>
      <c r="C99" s="257" t="s">
        <v>238</v>
      </c>
      <c r="D99" s="258"/>
      <c r="E99" s="258"/>
      <c r="F99" s="258"/>
      <c r="G99" s="258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52"/>
      <c r="X99" s="152"/>
      <c r="Y99" s="152"/>
      <c r="Z99" s="152"/>
      <c r="AA99" s="152"/>
      <c r="AB99" s="152"/>
      <c r="AC99" s="152"/>
      <c r="AD99" s="152"/>
      <c r="AE99" s="152" t="s">
        <v>157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</row>
    <row r="100" spans="1:58" x14ac:dyDescent="0.2">
      <c r="A100" s="169" t="s">
        <v>121</v>
      </c>
      <c r="B100" s="170" t="s">
        <v>79</v>
      </c>
      <c r="C100" s="190" t="s">
        <v>80</v>
      </c>
      <c r="D100" s="171"/>
      <c r="E100" s="172"/>
      <c r="F100" s="173"/>
      <c r="G100" s="173">
        <f>SUMIF(AE101:AE101,"&lt;&gt;NOR",G101:G101)</f>
        <v>0</v>
      </c>
      <c r="H100" s="173"/>
      <c r="I100" s="173">
        <f>SUM(I101:I101)</f>
        <v>0</v>
      </c>
      <c r="J100" s="173"/>
      <c r="K100" s="173">
        <f>SUM(K101:K101)</f>
        <v>0</v>
      </c>
      <c r="L100" s="173"/>
      <c r="M100" s="173">
        <f>SUM(M101:M101)</f>
        <v>0</v>
      </c>
      <c r="N100" s="173"/>
      <c r="O100" s="173">
        <f>SUM(O101:O101)</f>
        <v>0</v>
      </c>
      <c r="P100" s="173"/>
      <c r="Q100" s="173">
        <f>SUM(Q101:Q101)</f>
        <v>0</v>
      </c>
      <c r="R100" s="174"/>
      <c r="S100" s="168"/>
      <c r="T100" s="168">
        <f>SUM(T101:T101)</f>
        <v>0</v>
      </c>
      <c r="U100" s="168"/>
      <c r="V100" s="168"/>
      <c r="AE100" t="s">
        <v>122</v>
      </c>
    </row>
    <row r="101" spans="1:58" ht="22.5" outlineLevel="1" x14ac:dyDescent="0.2">
      <c r="A101" s="182">
        <v>35</v>
      </c>
      <c r="B101" s="183" t="s">
        <v>79</v>
      </c>
      <c r="C101" s="193" t="s">
        <v>239</v>
      </c>
      <c r="D101" s="184" t="s">
        <v>161</v>
      </c>
      <c r="E101" s="185">
        <v>39</v>
      </c>
      <c r="F101" s="186"/>
      <c r="G101" s="187">
        <f>ROUND(E101*F101,2)</f>
        <v>0</v>
      </c>
      <c r="H101" s="186"/>
      <c r="I101" s="187">
        <f>ROUND(E101*H101,2)</f>
        <v>0</v>
      </c>
      <c r="J101" s="186"/>
      <c r="K101" s="187">
        <f>ROUND(E101*J101,2)</f>
        <v>0</v>
      </c>
      <c r="L101" s="187">
        <v>21</v>
      </c>
      <c r="M101" s="187">
        <f>G101*(1+L101/100)</f>
        <v>0</v>
      </c>
      <c r="N101" s="187">
        <v>0</v>
      </c>
      <c r="O101" s="187">
        <f>ROUND(E101*N101,2)</f>
        <v>0</v>
      </c>
      <c r="P101" s="187">
        <v>0</v>
      </c>
      <c r="Q101" s="187">
        <f>ROUND(E101*P101,2)</f>
        <v>0</v>
      </c>
      <c r="R101" s="188" t="s">
        <v>126</v>
      </c>
      <c r="S101" s="161">
        <v>0</v>
      </c>
      <c r="T101" s="161">
        <f>ROUND(E101*S101,2)</f>
        <v>0</v>
      </c>
      <c r="U101" s="161"/>
      <c r="V101" s="161" t="s">
        <v>127</v>
      </c>
      <c r="W101" s="152"/>
      <c r="X101" s="152"/>
      <c r="Y101" s="152"/>
      <c r="Z101" s="152"/>
      <c r="AA101" s="152"/>
      <c r="AB101" s="152"/>
      <c r="AC101" s="152"/>
      <c r="AD101" s="152"/>
      <c r="AE101" s="152" t="s">
        <v>128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</row>
    <row r="102" spans="1:58" x14ac:dyDescent="0.2">
      <c r="A102" s="169" t="s">
        <v>121</v>
      </c>
      <c r="B102" s="170" t="s">
        <v>81</v>
      </c>
      <c r="C102" s="190" t="s">
        <v>82</v>
      </c>
      <c r="D102" s="171"/>
      <c r="E102" s="172"/>
      <c r="F102" s="173"/>
      <c r="G102" s="173">
        <f>SUMIF(AE103:AE110,"&lt;&gt;NOR",G103:G110)</f>
        <v>0</v>
      </c>
      <c r="H102" s="173"/>
      <c r="I102" s="173">
        <f>SUM(I103:I110)</f>
        <v>0</v>
      </c>
      <c r="J102" s="173"/>
      <c r="K102" s="173">
        <f>SUM(K103:K110)</f>
        <v>0</v>
      </c>
      <c r="L102" s="173"/>
      <c r="M102" s="173">
        <f>SUM(M103:M110)</f>
        <v>0</v>
      </c>
      <c r="N102" s="173"/>
      <c r="O102" s="173">
        <f>SUM(O103:O110)</f>
        <v>0</v>
      </c>
      <c r="P102" s="173"/>
      <c r="Q102" s="173">
        <f>SUM(Q103:Q110)</f>
        <v>0</v>
      </c>
      <c r="R102" s="174"/>
      <c r="S102" s="168"/>
      <c r="T102" s="168">
        <f>SUM(T103:T110)</f>
        <v>4.68</v>
      </c>
      <c r="U102" s="168"/>
      <c r="V102" s="168"/>
      <c r="AE102" t="s">
        <v>122</v>
      </c>
    </row>
    <row r="103" spans="1:58" outlineLevel="1" x14ac:dyDescent="0.2">
      <c r="A103" s="182">
        <v>36</v>
      </c>
      <c r="B103" s="183" t="s">
        <v>240</v>
      </c>
      <c r="C103" s="193" t="s">
        <v>241</v>
      </c>
      <c r="D103" s="184" t="s">
        <v>161</v>
      </c>
      <c r="E103" s="185">
        <v>1</v>
      </c>
      <c r="F103" s="186"/>
      <c r="G103" s="187">
        <f>ROUND(E103*F103,2)</f>
        <v>0</v>
      </c>
      <c r="H103" s="186"/>
      <c r="I103" s="187">
        <f>ROUND(E103*H103,2)</f>
        <v>0</v>
      </c>
      <c r="J103" s="186"/>
      <c r="K103" s="187">
        <f>ROUND(E103*J103,2)</f>
        <v>0</v>
      </c>
      <c r="L103" s="187">
        <v>21</v>
      </c>
      <c r="M103" s="187">
        <f>G103*(1+L103/100)</f>
        <v>0</v>
      </c>
      <c r="N103" s="187">
        <v>0</v>
      </c>
      <c r="O103" s="187">
        <f>ROUND(E103*N103,2)</f>
        <v>0</v>
      </c>
      <c r="P103" s="187">
        <v>0</v>
      </c>
      <c r="Q103" s="187">
        <f>ROUND(E103*P103,2)</f>
        <v>0</v>
      </c>
      <c r="R103" s="188" t="s">
        <v>126</v>
      </c>
      <c r="S103" s="161">
        <v>1.5</v>
      </c>
      <c r="T103" s="161">
        <f>ROUND(E103*S103,2)</f>
        <v>1.5</v>
      </c>
      <c r="U103" s="161"/>
      <c r="V103" s="161" t="s">
        <v>127</v>
      </c>
      <c r="W103" s="152"/>
      <c r="X103" s="152"/>
      <c r="Y103" s="152"/>
      <c r="Z103" s="152"/>
      <c r="AA103" s="152"/>
      <c r="AB103" s="152"/>
      <c r="AC103" s="152"/>
      <c r="AD103" s="152"/>
      <c r="AE103" s="152" t="s">
        <v>128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</row>
    <row r="104" spans="1:58" outlineLevel="1" x14ac:dyDescent="0.2">
      <c r="A104" s="175">
        <v>37</v>
      </c>
      <c r="B104" s="176" t="s">
        <v>242</v>
      </c>
      <c r="C104" s="191" t="s">
        <v>243</v>
      </c>
      <c r="D104" s="177" t="s">
        <v>161</v>
      </c>
      <c r="E104" s="178">
        <v>1</v>
      </c>
      <c r="F104" s="179"/>
      <c r="G104" s="180">
        <f>ROUND(E104*F104,2)</f>
        <v>0</v>
      </c>
      <c r="H104" s="179"/>
      <c r="I104" s="180">
        <f>ROUND(E104*H104,2)</f>
        <v>0</v>
      </c>
      <c r="J104" s="179"/>
      <c r="K104" s="180">
        <f>ROUND(E104*J104,2)</f>
        <v>0</v>
      </c>
      <c r="L104" s="180">
        <v>21</v>
      </c>
      <c r="M104" s="180">
        <f>G104*(1+L104/100)</f>
        <v>0</v>
      </c>
      <c r="N104" s="180">
        <v>0</v>
      </c>
      <c r="O104" s="180">
        <f>ROUND(E104*N104,2)</f>
        <v>0</v>
      </c>
      <c r="P104" s="180">
        <v>0</v>
      </c>
      <c r="Q104" s="180">
        <f>ROUND(E104*P104,2)</f>
        <v>0</v>
      </c>
      <c r="R104" s="181" t="s">
        <v>126</v>
      </c>
      <c r="S104" s="161">
        <v>1.63</v>
      </c>
      <c r="T104" s="161">
        <f>ROUND(E104*S104,2)</f>
        <v>1.63</v>
      </c>
      <c r="U104" s="161"/>
      <c r="V104" s="161" t="s">
        <v>127</v>
      </c>
      <c r="W104" s="152"/>
      <c r="X104" s="152"/>
      <c r="Y104" s="152"/>
      <c r="Z104" s="152"/>
      <c r="AA104" s="152"/>
      <c r="AB104" s="152"/>
      <c r="AC104" s="152"/>
      <c r="AD104" s="152"/>
      <c r="AE104" s="152" t="s">
        <v>128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</row>
    <row r="105" spans="1:58" outlineLevel="1" x14ac:dyDescent="0.2">
      <c r="A105" s="159"/>
      <c r="B105" s="160"/>
      <c r="C105" s="257" t="s">
        <v>244</v>
      </c>
      <c r="D105" s="258"/>
      <c r="E105" s="258"/>
      <c r="F105" s="258"/>
      <c r="G105" s="258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52"/>
      <c r="X105" s="152"/>
      <c r="Y105" s="152"/>
      <c r="Z105" s="152"/>
      <c r="AA105" s="152"/>
      <c r="AB105" s="152"/>
      <c r="AC105" s="152"/>
      <c r="AD105" s="152"/>
      <c r="AE105" s="152" t="s">
        <v>157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</row>
    <row r="106" spans="1:58" outlineLevel="1" x14ac:dyDescent="0.2">
      <c r="A106" s="182">
        <v>38</v>
      </c>
      <c r="B106" s="183" t="s">
        <v>245</v>
      </c>
      <c r="C106" s="193" t="s">
        <v>246</v>
      </c>
      <c r="D106" s="184" t="s">
        <v>161</v>
      </c>
      <c r="E106" s="185">
        <v>2</v>
      </c>
      <c r="F106" s="186"/>
      <c r="G106" s="187">
        <f>ROUND(E106*F106,2)</f>
        <v>0</v>
      </c>
      <c r="H106" s="186"/>
      <c r="I106" s="187">
        <f>ROUND(E106*H106,2)</f>
        <v>0</v>
      </c>
      <c r="J106" s="186"/>
      <c r="K106" s="187">
        <f>ROUND(E106*J106,2)</f>
        <v>0</v>
      </c>
      <c r="L106" s="187">
        <v>21</v>
      </c>
      <c r="M106" s="187">
        <f>G106*(1+L106/100)</f>
        <v>0</v>
      </c>
      <c r="N106" s="187">
        <v>0</v>
      </c>
      <c r="O106" s="187">
        <f>ROUND(E106*N106,2)</f>
        <v>0</v>
      </c>
      <c r="P106" s="187">
        <v>0</v>
      </c>
      <c r="Q106" s="187">
        <f>ROUND(E106*P106,2)</f>
        <v>0</v>
      </c>
      <c r="R106" s="188" t="s">
        <v>126</v>
      </c>
      <c r="S106" s="161">
        <v>0.77500000000000002</v>
      </c>
      <c r="T106" s="161">
        <f>ROUND(E106*S106,2)</f>
        <v>1.55</v>
      </c>
      <c r="U106" s="161"/>
      <c r="V106" s="161" t="s">
        <v>127</v>
      </c>
      <c r="W106" s="152"/>
      <c r="X106" s="152"/>
      <c r="Y106" s="152"/>
      <c r="Z106" s="152"/>
      <c r="AA106" s="152"/>
      <c r="AB106" s="152"/>
      <c r="AC106" s="152"/>
      <c r="AD106" s="152"/>
      <c r="AE106" s="152" t="s">
        <v>128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</row>
    <row r="107" spans="1:58" outlineLevel="1" x14ac:dyDescent="0.2">
      <c r="A107" s="182">
        <v>39</v>
      </c>
      <c r="B107" s="183" t="s">
        <v>247</v>
      </c>
      <c r="C107" s="193" t="s">
        <v>248</v>
      </c>
      <c r="D107" s="184" t="s">
        <v>161</v>
      </c>
      <c r="E107" s="185">
        <v>2</v>
      </c>
      <c r="F107" s="186"/>
      <c r="G107" s="187">
        <f>ROUND(E107*F107,2)</f>
        <v>0</v>
      </c>
      <c r="H107" s="186"/>
      <c r="I107" s="187">
        <f>ROUND(E107*H107,2)</f>
        <v>0</v>
      </c>
      <c r="J107" s="186"/>
      <c r="K107" s="187">
        <f>ROUND(E107*J107,2)</f>
        <v>0</v>
      </c>
      <c r="L107" s="187">
        <v>21</v>
      </c>
      <c r="M107" s="187">
        <f>G107*(1+L107/100)</f>
        <v>0</v>
      </c>
      <c r="N107" s="187">
        <v>7.5000000000000002E-4</v>
      </c>
      <c r="O107" s="187">
        <f>ROUND(E107*N107,2)</f>
        <v>0</v>
      </c>
      <c r="P107" s="187">
        <v>0</v>
      </c>
      <c r="Q107" s="187">
        <f>ROUND(E107*P107,2)</f>
        <v>0</v>
      </c>
      <c r="R107" s="188" t="s">
        <v>126</v>
      </c>
      <c r="S107" s="161">
        <v>0</v>
      </c>
      <c r="T107" s="161">
        <f>ROUND(E107*S107,2)</f>
        <v>0</v>
      </c>
      <c r="U107" s="161"/>
      <c r="V107" s="161" t="s">
        <v>190</v>
      </c>
      <c r="W107" s="152"/>
      <c r="X107" s="152"/>
      <c r="Y107" s="152"/>
      <c r="Z107" s="152"/>
      <c r="AA107" s="152"/>
      <c r="AB107" s="152"/>
      <c r="AC107" s="152"/>
      <c r="AD107" s="152"/>
      <c r="AE107" s="152" t="s">
        <v>191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</row>
    <row r="108" spans="1:58" outlineLevel="1" x14ac:dyDescent="0.2">
      <c r="A108" s="182">
        <v>40</v>
      </c>
      <c r="B108" s="183" t="s">
        <v>249</v>
      </c>
      <c r="C108" s="193" t="s">
        <v>250</v>
      </c>
      <c r="D108" s="184" t="s">
        <v>161</v>
      </c>
      <c r="E108" s="185">
        <v>1</v>
      </c>
      <c r="F108" s="186"/>
      <c r="G108" s="187">
        <f>ROUND(E108*F108,2)</f>
        <v>0</v>
      </c>
      <c r="H108" s="186"/>
      <c r="I108" s="187">
        <f>ROUND(E108*H108,2)</f>
        <v>0</v>
      </c>
      <c r="J108" s="186"/>
      <c r="K108" s="187">
        <f>ROUND(E108*J108,2)</f>
        <v>0</v>
      </c>
      <c r="L108" s="187">
        <v>21</v>
      </c>
      <c r="M108" s="187">
        <f>G108*(1+L108/100)</f>
        <v>0</v>
      </c>
      <c r="N108" s="187">
        <v>0</v>
      </c>
      <c r="O108" s="187">
        <f>ROUND(E108*N108,2)</f>
        <v>0</v>
      </c>
      <c r="P108" s="187">
        <v>0</v>
      </c>
      <c r="Q108" s="187">
        <f>ROUND(E108*P108,2)</f>
        <v>0</v>
      </c>
      <c r="R108" s="188" t="s">
        <v>126</v>
      </c>
      <c r="S108" s="161">
        <v>0</v>
      </c>
      <c r="T108" s="161">
        <f>ROUND(E108*S108,2)</f>
        <v>0</v>
      </c>
      <c r="U108" s="161"/>
      <c r="V108" s="161" t="s">
        <v>190</v>
      </c>
      <c r="W108" s="152"/>
      <c r="X108" s="152"/>
      <c r="Y108" s="152"/>
      <c r="Z108" s="152"/>
      <c r="AA108" s="152"/>
      <c r="AB108" s="152"/>
      <c r="AC108" s="152"/>
      <c r="AD108" s="152"/>
      <c r="AE108" s="152" t="s">
        <v>191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</row>
    <row r="109" spans="1:58" outlineLevel="1" x14ac:dyDescent="0.2">
      <c r="A109" s="182">
        <v>41</v>
      </c>
      <c r="B109" s="183" t="s">
        <v>251</v>
      </c>
      <c r="C109" s="193" t="s">
        <v>252</v>
      </c>
      <c r="D109" s="184" t="s">
        <v>161</v>
      </c>
      <c r="E109" s="185">
        <v>1</v>
      </c>
      <c r="F109" s="186"/>
      <c r="G109" s="187">
        <f>ROUND(E109*F109,2)</f>
        <v>0</v>
      </c>
      <c r="H109" s="186"/>
      <c r="I109" s="187">
        <f>ROUND(E109*H109,2)</f>
        <v>0</v>
      </c>
      <c r="J109" s="186"/>
      <c r="K109" s="187">
        <f>ROUND(E109*J109,2)</f>
        <v>0</v>
      </c>
      <c r="L109" s="187">
        <v>21</v>
      </c>
      <c r="M109" s="187">
        <f>G109*(1+L109/100)</f>
        <v>0</v>
      </c>
      <c r="N109" s="187">
        <v>0</v>
      </c>
      <c r="O109" s="187">
        <f>ROUND(E109*N109,2)</f>
        <v>0</v>
      </c>
      <c r="P109" s="187">
        <v>0</v>
      </c>
      <c r="Q109" s="187">
        <f>ROUND(E109*P109,2)</f>
        <v>0</v>
      </c>
      <c r="R109" s="188" t="s">
        <v>126</v>
      </c>
      <c r="S109" s="161">
        <v>0</v>
      </c>
      <c r="T109" s="161">
        <f>ROUND(E109*S109,2)</f>
        <v>0</v>
      </c>
      <c r="U109" s="161"/>
      <c r="V109" s="161" t="s">
        <v>190</v>
      </c>
      <c r="W109" s="152"/>
      <c r="X109" s="152"/>
      <c r="Y109" s="152"/>
      <c r="Z109" s="152"/>
      <c r="AA109" s="152"/>
      <c r="AB109" s="152"/>
      <c r="AC109" s="152"/>
      <c r="AD109" s="152"/>
      <c r="AE109" s="152" t="s">
        <v>191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</row>
    <row r="110" spans="1:58" outlineLevel="1" x14ac:dyDescent="0.2">
      <c r="A110" s="182">
        <v>42</v>
      </c>
      <c r="B110" s="183" t="s">
        <v>253</v>
      </c>
      <c r="C110" s="193" t="s">
        <v>254</v>
      </c>
      <c r="D110" s="184" t="s">
        <v>0</v>
      </c>
      <c r="E110" s="185">
        <v>216.39</v>
      </c>
      <c r="F110" s="186"/>
      <c r="G110" s="187">
        <f>ROUND(E110*F110,2)</f>
        <v>0</v>
      </c>
      <c r="H110" s="186"/>
      <c r="I110" s="187">
        <f>ROUND(E110*H110,2)</f>
        <v>0</v>
      </c>
      <c r="J110" s="186"/>
      <c r="K110" s="187">
        <f>ROUND(E110*J110,2)</f>
        <v>0</v>
      </c>
      <c r="L110" s="187">
        <v>21</v>
      </c>
      <c r="M110" s="187">
        <f>G110*(1+L110/100)</f>
        <v>0</v>
      </c>
      <c r="N110" s="187">
        <v>0</v>
      </c>
      <c r="O110" s="187">
        <f>ROUND(E110*N110,2)</f>
        <v>0</v>
      </c>
      <c r="P110" s="187">
        <v>0</v>
      </c>
      <c r="Q110" s="187">
        <f>ROUND(E110*P110,2)</f>
        <v>0</v>
      </c>
      <c r="R110" s="188" t="s">
        <v>126</v>
      </c>
      <c r="S110" s="161">
        <v>0</v>
      </c>
      <c r="T110" s="161">
        <f>ROUND(E110*S110,2)</f>
        <v>0</v>
      </c>
      <c r="U110" s="161"/>
      <c r="V110" s="161" t="s">
        <v>127</v>
      </c>
      <c r="W110" s="152"/>
      <c r="X110" s="152"/>
      <c r="Y110" s="152"/>
      <c r="Z110" s="152"/>
      <c r="AA110" s="152"/>
      <c r="AB110" s="152"/>
      <c r="AC110" s="152"/>
      <c r="AD110" s="152"/>
      <c r="AE110" s="152" t="s">
        <v>255</v>
      </c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</row>
    <row r="111" spans="1:58" x14ac:dyDescent="0.2">
      <c r="A111" s="169" t="s">
        <v>121</v>
      </c>
      <c r="B111" s="170" t="s">
        <v>83</v>
      </c>
      <c r="C111" s="190" t="s">
        <v>84</v>
      </c>
      <c r="D111" s="171"/>
      <c r="E111" s="172"/>
      <c r="F111" s="173"/>
      <c r="G111" s="173">
        <f>SUMIF(AE112:AE113,"&lt;&gt;NOR",G112:G113)</f>
        <v>0</v>
      </c>
      <c r="H111" s="173"/>
      <c r="I111" s="173">
        <f>SUM(I112:I113)</f>
        <v>0</v>
      </c>
      <c r="J111" s="173"/>
      <c r="K111" s="173">
        <f>SUM(K112:K113)</f>
        <v>0</v>
      </c>
      <c r="L111" s="173"/>
      <c r="M111" s="173">
        <f>SUM(M112:M113)</f>
        <v>0</v>
      </c>
      <c r="N111" s="173"/>
      <c r="O111" s="173">
        <f>SUM(O112:O113)</f>
        <v>1.68</v>
      </c>
      <c r="P111" s="173"/>
      <c r="Q111" s="173">
        <f>SUM(Q112:Q113)</f>
        <v>0</v>
      </c>
      <c r="R111" s="174"/>
      <c r="S111" s="168"/>
      <c r="T111" s="168">
        <f>SUM(T112:T113)</f>
        <v>171.78</v>
      </c>
      <c r="U111" s="168"/>
      <c r="V111" s="168"/>
      <c r="AE111" t="s">
        <v>122</v>
      </c>
    </row>
    <row r="112" spans="1:58" outlineLevel="1" x14ac:dyDescent="0.2">
      <c r="A112" s="175">
        <v>43</v>
      </c>
      <c r="B112" s="176" t="s">
        <v>256</v>
      </c>
      <c r="C112" s="191" t="s">
        <v>347</v>
      </c>
      <c r="D112" s="177" t="s">
        <v>139</v>
      </c>
      <c r="E112" s="178">
        <v>409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80">
        <v>4.1000000000000003E-3</v>
      </c>
      <c r="O112" s="180">
        <f>ROUND(E112*N112,2)</f>
        <v>1.68</v>
      </c>
      <c r="P112" s="180">
        <v>0</v>
      </c>
      <c r="Q112" s="180">
        <f>ROUND(E112*P112,2)</f>
        <v>0</v>
      </c>
      <c r="R112" s="181" t="s">
        <v>126</v>
      </c>
      <c r="S112" s="161">
        <v>0.42</v>
      </c>
      <c r="T112" s="161">
        <f>ROUND(E112*S112,2)</f>
        <v>171.78</v>
      </c>
      <c r="U112" s="161"/>
      <c r="V112" s="161" t="s">
        <v>127</v>
      </c>
      <c r="W112" s="152"/>
      <c r="X112" s="152"/>
      <c r="Y112" s="152"/>
      <c r="Z112" s="152"/>
      <c r="AA112" s="152"/>
      <c r="AB112" s="152"/>
      <c r="AC112" s="152"/>
      <c r="AD112" s="152"/>
      <c r="AE112" s="152" t="s">
        <v>128</v>
      </c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</row>
    <row r="113" spans="1:58" outlineLevel="1" x14ac:dyDescent="0.2">
      <c r="A113" s="159"/>
      <c r="B113" s="160"/>
      <c r="C113" s="192" t="s">
        <v>195</v>
      </c>
      <c r="D113" s="162"/>
      <c r="E113" s="163">
        <v>409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52"/>
      <c r="X113" s="152"/>
      <c r="Y113" s="152"/>
      <c r="Z113" s="152"/>
      <c r="AA113" s="152"/>
      <c r="AB113" s="152"/>
      <c r="AC113" s="152"/>
      <c r="AD113" s="152"/>
      <c r="AE113" s="152" t="s">
        <v>130</v>
      </c>
      <c r="AF113" s="152">
        <v>0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</row>
    <row r="114" spans="1:58" x14ac:dyDescent="0.2">
      <c r="A114" s="169" t="s">
        <v>121</v>
      </c>
      <c r="B114" s="170" t="s">
        <v>85</v>
      </c>
      <c r="C114" s="190" t="s">
        <v>86</v>
      </c>
      <c r="D114" s="171"/>
      <c r="E114" s="172"/>
      <c r="F114" s="173"/>
      <c r="G114" s="173">
        <f>SUMIF(AE115:AE137,"&lt;&gt;NOR",G115:G137)</f>
        <v>0</v>
      </c>
      <c r="H114" s="173"/>
      <c r="I114" s="173">
        <f>SUM(I115:I137)</f>
        <v>0</v>
      </c>
      <c r="J114" s="173"/>
      <c r="K114" s="173">
        <f>SUM(K115:K137)</f>
        <v>0</v>
      </c>
      <c r="L114" s="173"/>
      <c r="M114" s="173">
        <f>SUM(M115:M137)</f>
        <v>0</v>
      </c>
      <c r="N114" s="173"/>
      <c r="O114" s="173">
        <f>SUM(O115:O137)</f>
        <v>4.8900000000000006</v>
      </c>
      <c r="P114" s="173"/>
      <c r="Q114" s="173">
        <f>SUM(Q115:Q137)</f>
        <v>0.51</v>
      </c>
      <c r="R114" s="174"/>
      <c r="S114" s="168"/>
      <c r="T114" s="168">
        <f>SUM(T115:T137)</f>
        <v>408.45000000000005</v>
      </c>
      <c r="U114" s="168"/>
      <c r="V114" s="168"/>
      <c r="AE114" t="s">
        <v>122</v>
      </c>
    </row>
    <row r="115" spans="1:58" outlineLevel="1" x14ac:dyDescent="0.2">
      <c r="A115" s="175">
        <v>44</v>
      </c>
      <c r="B115" s="176" t="s">
        <v>257</v>
      </c>
      <c r="C115" s="191" t="s">
        <v>258</v>
      </c>
      <c r="D115" s="177" t="s">
        <v>139</v>
      </c>
      <c r="E115" s="178">
        <v>493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1" t="s">
        <v>126</v>
      </c>
      <c r="S115" s="161">
        <v>1.6E-2</v>
      </c>
      <c r="T115" s="161">
        <f>ROUND(E115*S115,2)</f>
        <v>7.89</v>
      </c>
      <c r="U115" s="161"/>
      <c r="V115" s="161" t="s">
        <v>127</v>
      </c>
      <c r="W115" s="152"/>
      <c r="X115" s="152"/>
      <c r="Y115" s="152"/>
      <c r="Z115" s="152"/>
      <c r="AA115" s="152"/>
      <c r="AB115" s="152"/>
      <c r="AC115" s="152"/>
      <c r="AD115" s="152"/>
      <c r="AE115" s="152" t="s">
        <v>128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</row>
    <row r="116" spans="1:58" outlineLevel="1" x14ac:dyDescent="0.2">
      <c r="A116" s="159"/>
      <c r="B116" s="160"/>
      <c r="C116" s="192" t="s">
        <v>259</v>
      </c>
      <c r="D116" s="162"/>
      <c r="E116" s="163">
        <v>493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52"/>
      <c r="X116" s="152"/>
      <c r="Y116" s="152"/>
      <c r="Z116" s="152"/>
      <c r="AA116" s="152"/>
      <c r="AB116" s="152"/>
      <c r="AC116" s="152"/>
      <c r="AD116" s="152"/>
      <c r="AE116" s="152" t="s">
        <v>130</v>
      </c>
      <c r="AF116" s="152">
        <v>0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</row>
    <row r="117" spans="1:58" outlineLevel="1" x14ac:dyDescent="0.2">
      <c r="A117" s="175">
        <v>45</v>
      </c>
      <c r="B117" s="176" t="s">
        <v>260</v>
      </c>
      <c r="C117" s="191" t="s">
        <v>261</v>
      </c>
      <c r="D117" s="177" t="s">
        <v>139</v>
      </c>
      <c r="E117" s="178">
        <v>493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0</v>
      </c>
      <c r="O117" s="180">
        <f>ROUND(E117*N117,2)</f>
        <v>0</v>
      </c>
      <c r="P117" s="180">
        <v>0</v>
      </c>
      <c r="Q117" s="180">
        <f>ROUND(E117*P117,2)</f>
        <v>0</v>
      </c>
      <c r="R117" s="181" t="s">
        <v>126</v>
      </c>
      <c r="S117" s="161">
        <v>0.14699999999999999</v>
      </c>
      <c r="T117" s="161">
        <f>ROUND(E117*S117,2)</f>
        <v>72.47</v>
      </c>
      <c r="U117" s="161"/>
      <c r="V117" s="161" t="s">
        <v>127</v>
      </c>
      <c r="W117" s="152"/>
      <c r="X117" s="152"/>
      <c r="Y117" s="152"/>
      <c r="Z117" s="152"/>
      <c r="AA117" s="152"/>
      <c r="AB117" s="152"/>
      <c r="AC117" s="152"/>
      <c r="AD117" s="152"/>
      <c r="AE117" s="152" t="s">
        <v>128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</row>
    <row r="118" spans="1:58" outlineLevel="1" x14ac:dyDescent="0.2">
      <c r="A118" s="159"/>
      <c r="B118" s="160"/>
      <c r="C118" s="192" t="s">
        <v>259</v>
      </c>
      <c r="D118" s="162"/>
      <c r="E118" s="163">
        <v>493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52"/>
      <c r="X118" s="152"/>
      <c r="Y118" s="152"/>
      <c r="Z118" s="152"/>
      <c r="AA118" s="152"/>
      <c r="AB118" s="152"/>
      <c r="AC118" s="152"/>
      <c r="AD118" s="152"/>
      <c r="AE118" s="152" t="s">
        <v>130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</row>
    <row r="119" spans="1:58" outlineLevel="1" x14ac:dyDescent="0.2">
      <c r="A119" s="175">
        <v>46</v>
      </c>
      <c r="B119" s="176" t="s">
        <v>262</v>
      </c>
      <c r="C119" s="191" t="s">
        <v>263</v>
      </c>
      <c r="D119" s="177" t="s">
        <v>139</v>
      </c>
      <c r="E119" s="178">
        <v>493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0</v>
      </c>
      <c r="O119" s="180">
        <f>ROUND(E119*N119,2)</f>
        <v>0</v>
      </c>
      <c r="P119" s="180">
        <v>0</v>
      </c>
      <c r="Q119" s="180">
        <f>ROUND(E119*P119,2)</f>
        <v>0</v>
      </c>
      <c r="R119" s="181" t="s">
        <v>126</v>
      </c>
      <c r="S119" s="161">
        <v>4.5999999999999999E-2</v>
      </c>
      <c r="T119" s="161">
        <f>ROUND(E119*S119,2)</f>
        <v>22.68</v>
      </c>
      <c r="U119" s="161"/>
      <c r="V119" s="161" t="s">
        <v>127</v>
      </c>
      <c r="W119" s="152"/>
      <c r="X119" s="152"/>
      <c r="Y119" s="152"/>
      <c r="Z119" s="152"/>
      <c r="AA119" s="152"/>
      <c r="AB119" s="152"/>
      <c r="AC119" s="152"/>
      <c r="AD119" s="152"/>
      <c r="AE119" s="152" t="s">
        <v>128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</row>
    <row r="120" spans="1:58" outlineLevel="1" x14ac:dyDescent="0.2">
      <c r="A120" s="159"/>
      <c r="B120" s="160"/>
      <c r="C120" s="192" t="s">
        <v>259</v>
      </c>
      <c r="D120" s="162"/>
      <c r="E120" s="163">
        <v>493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52"/>
      <c r="X120" s="152"/>
      <c r="Y120" s="152"/>
      <c r="Z120" s="152"/>
      <c r="AA120" s="152"/>
      <c r="AB120" s="152"/>
      <c r="AC120" s="152"/>
      <c r="AD120" s="152"/>
      <c r="AE120" s="152" t="s">
        <v>130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</row>
    <row r="121" spans="1:58" outlineLevel="1" x14ac:dyDescent="0.2">
      <c r="A121" s="175">
        <v>47</v>
      </c>
      <c r="B121" s="176" t="s">
        <v>264</v>
      </c>
      <c r="C121" s="191" t="s">
        <v>265</v>
      </c>
      <c r="D121" s="177" t="s">
        <v>166</v>
      </c>
      <c r="E121" s="178">
        <v>273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80">
        <v>0</v>
      </c>
      <c r="O121" s="180">
        <f>ROUND(E121*N121,2)</f>
        <v>0</v>
      </c>
      <c r="P121" s="180">
        <v>8.0000000000000007E-5</v>
      </c>
      <c r="Q121" s="180">
        <f>ROUND(E121*P121,2)</f>
        <v>0.02</v>
      </c>
      <c r="R121" s="181" t="s">
        <v>126</v>
      </c>
      <c r="S121" s="161">
        <v>3.5000000000000003E-2</v>
      </c>
      <c r="T121" s="161">
        <f>ROUND(E121*S121,2)</f>
        <v>9.56</v>
      </c>
      <c r="U121" s="161"/>
      <c r="V121" s="161" t="s">
        <v>127</v>
      </c>
      <c r="W121" s="152"/>
      <c r="X121" s="152"/>
      <c r="Y121" s="152"/>
      <c r="Z121" s="152"/>
      <c r="AA121" s="152"/>
      <c r="AB121" s="152"/>
      <c r="AC121" s="152"/>
      <c r="AD121" s="152"/>
      <c r="AE121" s="152" t="s">
        <v>128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</row>
    <row r="122" spans="1:58" outlineLevel="1" x14ac:dyDescent="0.2">
      <c r="A122" s="159"/>
      <c r="B122" s="160"/>
      <c r="C122" s="192" t="s">
        <v>266</v>
      </c>
      <c r="D122" s="162"/>
      <c r="E122" s="163">
        <v>273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52"/>
      <c r="X122" s="152"/>
      <c r="Y122" s="152"/>
      <c r="Z122" s="152"/>
      <c r="AA122" s="152"/>
      <c r="AB122" s="152"/>
      <c r="AC122" s="152"/>
      <c r="AD122" s="152"/>
      <c r="AE122" s="152" t="s">
        <v>130</v>
      </c>
      <c r="AF122" s="152">
        <v>0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</row>
    <row r="123" spans="1:58" outlineLevel="1" x14ac:dyDescent="0.2">
      <c r="A123" s="175">
        <v>48</v>
      </c>
      <c r="B123" s="176" t="s">
        <v>267</v>
      </c>
      <c r="C123" s="191" t="s">
        <v>268</v>
      </c>
      <c r="D123" s="177" t="s">
        <v>166</v>
      </c>
      <c r="E123" s="178">
        <v>273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8.0000000000000007E-5</v>
      </c>
      <c r="O123" s="180">
        <f>ROUND(E123*N123,2)</f>
        <v>0.02</v>
      </c>
      <c r="P123" s="180">
        <v>0</v>
      </c>
      <c r="Q123" s="180">
        <f>ROUND(E123*P123,2)</f>
        <v>0</v>
      </c>
      <c r="R123" s="181" t="s">
        <v>126</v>
      </c>
      <c r="S123" s="161">
        <v>0.13719999999999999</v>
      </c>
      <c r="T123" s="161">
        <f>ROUND(E123*S123,2)</f>
        <v>37.46</v>
      </c>
      <c r="U123" s="161"/>
      <c r="V123" s="161" t="s">
        <v>127</v>
      </c>
      <c r="W123" s="152"/>
      <c r="X123" s="152"/>
      <c r="Y123" s="152"/>
      <c r="Z123" s="152"/>
      <c r="AA123" s="152"/>
      <c r="AB123" s="152"/>
      <c r="AC123" s="152"/>
      <c r="AD123" s="152"/>
      <c r="AE123" s="152" t="s">
        <v>128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</row>
    <row r="124" spans="1:58" outlineLevel="1" x14ac:dyDescent="0.2">
      <c r="A124" s="159"/>
      <c r="B124" s="160"/>
      <c r="C124" s="192" t="s">
        <v>266</v>
      </c>
      <c r="D124" s="162"/>
      <c r="E124" s="163">
        <v>273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52"/>
      <c r="X124" s="152"/>
      <c r="Y124" s="152"/>
      <c r="Z124" s="152"/>
      <c r="AA124" s="152"/>
      <c r="AB124" s="152"/>
      <c r="AC124" s="152"/>
      <c r="AD124" s="152"/>
      <c r="AE124" s="152" t="s">
        <v>130</v>
      </c>
      <c r="AF124" s="152">
        <v>0</v>
      </c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</row>
    <row r="125" spans="1:58" outlineLevel="1" x14ac:dyDescent="0.2">
      <c r="A125" s="175">
        <v>49</v>
      </c>
      <c r="B125" s="176" t="s">
        <v>269</v>
      </c>
      <c r="C125" s="191" t="s">
        <v>270</v>
      </c>
      <c r="D125" s="177" t="s">
        <v>139</v>
      </c>
      <c r="E125" s="178">
        <v>493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1E-3</v>
      </c>
      <c r="Q125" s="180">
        <f>ROUND(E125*P125,2)</f>
        <v>0.49</v>
      </c>
      <c r="R125" s="181" t="s">
        <v>126</v>
      </c>
      <c r="S125" s="161">
        <v>0.105</v>
      </c>
      <c r="T125" s="161">
        <f>ROUND(E125*S125,2)</f>
        <v>51.77</v>
      </c>
      <c r="U125" s="161"/>
      <c r="V125" s="161" t="s">
        <v>127</v>
      </c>
      <c r="W125" s="152"/>
      <c r="X125" s="152"/>
      <c r="Y125" s="152"/>
      <c r="Z125" s="152"/>
      <c r="AA125" s="152"/>
      <c r="AB125" s="152"/>
      <c r="AC125" s="152"/>
      <c r="AD125" s="152"/>
      <c r="AE125" s="152" t="s">
        <v>128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</row>
    <row r="126" spans="1:58" outlineLevel="1" x14ac:dyDescent="0.2">
      <c r="A126" s="159"/>
      <c r="B126" s="160"/>
      <c r="C126" s="192" t="s">
        <v>259</v>
      </c>
      <c r="D126" s="162"/>
      <c r="E126" s="163">
        <v>493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52"/>
      <c r="X126" s="152"/>
      <c r="Y126" s="152"/>
      <c r="Z126" s="152"/>
      <c r="AA126" s="152"/>
      <c r="AB126" s="152"/>
      <c r="AC126" s="152"/>
      <c r="AD126" s="152"/>
      <c r="AE126" s="152" t="s">
        <v>130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</row>
    <row r="127" spans="1:58" outlineLevel="1" x14ac:dyDescent="0.2">
      <c r="A127" s="175">
        <v>50</v>
      </c>
      <c r="B127" s="176" t="s">
        <v>271</v>
      </c>
      <c r="C127" s="191" t="s">
        <v>348</v>
      </c>
      <c r="D127" s="177" t="s">
        <v>139</v>
      </c>
      <c r="E127" s="178">
        <v>493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80">
        <v>2.5000000000000001E-4</v>
      </c>
      <c r="O127" s="180">
        <f>ROUND(E127*N127,2)</f>
        <v>0.12</v>
      </c>
      <c r="P127" s="180">
        <v>0</v>
      </c>
      <c r="Q127" s="180">
        <f>ROUND(E127*P127,2)</f>
        <v>0</v>
      </c>
      <c r="R127" s="181" t="s">
        <v>126</v>
      </c>
      <c r="S127" s="161">
        <v>0.38</v>
      </c>
      <c r="T127" s="161">
        <f>ROUND(E127*S127,2)</f>
        <v>187.34</v>
      </c>
      <c r="U127" s="161"/>
      <c r="V127" s="161" t="s">
        <v>127</v>
      </c>
      <c r="W127" s="152"/>
      <c r="X127" s="152"/>
      <c r="Y127" s="152"/>
      <c r="Z127" s="152"/>
      <c r="AA127" s="152"/>
      <c r="AB127" s="152"/>
      <c r="AC127" s="152"/>
      <c r="AD127" s="152"/>
      <c r="AE127" s="152" t="s">
        <v>128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</row>
    <row r="128" spans="1:58" outlineLevel="1" x14ac:dyDescent="0.2">
      <c r="A128" s="159"/>
      <c r="B128" s="160"/>
      <c r="C128" s="192" t="s">
        <v>259</v>
      </c>
      <c r="D128" s="162"/>
      <c r="E128" s="163">
        <v>493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52"/>
      <c r="X128" s="152"/>
      <c r="Y128" s="152"/>
      <c r="Z128" s="152"/>
      <c r="AA128" s="152"/>
      <c r="AB128" s="152"/>
      <c r="AC128" s="152"/>
      <c r="AD128" s="152"/>
      <c r="AE128" s="152" t="s">
        <v>130</v>
      </c>
      <c r="AF128" s="152">
        <v>0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</row>
    <row r="129" spans="1:58" outlineLevel="1" x14ac:dyDescent="0.2">
      <c r="A129" s="175">
        <v>51</v>
      </c>
      <c r="B129" s="176" t="s">
        <v>272</v>
      </c>
      <c r="C129" s="191" t="s">
        <v>273</v>
      </c>
      <c r="D129" s="177" t="s">
        <v>166</v>
      </c>
      <c r="E129" s="178">
        <v>246.5</v>
      </c>
      <c r="F129" s="179"/>
      <c r="G129" s="180">
        <f>ROUND(E129*F129,2)</f>
        <v>0</v>
      </c>
      <c r="H129" s="179"/>
      <c r="I129" s="180">
        <f>ROUND(E129*H129,2)</f>
        <v>0</v>
      </c>
      <c r="J129" s="179"/>
      <c r="K129" s="180">
        <f>ROUND(E129*J129,2)</f>
        <v>0</v>
      </c>
      <c r="L129" s="180">
        <v>21</v>
      </c>
      <c r="M129" s="180">
        <f>G129*(1+L129/100)</f>
        <v>0</v>
      </c>
      <c r="N129" s="180">
        <v>4.0000000000000003E-5</v>
      </c>
      <c r="O129" s="180">
        <f>ROUND(E129*N129,2)</f>
        <v>0.01</v>
      </c>
      <c r="P129" s="180">
        <v>0</v>
      </c>
      <c r="Q129" s="180">
        <f>ROUND(E129*P129,2)</f>
        <v>0</v>
      </c>
      <c r="R129" s="181" t="s">
        <v>126</v>
      </c>
      <c r="S129" s="161">
        <v>7.8200000000000006E-2</v>
      </c>
      <c r="T129" s="161">
        <f>ROUND(E129*S129,2)</f>
        <v>19.28</v>
      </c>
      <c r="U129" s="161"/>
      <c r="V129" s="161" t="s">
        <v>127</v>
      </c>
      <c r="W129" s="152"/>
      <c r="X129" s="152"/>
      <c r="Y129" s="152"/>
      <c r="Z129" s="152"/>
      <c r="AA129" s="152"/>
      <c r="AB129" s="152"/>
      <c r="AC129" s="152"/>
      <c r="AD129" s="152"/>
      <c r="AE129" s="152" t="s">
        <v>128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</row>
    <row r="130" spans="1:58" outlineLevel="1" x14ac:dyDescent="0.2">
      <c r="A130" s="159"/>
      <c r="B130" s="160"/>
      <c r="C130" s="192" t="s">
        <v>274</v>
      </c>
      <c r="D130" s="162"/>
      <c r="E130" s="163">
        <v>246.5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52"/>
      <c r="X130" s="152"/>
      <c r="Y130" s="152"/>
      <c r="Z130" s="152"/>
      <c r="AA130" s="152"/>
      <c r="AB130" s="152"/>
      <c r="AC130" s="152"/>
      <c r="AD130" s="152"/>
      <c r="AE130" s="152" t="s">
        <v>130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</row>
    <row r="131" spans="1:58" outlineLevel="1" x14ac:dyDescent="0.2">
      <c r="A131" s="175">
        <v>52</v>
      </c>
      <c r="B131" s="176" t="s">
        <v>275</v>
      </c>
      <c r="C131" s="191" t="s">
        <v>276</v>
      </c>
      <c r="D131" s="177" t="s">
        <v>277</v>
      </c>
      <c r="E131" s="178">
        <v>49.3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1E-3</v>
      </c>
      <c r="O131" s="180">
        <f>ROUND(E131*N131,2)</f>
        <v>0.05</v>
      </c>
      <c r="P131" s="180">
        <v>0</v>
      </c>
      <c r="Q131" s="180">
        <f>ROUND(E131*P131,2)</f>
        <v>0</v>
      </c>
      <c r="R131" s="181" t="s">
        <v>126</v>
      </c>
      <c r="S131" s="161">
        <v>0</v>
      </c>
      <c r="T131" s="161">
        <f>ROUND(E131*S131,2)</f>
        <v>0</v>
      </c>
      <c r="U131" s="161"/>
      <c r="V131" s="161" t="s">
        <v>278</v>
      </c>
      <c r="W131" s="152"/>
      <c r="X131" s="152"/>
      <c r="Y131" s="152"/>
      <c r="Z131" s="152"/>
      <c r="AA131" s="152"/>
      <c r="AB131" s="152"/>
      <c r="AC131" s="152"/>
      <c r="AD131" s="152"/>
      <c r="AE131" s="152" t="s">
        <v>279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</row>
    <row r="132" spans="1:58" outlineLevel="1" x14ac:dyDescent="0.2">
      <c r="A132" s="159"/>
      <c r="B132" s="160"/>
      <c r="C132" s="192" t="s">
        <v>280</v>
      </c>
      <c r="D132" s="162"/>
      <c r="E132" s="163">
        <v>49.3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52"/>
      <c r="X132" s="152"/>
      <c r="Y132" s="152"/>
      <c r="Z132" s="152"/>
      <c r="AA132" s="152"/>
      <c r="AB132" s="152"/>
      <c r="AC132" s="152"/>
      <c r="AD132" s="152"/>
      <c r="AE132" s="152" t="s">
        <v>130</v>
      </c>
      <c r="AF132" s="152">
        <v>0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</row>
    <row r="133" spans="1:58" ht="22.5" outlineLevel="1" x14ac:dyDescent="0.2">
      <c r="A133" s="175">
        <v>53</v>
      </c>
      <c r="B133" s="176" t="s">
        <v>281</v>
      </c>
      <c r="C133" s="191" t="s">
        <v>282</v>
      </c>
      <c r="D133" s="177" t="s">
        <v>139</v>
      </c>
      <c r="E133" s="178">
        <v>566.95000000000005</v>
      </c>
      <c r="F133" s="179"/>
      <c r="G133" s="180">
        <f>ROUND(E133*F133,2)</f>
        <v>0</v>
      </c>
      <c r="H133" s="179"/>
      <c r="I133" s="180">
        <f>ROUND(E133*H133,2)</f>
        <v>0</v>
      </c>
      <c r="J133" s="179"/>
      <c r="K133" s="180">
        <f>ROUND(E133*J133,2)</f>
        <v>0</v>
      </c>
      <c r="L133" s="180">
        <v>21</v>
      </c>
      <c r="M133" s="180">
        <f>G133*(1+L133/100)</f>
        <v>0</v>
      </c>
      <c r="N133" s="180">
        <v>4.3499999999999997E-3</v>
      </c>
      <c r="O133" s="180">
        <f>ROUND(E133*N133,2)</f>
        <v>2.4700000000000002</v>
      </c>
      <c r="P133" s="180">
        <v>0</v>
      </c>
      <c r="Q133" s="180">
        <f>ROUND(E133*P133,2)</f>
        <v>0</v>
      </c>
      <c r="R133" s="181" t="s">
        <v>126</v>
      </c>
      <c r="S133" s="161">
        <v>0</v>
      </c>
      <c r="T133" s="161">
        <f>ROUND(E133*S133,2)</f>
        <v>0</v>
      </c>
      <c r="U133" s="161"/>
      <c r="V133" s="161" t="s">
        <v>190</v>
      </c>
      <c r="W133" s="152"/>
      <c r="X133" s="152"/>
      <c r="Y133" s="152"/>
      <c r="Z133" s="152"/>
      <c r="AA133" s="152"/>
      <c r="AB133" s="152"/>
      <c r="AC133" s="152"/>
      <c r="AD133" s="152"/>
      <c r="AE133" s="152" t="s">
        <v>191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</row>
    <row r="134" spans="1:58" outlineLevel="1" x14ac:dyDescent="0.2">
      <c r="A134" s="159"/>
      <c r="B134" s="160"/>
      <c r="C134" s="192" t="s">
        <v>283</v>
      </c>
      <c r="D134" s="162"/>
      <c r="E134" s="163">
        <v>566.95000000000005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52"/>
      <c r="X134" s="152"/>
      <c r="Y134" s="152"/>
      <c r="Z134" s="152"/>
      <c r="AA134" s="152"/>
      <c r="AB134" s="152"/>
      <c r="AC134" s="152"/>
      <c r="AD134" s="152"/>
      <c r="AE134" s="152" t="s">
        <v>130</v>
      </c>
      <c r="AF134" s="152">
        <v>0</v>
      </c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</row>
    <row r="135" spans="1:58" outlineLevel="1" x14ac:dyDescent="0.2">
      <c r="A135" s="175">
        <v>54</v>
      </c>
      <c r="B135" s="176" t="s">
        <v>284</v>
      </c>
      <c r="C135" s="191" t="s">
        <v>285</v>
      </c>
      <c r="D135" s="177" t="s">
        <v>277</v>
      </c>
      <c r="E135" s="178">
        <v>2218.5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1E-3</v>
      </c>
      <c r="O135" s="180">
        <f>ROUND(E135*N135,2)</f>
        <v>2.2200000000000002</v>
      </c>
      <c r="P135" s="180">
        <v>0</v>
      </c>
      <c r="Q135" s="180">
        <f>ROUND(E135*P135,2)</f>
        <v>0</v>
      </c>
      <c r="R135" s="181" t="s">
        <v>126</v>
      </c>
      <c r="S135" s="161">
        <v>0</v>
      </c>
      <c r="T135" s="161">
        <f>ROUND(E135*S135,2)</f>
        <v>0</v>
      </c>
      <c r="U135" s="161"/>
      <c r="V135" s="161" t="s">
        <v>190</v>
      </c>
      <c r="W135" s="152"/>
      <c r="X135" s="152"/>
      <c r="Y135" s="152"/>
      <c r="Z135" s="152"/>
      <c r="AA135" s="152"/>
      <c r="AB135" s="152"/>
      <c r="AC135" s="152"/>
      <c r="AD135" s="152"/>
      <c r="AE135" s="152" t="s">
        <v>191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</row>
    <row r="136" spans="1:58" outlineLevel="1" x14ac:dyDescent="0.2">
      <c r="A136" s="159"/>
      <c r="B136" s="160"/>
      <c r="C136" s="192" t="s">
        <v>286</v>
      </c>
      <c r="D136" s="162"/>
      <c r="E136" s="163">
        <v>2218.5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52"/>
      <c r="X136" s="152"/>
      <c r="Y136" s="152"/>
      <c r="Z136" s="152"/>
      <c r="AA136" s="152"/>
      <c r="AB136" s="152"/>
      <c r="AC136" s="152"/>
      <c r="AD136" s="152"/>
      <c r="AE136" s="152" t="s">
        <v>130</v>
      </c>
      <c r="AF136" s="152">
        <v>0</v>
      </c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</row>
    <row r="137" spans="1:58" outlineLevel="1" x14ac:dyDescent="0.2">
      <c r="A137" s="182">
        <v>55</v>
      </c>
      <c r="B137" s="183" t="s">
        <v>287</v>
      </c>
      <c r="C137" s="193" t="s">
        <v>288</v>
      </c>
      <c r="D137" s="184" t="s">
        <v>0</v>
      </c>
      <c r="E137" s="185">
        <v>7505.4790000000003</v>
      </c>
      <c r="F137" s="186"/>
      <c r="G137" s="187">
        <f>ROUND(E137*F137,2)</f>
        <v>0</v>
      </c>
      <c r="H137" s="186"/>
      <c r="I137" s="187">
        <f>ROUND(E137*H137,2)</f>
        <v>0</v>
      </c>
      <c r="J137" s="186"/>
      <c r="K137" s="187">
        <f>ROUND(E137*J137,2)</f>
        <v>0</v>
      </c>
      <c r="L137" s="187">
        <v>21</v>
      </c>
      <c r="M137" s="187">
        <f>G137*(1+L137/100)</f>
        <v>0</v>
      </c>
      <c r="N137" s="187">
        <v>0</v>
      </c>
      <c r="O137" s="187">
        <f>ROUND(E137*N137,2)</f>
        <v>0</v>
      </c>
      <c r="P137" s="187">
        <v>0</v>
      </c>
      <c r="Q137" s="187">
        <f>ROUND(E137*P137,2)</f>
        <v>0</v>
      </c>
      <c r="R137" s="188" t="s">
        <v>126</v>
      </c>
      <c r="S137" s="161">
        <v>0</v>
      </c>
      <c r="T137" s="161">
        <f>ROUND(E137*S137,2)</f>
        <v>0</v>
      </c>
      <c r="U137" s="161"/>
      <c r="V137" s="161" t="s">
        <v>127</v>
      </c>
      <c r="W137" s="152"/>
      <c r="X137" s="152"/>
      <c r="Y137" s="152"/>
      <c r="Z137" s="152"/>
      <c r="AA137" s="152"/>
      <c r="AB137" s="152"/>
      <c r="AC137" s="152"/>
      <c r="AD137" s="152"/>
      <c r="AE137" s="152" t="s">
        <v>255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</row>
    <row r="138" spans="1:58" x14ac:dyDescent="0.2">
      <c r="A138" s="169" t="s">
        <v>121</v>
      </c>
      <c r="B138" s="170" t="s">
        <v>87</v>
      </c>
      <c r="C138" s="190" t="s">
        <v>88</v>
      </c>
      <c r="D138" s="171"/>
      <c r="E138" s="172"/>
      <c r="F138" s="173"/>
      <c r="G138" s="173">
        <f>SUMIF(AE139:AE154,"&lt;&gt;NOR",G139:G154)</f>
        <v>0</v>
      </c>
      <c r="H138" s="173"/>
      <c r="I138" s="173">
        <f>SUM(I139:I154)</f>
        <v>0</v>
      </c>
      <c r="J138" s="173"/>
      <c r="K138" s="173">
        <f>SUM(K139:K154)</f>
        <v>0</v>
      </c>
      <c r="L138" s="173"/>
      <c r="M138" s="173">
        <f>SUM(M139:M154)</f>
        <v>0</v>
      </c>
      <c r="N138" s="173"/>
      <c r="O138" s="173">
        <f>SUM(O139:O154)</f>
        <v>9.2100000000000009</v>
      </c>
      <c r="P138" s="173"/>
      <c r="Q138" s="173">
        <f>SUM(Q139:Q154)</f>
        <v>0</v>
      </c>
      <c r="R138" s="174"/>
      <c r="S138" s="168"/>
      <c r="T138" s="168">
        <f>SUM(T139:T154)</f>
        <v>395.85</v>
      </c>
      <c r="U138" s="168"/>
      <c r="V138" s="168"/>
      <c r="AE138" t="s">
        <v>122</v>
      </c>
    </row>
    <row r="139" spans="1:58" outlineLevel="1" x14ac:dyDescent="0.2">
      <c r="A139" s="175">
        <v>56</v>
      </c>
      <c r="B139" s="176" t="s">
        <v>289</v>
      </c>
      <c r="C139" s="191" t="s">
        <v>290</v>
      </c>
      <c r="D139" s="177" t="s">
        <v>139</v>
      </c>
      <c r="E139" s="178">
        <v>345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2.1000000000000001E-4</v>
      </c>
      <c r="O139" s="180">
        <f>ROUND(E139*N139,2)</f>
        <v>7.0000000000000007E-2</v>
      </c>
      <c r="P139" s="180">
        <v>0</v>
      </c>
      <c r="Q139" s="180">
        <f>ROUND(E139*P139,2)</f>
        <v>0</v>
      </c>
      <c r="R139" s="181" t="s">
        <v>126</v>
      </c>
      <c r="S139" s="161">
        <v>0.05</v>
      </c>
      <c r="T139" s="161">
        <f>ROUND(E139*S139,2)</f>
        <v>17.25</v>
      </c>
      <c r="U139" s="161"/>
      <c r="V139" s="161" t="s">
        <v>127</v>
      </c>
      <c r="W139" s="152"/>
      <c r="X139" s="152"/>
      <c r="Y139" s="152"/>
      <c r="Z139" s="152"/>
      <c r="AA139" s="152"/>
      <c r="AB139" s="152"/>
      <c r="AC139" s="152"/>
      <c r="AD139" s="152"/>
      <c r="AE139" s="152" t="s">
        <v>128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</row>
    <row r="140" spans="1:58" outlineLevel="1" x14ac:dyDescent="0.2">
      <c r="A140" s="159"/>
      <c r="B140" s="160"/>
      <c r="C140" s="257" t="s">
        <v>291</v>
      </c>
      <c r="D140" s="258"/>
      <c r="E140" s="258"/>
      <c r="F140" s="258"/>
      <c r="G140" s="258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52"/>
      <c r="X140" s="152"/>
      <c r="Y140" s="152"/>
      <c r="Z140" s="152"/>
      <c r="AA140" s="152"/>
      <c r="AB140" s="152"/>
      <c r="AC140" s="152"/>
      <c r="AD140" s="152"/>
      <c r="AE140" s="152" t="s">
        <v>157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</row>
    <row r="141" spans="1:58" outlineLevel="1" x14ac:dyDescent="0.2">
      <c r="A141" s="159"/>
      <c r="B141" s="160"/>
      <c r="C141" s="192" t="s">
        <v>292</v>
      </c>
      <c r="D141" s="162"/>
      <c r="E141" s="163">
        <v>345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52"/>
      <c r="X141" s="152"/>
      <c r="Y141" s="152"/>
      <c r="Z141" s="152"/>
      <c r="AA141" s="152"/>
      <c r="AB141" s="152"/>
      <c r="AC141" s="152"/>
      <c r="AD141" s="152"/>
      <c r="AE141" s="152" t="s">
        <v>130</v>
      </c>
      <c r="AF141" s="152">
        <v>0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</row>
    <row r="142" spans="1:58" outlineLevel="1" x14ac:dyDescent="0.2">
      <c r="A142" s="175">
        <v>57</v>
      </c>
      <c r="B142" s="176" t="s">
        <v>293</v>
      </c>
      <c r="C142" s="191" t="s">
        <v>294</v>
      </c>
      <c r="D142" s="177" t="s">
        <v>166</v>
      </c>
      <c r="E142" s="178">
        <v>45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0</v>
      </c>
      <c r="O142" s="180">
        <f>ROUND(E142*N142,2)</f>
        <v>0</v>
      </c>
      <c r="P142" s="180">
        <v>0</v>
      </c>
      <c r="Q142" s="180">
        <f>ROUND(E142*P142,2)</f>
        <v>0</v>
      </c>
      <c r="R142" s="181" t="s">
        <v>126</v>
      </c>
      <c r="S142" s="161">
        <v>0.10526000000000001</v>
      </c>
      <c r="T142" s="161">
        <f>ROUND(E142*S142,2)</f>
        <v>4.74</v>
      </c>
      <c r="U142" s="161"/>
      <c r="V142" s="161" t="s">
        <v>127</v>
      </c>
      <c r="W142" s="152"/>
      <c r="X142" s="152"/>
      <c r="Y142" s="152"/>
      <c r="Z142" s="152"/>
      <c r="AA142" s="152"/>
      <c r="AB142" s="152"/>
      <c r="AC142" s="152"/>
      <c r="AD142" s="152"/>
      <c r="AE142" s="152" t="s">
        <v>128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</row>
    <row r="143" spans="1:58" outlineLevel="1" x14ac:dyDescent="0.2">
      <c r="A143" s="159"/>
      <c r="B143" s="160"/>
      <c r="C143" s="192" t="s">
        <v>295</v>
      </c>
      <c r="D143" s="162"/>
      <c r="E143" s="163">
        <v>45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52"/>
      <c r="X143" s="152"/>
      <c r="Y143" s="152"/>
      <c r="Z143" s="152"/>
      <c r="AA143" s="152"/>
      <c r="AB143" s="152"/>
      <c r="AC143" s="152"/>
      <c r="AD143" s="152"/>
      <c r="AE143" s="152" t="s">
        <v>130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</row>
    <row r="144" spans="1:58" outlineLevel="1" x14ac:dyDescent="0.2">
      <c r="A144" s="175">
        <v>58</v>
      </c>
      <c r="B144" s="176" t="s">
        <v>296</v>
      </c>
      <c r="C144" s="191" t="s">
        <v>297</v>
      </c>
      <c r="D144" s="177" t="s">
        <v>139</v>
      </c>
      <c r="E144" s="178">
        <v>345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1.1E-4</v>
      </c>
      <c r="O144" s="180">
        <f>ROUND(E144*N144,2)</f>
        <v>0.04</v>
      </c>
      <c r="P144" s="180">
        <v>0</v>
      </c>
      <c r="Q144" s="180">
        <f>ROUND(E144*P144,2)</f>
        <v>0</v>
      </c>
      <c r="R144" s="181" t="s">
        <v>126</v>
      </c>
      <c r="S144" s="161">
        <v>0</v>
      </c>
      <c r="T144" s="161">
        <f>ROUND(E144*S144,2)</f>
        <v>0</v>
      </c>
      <c r="U144" s="161"/>
      <c r="V144" s="161" t="s">
        <v>127</v>
      </c>
      <c r="W144" s="152"/>
      <c r="X144" s="152"/>
      <c r="Y144" s="152"/>
      <c r="Z144" s="152"/>
      <c r="AA144" s="152"/>
      <c r="AB144" s="152"/>
      <c r="AC144" s="152"/>
      <c r="AD144" s="152"/>
      <c r="AE144" s="152" t="s">
        <v>128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</row>
    <row r="145" spans="1:58" outlineLevel="1" x14ac:dyDescent="0.2">
      <c r="A145" s="159"/>
      <c r="B145" s="160"/>
      <c r="C145" s="192" t="s">
        <v>292</v>
      </c>
      <c r="D145" s="162"/>
      <c r="E145" s="163">
        <v>345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52"/>
      <c r="X145" s="152"/>
      <c r="Y145" s="152"/>
      <c r="Z145" s="152"/>
      <c r="AA145" s="152"/>
      <c r="AB145" s="152"/>
      <c r="AC145" s="152"/>
      <c r="AD145" s="152"/>
      <c r="AE145" s="152" t="s">
        <v>130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</row>
    <row r="146" spans="1:58" ht="22.5" outlineLevel="1" x14ac:dyDescent="0.2">
      <c r="A146" s="175">
        <v>59</v>
      </c>
      <c r="B146" s="176" t="s">
        <v>298</v>
      </c>
      <c r="C146" s="191" t="s">
        <v>299</v>
      </c>
      <c r="D146" s="177" t="s">
        <v>139</v>
      </c>
      <c r="E146" s="178">
        <v>345</v>
      </c>
      <c r="F146" s="179"/>
      <c r="G146" s="180">
        <f>ROUND(E146*F146,2)</f>
        <v>0</v>
      </c>
      <c r="H146" s="179"/>
      <c r="I146" s="180">
        <f>ROUND(E146*H146,2)</f>
        <v>0</v>
      </c>
      <c r="J146" s="179"/>
      <c r="K146" s="180">
        <f>ROUND(E146*J146,2)</f>
        <v>0</v>
      </c>
      <c r="L146" s="180">
        <v>21</v>
      </c>
      <c r="M146" s="180">
        <f>G146*(1+L146/100)</f>
        <v>0</v>
      </c>
      <c r="N146" s="180">
        <v>5.0299999999999997E-3</v>
      </c>
      <c r="O146" s="180">
        <f>ROUND(E146*N146,2)</f>
        <v>1.74</v>
      </c>
      <c r="P146" s="180">
        <v>0</v>
      </c>
      <c r="Q146" s="180">
        <f>ROUND(E146*P146,2)</f>
        <v>0</v>
      </c>
      <c r="R146" s="181" t="s">
        <v>187</v>
      </c>
      <c r="S146" s="161">
        <v>1.0746</v>
      </c>
      <c r="T146" s="161">
        <f>ROUND(E146*S146,2)</f>
        <v>370.74</v>
      </c>
      <c r="U146" s="161"/>
      <c r="V146" s="161" t="s">
        <v>127</v>
      </c>
      <c r="W146" s="152"/>
      <c r="X146" s="152"/>
      <c r="Y146" s="152"/>
      <c r="Z146" s="152"/>
      <c r="AA146" s="152"/>
      <c r="AB146" s="152"/>
      <c r="AC146" s="152"/>
      <c r="AD146" s="152"/>
      <c r="AE146" s="152" t="s">
        <v>128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</row>
    <row r="147" spans="1:58" outlineLevel="1" x14ac:dyDescent="0.2">
      <c r="A147" s="159"/>
      <c r="B147" s="160"/>
      <c r="C147" s="192" t="s">
        <v>292</v>
      </c>
      <c r="D147" s="162"/>
      <c r="E147" s="163">
        <v>345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52"/>
      <c r="X147" s="152"/>
      <c r="Y147" s="152"/>
      <c r="Z147" s="152"/>
      <c r="AA147" s="152"/>
      <c r="AB147" s="152"/>
      <c r="AC147" s="152"/>
      <c r="AD147" s="152"/>
      <c r="AE147" s="152" t="s">
        <v>130</v>
      </c>
      <c r="AF147" s="152">
        <v>0</v>
      </c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</row>
    <row r="148" spans="1:58" outlineLevel="1" x14ac:dyDescent="0.2">
      <c r="A148" s="175">
        <v>60</v>
      </c>
      <c r="B148" s="176" t="s">
        <v>300</v>
      </c>
      <c r="C148" s="191" t="s">
        <v>301</v>
      </c>
      <c r="D148" s="177" t="s">
        <v>166</v>
      </c>
      <c r="E148" s="178">
        <v>26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1.7000000000000001E-4</v>
      </c>
      <c r="O148" s="180">
        <f>ROUND(E148*N148,2)</f>
        <v>0</v>
      </c>
      <c r="P148" s="180">
        <v>0</v>
      </c>
      <c r="Q148" s="180">
        <f>ROUND(E148*P148,2)</f>
        <v>0</v>
      </c>
      <c r="R148" s="181" t="s">
        <v>187</v>
      </c>
      <c r="S148" s="161">
        <v>0.12</v>
      </c>
      <c r="T148" s="161">
        <f>ROUND(E148*S148,2)</f>
        <v>3.12</v>
      </c>
      <c r="U148" s="161"/>
      <c r="V148" s="161" t="s">
        <v>127</v>
      </c>
      <c r="W148" s="152"/>
      <c r="X148" s="152"/>
      <c r="Y148" s="152"/>
      <c r="Z148" s="152"/>
      <c r="AA148" s="152"/>
      <c r="AB148" s="152"/>
      <c r="AC148" s="152"/>
      <c r="AD148" s="152"/>
      <c r="AE148" s="152" t="s">
        <v>128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</row>
    <row r="149" spans="1:58" outlineLevel="1" x14ac:dyDescent="0.2">
      <c r="A149" s="159"/>
      <c r="B149" s="160"/>
      <c r="C149" s="192" t="s">
        <v>302</v>
      </c>
      <c r="D149" s="162"/>
      <c r="E149" s="163">
        <v>26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52"/>
      <c r="X149" s="152"/>
      <c r="Y149" s="152"/>
      <c r="Z149" s="152"/>
      <c r="AA149" s="152"/>
      <c r="AB149" s="152"/>
      <c r="AC149" s="152"/>
      <c r="AD149" s="152"/>
      <c r="AE149" s="152" t="s">
        <v>130</v>
      </c>
      <c r="AF149" s="152">
        <v>0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</row>
    <row r="150" spans="1:58" outlineLevel="1" x14ac:dyDescent="0.2">
      <c r="A150" s="175">
        <v>61</v>
      </c>
      <c r="B150" s="176" t="s">
        <v>303</v>
      </c>
      <c r="C150" s="191" t="s">
        <v>304</v>
      </c>
      <c r="D150" s="177" t="s">
        <v>161</v>
      </c>
      <c r="E150" s="178">
        <v>50</v>
      </c>
      <c r="F150" s="179"/>
      <c r="G150" s="180">
        <f>ROUND(E150*F150,2)</f>
        <v>0</v>
      </c>
      <c r="H150" s="179"/>
      <c r="I150" s="180">
        <f>ROUND(E150*H150,2)</f>
        <v>0</v>
      </c>
      <c r="J150" s="179"/>
      <c r="K150" s="180">
        <f>ROUND(E150*J150,2)</f>
        <v>0</v>
      </c>
      <c r="L150" s="180">
        <v>21</v>
      </c>
      <c r="M150" s="180">
        <f>G150*(1+L150/100)</f>
        <v>0</v>
      </c>
      <c r="N150" s="180">
        <v>3.1E-4</v>
      </c>
      <c r="O150" s="180">
        <f>ROUND(E150*N150,2)</f>
        <v>0.02</v>
      </c>
      <c r="P150" s="180">
        <v>0</v>
      </c>
      <c r="Q150" s="180">
        <f>ROUND(E150*P150,2)</f>
        <v>0</v>
      </c>
      <c r="R150" s="181" t="s">
        <v>126</v>
      </c>
      <c r="S150" s="161">
        <v>0</v>
      </c>
      <c r="T150" s="161">
        <f>ROUND(E150*S150,2)</f>
        <v>0</v>
      </c>
      <c r="U150" s="161"/>
      <c r="V150" s="161" t="s">
        <v>190</v>
      </c>
      <c r="W150" s="152"/>
      <c r="X150" s="152"/>
      <c r="Y150" s="152"/>
      <c r="Z150" s="152"/>
      <c r="AA150" s="152"/>
      <c r="AB150" s="152"/>
      <c r="AC150" s="152"/>
      <c r="AD150" s="152"/>
      <c r="AE150" s="152" t="s">
        <v>191</v>
      </c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</row>
    <row r="151" spans="1:58" outlineLevel="1" x14ac:dyDescent="0.2">
      <c r="A151" s="159"/>
      <c r="B151" s="160"/>
      <c r="C151" s="192" t="s">
        <v>305</v>
      </c>
      <c r="D151" s="162"/>
      <c r="E151" s="163">
        <v>50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52"/>
      <c r="X151" s="152"/>
      <c r="Y151" s="152"/>
      <c r="Z151" s="152"/>
      <c r="AA151" s="152"/>
      <c r="AB151" s="152"/>
      <c r="AC151" s="152"/>
      <c r="AD151" s="152"/>
      <c r="AE151" s="152" t="s">
        <v>130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</row>
    <row r="152" spans="1:58" outlineLevel="1" x14ac:dyDescent="0.2">
      <c r="A152" s="175">
        <v>62</v>
      </c>
      <c r="B152" s="176" t="s">
        <v>306</v>
      </c>
      <c r="C152" s="191" t="s">
        <v>349</v>
      </c>
      <c r="D152" s="177" t="s">
        <v>139</v>
      </c>
      <c r="E152" s="178">
        <v>396.75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1.8499999999999999E-2</v>
      </c>
      <c r="O152" s="180">
        <f>ROUND(E152*N152,2)</f>
        <v>7.34</v>
      </c>
      <c r="P152" s="180">
        <v>0</v>
      </c>
      <c r="Q152" s="180">
        <f>ROUND(E152*P152,2)</f>
        <v>0</v>
      </c>
      <c r="R152" s="181" t="s">
        <v>126</v>
      </c>
      <c r="S152" s="161">
        <v>0</v>
      </c>
      <c r="T152" s="161">
        <f>ROUND(E152*S152,2)</f>
        <v>0</v>
      </c>
      <c r="U152" s="161"/>
      <c r="V152" s="161" t="s">
        <v>190</v>
      </c>
      <c r="W152" s="152"/>
      <c r="X152" s="152"/>
      <c r="Y152" s="152"/>
      <c r="Z152" s="152"/>
      <c r="AA152" s="152"/>
      <c r="AB152" s="152"/>
      <c r="AC152" s="152"/>
      <c r="AD152" s="152"/>
      <c r="AE152" s="152" t="s">
        <v>191</v>
      </c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</row>
    <row r="153" spans="1:58" outlineLevel="1" x14ac:dyDescent="0.2">
      <c r="A153" s="159"/>
      <c r="B153" s="160"/>
      <c r="C153" s="192" t="s">
        <v>307</v>
      </c>
      <c r="D153" s="162"/>
      <c r="E153" s="163">
        <v>396.75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52"/>
      <c r="X153" s="152"/>
      <c r="Y153" s="152"/>
      <c r="Z153" s="152"/>
      <c r="AA153" s="152"/>
      <c r="AB153" s="152"/>
      <c r="AC153" s="152"/>
      <c r="AD153" s="152"/>
      <c r="AE153" s="152" t="s">
        <v>130</v>
      </c>
      <c r="AF153" s="152">
        <v>0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</row>
    <row r="154" spans="1:58" outlineLevel="1" x14ac:dyDescent="0.2">
      <c r="A154" s="182">
        <v>63</v>
      </c>
      <c r="B154" s="183" t="s">
        <v>308</v>
      </c>
      <c r="C154" s="193" t="s">
        <v>309</v>
      </c>
      <c r="D154" s="184" t="s">
        <v>0</v>
      </c>
      <c r="E154" s="185">
        <v>6503.2650000000003</v>
      </c>
      <c r="F154" s="186"/>
      <c r="G154" s="187">
        <f>ROUND(E154*F154,2)</f>
        <v>0</v>
      </c>
      <c r="H154" s="186"/>
      <c r="I154" s="187">
        <f>ROUND(E154*H154,2)</f>
        <v>0</v>
      </c>
      <c r="J154" s="186"/>
      <c r="K154" s="187">
        <f>ROUND(E154*J154,2)</f>
        <v>0</v>
      </c>
      <c r="L154" s="187">
        <v>21</v>
      </c>
      <c r="M154" s="187">
        <f>G154*(1+L154/100)</f>
        <v>0</v>
      </c>
      <c r="N154" s="187">
        <v>0</v>
      </c>
      <c r="O154" s="187">
        <f>ROUND(E154*N154,2)</f>
        <v>0</v>
      </c>
      <c r="P154" s="187">
        <v>0</v>
      </c>
      <c r="Q154" s="187">
        <f>ROUND(E154*P154,2)</f>
        <v>0</v>
      </c>
      <c r="R154" s="188" t="s">
        <v>126</v>
      </c>
      <c r="S154" s="161">
        <v>0</v>
      </c>
      <c r="T154" s="161">
        <f>ROUND(E154*S154,2)</f>
        <v>0</v>
      </c>
      <c r="U154" s="161"/>
      <c r="V154" s="161" t="s">
        <v>127</v>
      </c>
      <c r="W154" s="152"/>
      <c r="X154" s="152"/>
      <c r="Y154" s="152"/>
      <c r="Z154" s="152"/>
      <c r="AA154" s="152"/>
      <c r="AB154" s="152"/>
      <c r="AC154" s="152"/>
      <c r="AD154" s="152"/>
      <c r="AE154" s="152" t="s">
        <v>255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</row>
    <row r="155" spans="1:58" x14ac:dyDescent="0.2">
      <c r="A155" s="169" t="s">
        <v>121</v>
      </c>
      <c r="B155" s="170" t="s">
        <v>89</v>
      </c>
      <c r="C155" s="190" t="s">
        <v>90</v>
      </c>
      <c r="D155" s="171"/>
      <c r="E155" s="172"/>
      <c r="F155" s="173"/>
      <c r="G155" s="173">
        <f>SUMIF(AE156:AE160,"&lt;&gt;NOR",G156:G160)</f>
        <v>0</v>
      </c>
      <c r="H155" s="173"/>
      <c r="I155" s="173">
        <f>SUM(I156:I160)</f>
        <v>0</v>
      </c>
      <c r="J155" s="173"/>
      <c r="K155" s="173">
        <f>SUM(K156:K160)</f>
        <v>0</v>
      </c>
      <c r="L155" s="173"/>
      <c r="M155" s="173">
        <f>SUM(M156:M160)</f>
        <v>0</v>
      </c>
      <c r="N155" s="173"/>
      <c r="O155" s="173">
        <f>SUM(O156:O160)</f>
        <v>0</v>
      </c>
      <c r="P155" s="173"/>
      <c r="Q155" s="173">
        <f>SUM(Q156:Q160)</f>
        <v>0</v>
      </c>
      <c r="R155" s="174"/>
      <c r="S155" s="168"/>
      <c r="T155" s="168">
        <f>SUM(T156:T160)</f>
        <v>2.23</v>
      </c>
      <c r="U155" s="168"/>
      <c r="V155" s="168"/>
      <c r="AE155" t="s">
        <v>122</v>
      </c>
    </row>
    <row r="156" spans="1:58" outlineLevel="1" x14ac:dyDescent="0.2">
      <c r="A156" s="175">
        <v>64</v>
      </c>
      <c r="B156" s="176" t="s">
        <v>310</v>
      </c>
      <c r="C156" s="191" t="s">
        <v>311</v>
      </c>
      <c r="D156" s="177" t="s">
        <v>139</v>
      </c>
      <c r="E156" s="178">
        <v>4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3.1E-4</v>
      </c>
      <c r="O156" s="180">
        <f>ROUND(E156*N156,2)</f>
        <v>0</v>
      </c>
      <c r="P156" s="180">
        <v>0</v>
      </c>
      <c r="Q156" s="180">
        <f>ROUND(E156*P156,2)</f>
        <v>0</v>
      </c>
      <c r="R156" s="181" t="s">
        <v>126</v>
      </c>
      <c r="S156" s="161">
        <v>0.40300000000000002</v>
      </c>
      <c r="T156" s="161">
        <f>ROUND(E156*S156,2)</f>
        <v>1.61</v>
      </c>
      <c r="U156" s="161"/>
      <c r="V156" s="161" t="s">
        <v>127</v>
      </c>
      <c r="W156" s="152"/>
      <c r="X156" s="152"/>
      <c r="Y156" s="152"/>
      <c r="Z156" s="152"/>
      <c r="AA156" s="152"/>
      <c r="AB156" s="152"/>
      <c r="AC156" s="152"/>
      <c r="AD156" s="152"/>
      <c r="AE156" s="152" t="s">
        <v>128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</row>
    <row r="157" spans="1:58" outlineLevel="1" x14ac:dyDescent="0.2">
      <c r="A157" s="159"/>
      <c r="B157" s="160"/>
      <c r="C157" s="257" t="s">
        <v>312</v>
      </c>
      <c r="D157" s="258"/>
      <c r="E157" s="258"/>
      <c r="F157" s="258"/>
      <c r="G157" s="258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52"/>
      <c r="X157" s="152"/>
      <c r="Y157" s="152"/>
      <c r="Z157" s="152"/>
      <c r="AA157" s="152"/>
      <c r="AB157" s="152"/>
      <c r="AC157" s="152"/>
      <c r="AD157" s="152"/>
      <c r="AE157" s="152" t="s">
        <v>157</v>
      </c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</row>
    <row r="158" spans="1:58" outlineLevel="1" x14ac:dyDescent="0.2">
      <c r="A158" s="159"/>
      <c r="B158" s="160"/>
      <c r="C158" s="192" t="s">
        <v>313</v>
      </c>
      <c r="D158" s="162"/>
      <c r="E158" s="163">
        <v>4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52"/>
      <c r="X158" s="152"/>
      <c r="Y158" s="152"/>
      <c r="Z158" s="152"/>
      <c r="AA158" s="152"/>
      <c r="AB158" s="152"/>
      <c r="AC158" s="152"/>
      <c r="AD158" s="152"/>
      <c r="AE158" s="152" t="s">
        <v>130</v>
      </c>
      <c r="AF158" s="152">
        <v>0</v>
      </c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</row>
    <row r="159" spans="1:58" outlineLevel="1" x14ac:dyDescent="0.2">
      <c r="A159" s="175">
        <v>65</v>
      </c>
      <c r="B159" s="176" t="s">
        <v>314</v>
      </c>
      <c r="C159" s="191" t="s">
        <v>315</v>
      </c>
      <c r="D159" s="177" t="s">
        <v>139</v>
      </c>
      <c r="E159" s="178">
        <v>4</v>
      </c>
      <c r="F159" s="179"/>
      <c r="G159" s="180">
        <f>ROUND(E159*F159,2)</f>
        <v>0</v>
      </c>
      <c r="H159" s="179"/>
      <c r="I159" s="180">
        <f>ROUND(E159*H159,2)</f>
        <v>0</v>
      </c>
      <c r="J159" s="179"/>
      <c r="K159" s="180">
        <f>ROUND(E159*J159,2)</f>
        <v>0</v>
      </c>
      <c r="L159" s="180">
        <v>21</v>
      </c>
      <c r="M159" s="180">
        <f>G159*(1+L159/100)</f>
        <v>0</v>
      </c>
      <c r="N159" s="180">
        <v>8.0000000000000007E-5</v>
      </c>
      <c r="O159" s="180">
        <f>ROUND(E159*N159,2)</f>
        <v>0</v>
      </c>
      <c r="P159" s="180">
        <v>0</v>
      </c>
      <c r="Q159" s="180">
        <f>ROUND(E159*P159,2)</f>
        <v>0</v>
      </c>
      <c r="R159" s="181" t="s">
        <v>126</v>
      </c>
      <c r="S159" s="161">
        <v>0.156</v>
      </c>
      <c r="T159" s="161">
        <f>ROUND(E159*S159,2)</f>
        <v>0.62</v>
      </c>
      <c r="U159" s="161"/>
      <c r="V159" s="161" t="s">
        <v>127</v>
      </c>
      <c r="W159" s="152"/>
      <c r="X159" s="152"/>
      <c r="Y159" s="152"/>
      <c r="Z159" s="152"/>
      <c r="AA159" s="152"/>
      <c r="AB159" s="152"/>
      <c r="AC159" s="152"/>
      <c r="AD159" s="152"/>
      <c r="AE159" s="152" t="s">
        <v>128</v>
      </c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</row>
    <row r="160" spans="1:58" outlineLevel="1" x14ac:dyDescent="0.2">
      <c r="A160" s="159"/>
      <c r="B160" s="160"/>
      <c r="C160" s="192" t="s">
        <v>313</v>
      </c>
      <c r="D160" s="162"/>
      <c r="E160" s="163">
        <v>4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52"/>
      <c r="X160" s="152"/>
      <c r="Y160" s="152"/>
      <c r="Z160" s="152"/>
      <c r="AA160" s="152"/>
      <c r="AB160" s="152"/>
      <c r="AC160" s="152"/>
      <c r="AD160" s="152"/>
      <c r="AE160" s="152" t="s">
        <v>130</v>
      </c>
      <c r="AF160" s="152">
        <v>0</v>
      </c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</row>
    <row r="161" spans="1:58" x14ac:dyDescent="0.2">
      <c r="A161" s="169" t="s">
        <v>121</v>
      </c>
      <c r="B161" s="170" t="s">
        <v>91</v>
      </c>
      <c r="C161" s="190" t="s">
        <v>92</v>
      </c>
      <c r="D161" s="171"/>
      <c r="E161" s="172"/>
      <c r="F161" s="173"/>
      <c r="G161" s="173">
        <f>SUMIF(AE162:AE167,"&lt;&gt;NOR",G162:G167)</f>
        <v>0</v>
      </c>
      <c r="H161" s="173"/>
      <c r="I161" s="173">
        <f>SUM(I162:I167)</f>
        <v>0</v>
      </c>
      <c r="J161" s="173"/>
      <c r="K161" s="173">
        <f>SUM(K162:K167)</f>
        <v>0</v>
      </c>
      <c r="L161" s="173"/>
      <c r="M161" s="173">
        <f>SUM(M162:M167)</f>
        <v>0</v>
      </c>
      <c r="N161" s="173"/>
      <c r="O161" s="173">
        <f>SUM(O162:O167)</f>
        <v>2.5300000000000002</v>
      </c>
      <c r="P161" s="173"/>
      <c r="Q161" s="173">
        <f>SUM(Q162:Q167)</f>
        <v>0</v>
      </c>
      <c r="R161" s="174"/>
      <c r="S161" s="168"/>
      <c r="T161" s="168">
        <f>SUM(T162:T167)</f>
        <v>1299.3</v>
      </c>
      <c r="U161" s="168"/>
      <c r="V161" s="168"/>
      <c r="AE161" t="s">
        <v>122</v>
      </c>
    </row>
    <row r="162" spans="1:58" outlineLevel="1" x14ac:dyDescent="0.2">
      <c r="A162" s="175">
        <v>66</v>
      </c>
      <c r="B162" s="176" t="s">
        <v>316</v>
      </c>
      <c r="C162" s="191" t="s">
        <v>350</v>
      </c>
      <c r="D162" s="177" t="s">
        <v>139</v>
      </c>
      <c r="E162" s="178">
        <v>4490</v>
      </c>
      <c r="F162" s="179"/>
      <c r="G162" s="180">
        <f>ROUND(E162*F162,2)</f>
        <v>0</v>
      </c>
      <c r="H162" s="179"/>
      <c r="I162" s="180">
        <f>ROUND(E162*H162,2)</f>
        <v>0</v>
      </c>
      <c r="J162" s="179"/>
      <c r="K162" s="180">
        <f>ROUND(E162*J162,2)</f>
        <v>0</v>
      </c>
      <c r="L162" s="180">
        <v>21</v>
      </c>
      <c r="M162" s="180">
        <f>G162*(1+L162/100)</f>
        <v>0</v>
      </c>
      <c r="N162" s="180">
        <v>3.5E-4</v>
      </c>
      <c r="O162" s="180">
        <f>ROUND(E162*N162,2)</f>
        <v>1.57</v>
      </c>
      <c r="P162" s="180">
        <v>0</v>
      </c>
      <c r="Q162" s="180">
        <f>ROUND(E162*P162,2)</f>
        <v>0</v>
      </c>
      <c r="R162" s="181" t="s">
        <v>187</v>
      </c>
      <c r="S162" s="161">
        <v>0.16897000000000001</v>
      </c>
      <c r="T162" s="161">
        <f>ROUND(E162*S162,2)</f>
        <v>758.68</v>
      </c>
      <c r="U162" s="161"/>
      <c r="V162" s="161" t="s">
        <v>127</v>
      </c>
      <c r="W162" s="152"/>
      <c r="X162" s="152"/>
      <c r="Y162" s="152"/>
      <c r="Z162" s="152"/>
      <c r="AA162" s="152"/>
      <c r="AB162" s="152"/>
      <c r="AC162" s="152"/>
      <c r="AD162" s="152"/>
      <c r="AE162" s="152" t="s">
        <v>128</v>
      </c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</row>
    <row r="163" spans="1:58" outlineLevel="1" x14ac:dyDescent="0.2">
      <c r="A163" s="159"/>
      <c r="B163" s="160"/>
      <c r="C163" s="192" t="s">
        <v>317</v>
      </c>
      <c r="D163" s="162"/>
      <c r="E163" s="163">
        <v>4490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52"/>
      <c r="X163" s="152"/>
      <c r="Y163" s="152"/>
      <c r="Z163" s="152"/>
      <c r="AA163" s="152"/>
      <c r="AB163" s="152"/>
      <c r="AC163" s="152"/>
      <c r="AD163" s="152"/>
      <c r="AE163" s="152" t="s">
        <v>130</v>
      </c>
      <c r="AF163" s="152">
        <v>0</v>
      </c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</row>
    <row r="164" spans="1:58" outlineLevel="1" x14ac:dyDescent="0.2">
      <c r="A164" s="175">
        <v>67</v>
      </c>
      <c r="B164" s="176" t="s">
        <v>318</v>
      </c>
      <c r="C164" s="191" t="s">
        <v>319</v>
      </c>
      <c r="D164" s="177" t="s">
        <v>139</v>
      </c>
      <c r="E164" s="178">
        <v>7280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6.9999999999999994E-5</v>
      </c>
      <c r="O164" s="180">
        <f>ROUND(E164*N164,2)</f>
        <v>0.51</v>
      </c>
      <c r="P164" s="180">
        <v>0</v>
      </c>
      <c r="Q164" s="180">
        <f>ROUND(E164*P164,2)</f>
        <v>0</v>
      </c>
      <c r="R164" s="181" t="s">
        <v>126</v>
      </c>
      <c r="S164" s="161">
        <v>3.2480000000000002E-2</v>
      </c>
      <c r="T164" s="161">
        <f>ROUND(E164*S164,2)</f>
        <v>236.45</v>
      </c>
      <c r="U164" s="161"/>
      <c r="V164" s="161" t="s">
        <v>127</v>
      </c>
      <c r="W164" s="152"/>
      <c r="X164" s="152"/>
      <c r="Y164" s="152"/>
      <c r="Z164" s="152"/>
      <c r="AA164" s="152"/>
      <c r="AB164" s="152"/>
      <c r="AC164" s="152"/>
      <c r="AD164" s="152"/>
      <c r="AE164" s="152" t="s">
        <v>128</v>
      </c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</row>
    <row r="165" spans="1:58" outlineLevel="1" x14ac:dyDescent="0.2">
      <c r="A165" s="159"/>
      <c r="B165" s="160"/>
      <c r="C165" s="192" t="s">
        <v>320</v>
      </c>
      <c r="D165" s="162"/>
      <c r="E165" s="163">
        <v>7280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52"/>
      <c r="X165" s="152"/>
      <c r="Y165" s="152"/>
      <c r="Z165" s="152"/>
      <c r="AA165" s="152"/>
      <c r="AB165" s="152"/>
      <c r="AC165" s="152"/>
      <c r="AD165" s="152"/>
      <c r="AE165" s="152" t="s">
        <v>130</v>
      </c>
      <c r="AF165" s="152">
        <v>0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</row>
    <row r="166" spans="1:58" outlineLevel="1" x14ac:dyDescent="0.2">
      <c r="A166" s="175">
        <v>68</v>
      </c>
      <c r="B166" s="176" t="s">
        <v>321</v>
      </c>
      <c r="C166" s="191" t="s">
        <v>322</v>
      </c>
      <c r="D166" s="177" t="s">
        <v>139</v>
      </c>
      <c r="E166" s="178">
        <v>2790</v>
      </c>
      <c r="F166" s="179"/>
      <c r="G166" s="180">
        <f>ROUND(E166*F166,2)</f>
        <v>0</v>
      </c>
      <c r="H166" s="179"/>
      <c r="I166" s="180">
        <f>ROUND(E166*H166,2)</f>
        <v>0</v>
      </c>
      <c r="J166" s="179"/>
      <c r="K166" s="180">
        <f>ROUND(E166*J166,2)</f>
        <v>0</v>
      </c>
      <c r="L166" s="180">
        <v>21</v>
      </c>
      <c r="M166" s="180">
        <f>G166*(1+L166/100)</f>
        <v>0</v>
      </c>
      <c r="N166" s="180">
        <v>1.6000000000000001E-4</v>
      </c>
      <c r="O166" s="180">
        <f>ROUND(E166*N166,2)</f>
        <v>0.45</v>
      </c>
      <c r="P166" s="180">
        <v>0</v>
      </c>
      <c r="Q166" s="180">
        <f>ROUND(E166*P166,2)</f>
        <v>0</v>
      </c>
      <c r="R166" s="181" t="s">
        <v>126</v>
      </c>
      <c r="S166" s="161">
        <v>0.10902000000000001</v>
      </c>
      <c r="T166" s="161">
        <f>ROUND(E166*S166,2)</f>
        <v>304.17</v>
      </c>
      <c r="U166" s="161"/>
      <c r="V166" s="161" t="s">
        <v>127</v>
      </c>
      <c r="W166" s="152"/>
      <c r="X166" s="152"/>
      <c r="Y166" s="152"/>
      <c r="Z166" s="152"/>
      <c r="AA166" s="152"/>
      <c r="AB166" s="152"/>
      <c r="AC166" s="152"/>
      <c r="AD166" s="152"/>
      <c r="AE166" s="152" t="s">
        <v>128</v>
      </c>
      <c r="AF166" s="152"/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</row>
    <row r="167" spans="1:58" outlineLevel="1" x14ac:dyDescent="0.2">
      <c r="A167" s="159"/>
      <c r="B167" s="160"/>
      <c r="C167" s="192" t="s">
        <v>323</v>
      </c>
      <c r="D167" s="162"/>
      <c r="E167" s="163">
        <v>2790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52"/>
      <c r="X167" s="152"/>
      <c r="Y167" s="152"/>
      <c r="Z167" s="152"/>
      <c r="AA167" s="152"/>
      <c r="AB167" s="152"/>
      <c r="AC167" s="152"/>
      <c r="AD167" s="152"/>
      <c r="AE167" s="152" t="s">
        <v>130</v>
      </c>
      <c r="AF167" s="152">
        <v>0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</row>
    <row r="168" spans="1:58" x14ac:dyDescent="0.2">
      <c r="A168" s="169" t="s">
        <v>121</v>
      </c>
      <c r="B168" s="170" t="s">
        <v>93</v>
      </c>
      <c r="C168" s="190" t="s">
        <v>74</v>
      </c>
      <c r="D168" s="171"/>
      <c r="E168" s="172"/>
      <c r="F168" s="173"/>
      <c r="G168" s="173">
        <f>SUMIF(AE169:AE176,"&lt;&gt;NOR",G169:G176)</f>
        <v>0</v>
      </c>
      <c r="H168" s="173"/>
      <c r="I168" s="173">
        <f>SUM(I169:I176)</f>
        <v>0</v>
      </c>
      <c r="J168" s="173"/>
      <c r="K168" s="173">
        <f>SUM(K169:K176)</f>
        <v>0</v>
      </c>
      <c r="L168" s="173"/>
      <c r="M168" s="173">
        <f>SUM(M169:M176)</f>
        <v>0</v>
      </c>
      <c r="N168" s="173"/>
      <c r="O168" s="173">
        <f>SUM(O169:O176)</f>
        <v>0</v>
      </c>
      <c r="P168" s="173"/>
      <c r="Q168" s="173">
        <f>SUM(Q169:Q176)</f>
        <v>0</v>
      </c>
      <c r="R168" s="174"/>
      <c r="S168" s="168"/>
      <c r="T168" s="168">
        <f>SUM(T169:T176)</f>
        <v>149.05000000000001</v>
      </c>
      <c r="U168" s="168"/>
      <c r="V168" s="168"/>
      <c r="AE168" t="s">
        <v>122</v>
      </c>
    </row>
    <row r="169" spans="1:58" outlineLevel="1" x14ac:dyDescent="0.2">
      <c r="A169" s="182">
        <v>69</v>
      </c>
      <c r="B169" s="183" t="s">
        <v>324</v>
      </c>
      <c r="C169" s="193" t="s">
        <v>325</v>
      </c>
      <c r="D169" s="184" t="s">
        <v>125</v>
      </c>
      <c r="E169" s="185">
        <v>54.399120000000003</v>
      </c>
      <c r="F169" s="186"/>
      <c r="G169" s="187">
        <f>ROUND(E169*F169,2)</f>
        <v>0</v>
      </c>
      <c r="H169" s="186"/>
      <c r="I169" s="187">
        <f>ROUND(E169*H169,2)</f>
        <v>0</v>
      </c>
      <c r="J169" s="186"/>
      <c r="K169" s="187">
        <f>ROUND(E169*J169,2)</f>
        <v>0</v>
      </c>
      <c r="L169" s="187">
        <v>21</v>
      </c>
      <c r="M169" s="187">
        <f>G169*(1+L169/100)</f>
        <v>0</v>
      </c>
      <c r="N169" s="187">
        <v>0</v>
      </c>
      <c r="O169" s="187">
        <f>ROUND(E169*N169,2)</f>
        <v>0</v>
      </c>
      <c r="P169" s="187">
        <v>0</v>
      </c>
      <c r="Q169" s="187">
        <f>ROUND(E169*P169,2)</f>
        <v>0</v>
      </c>
      <c r="R169" s="188" t="s">
        <v>126</v>
      </c>
      <c r="S169" s="161">
        <v>0.93300000000000005</v>
      </c>
      <c r="T169" s="161">
        <f>ROUND(E169*S169,2)</f>
        <v>50.75</v>
      </c>
      <c r="U169" s="161"/>
      <c r="V169" s="161" t="s">
        <v>127</v>
      </c>
      <c r="W169" s="152"/>
      <c r="X169" s="152"/>
      <c r="Y169" s="152"/>
      <c r="Z169" s="152"/>
      <c r="AA169" s="152"/>
      <c r="AB169" s="152"/>
      <c r="AC169" s="152"/>
      <c r="AD169" s="152"/>
      <c r="AE169" s="152" t="s">
        <v>326</v>
      </c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</row>
    <row r="170" spans="1:58" outlineLevel="1" x14ac:dyDescent="0.2">
      <c r="A170" s="175">
        <v>70</v>
      </c>
      <c r="B170" s="176" t="s">
        <v>327</v>
      </c>
      <c r="C170" s="191" t="s">
        <v>328</v>
      </c>
      <c r="D170" s="177" t="s">
        <v>125</v>
      </c>
      <c r="E170" s="178">
        <v>54.399120000000003</v>
      </c>
      <c r="F170" s="179"/>
      <c r="G170" s="180">
        <f>ROUND(E170*F170,2)</f>
        <v>0</v>
      </c>
      <c r="H170" s="179"/>
      <c r="I170" s="180">
        <f>ROUND(E170*H170,2)</f>
        <v>0</v>
      </c>
      <c r="J170" s="179"/>
      <c r="K170" s="180">
        <f>ROUND(E170*J170,2)</f>
        <v>0</v>
      </c>
      <c r="L170" s="180">
        <v>21</v>
      </c>
      <c r="M170" s="180">
        <f>G170*(1+L170/100)</f>
        <v>0</v>
      </c>
      <c r="N170" s="180">
        <v>0</v>
      </c>
      <c r="O170" s="180">
        <f>ROUND(E170*N170,2)</f>
        <v>0</v>
      </c>
      <c r="P170" s="180">
        <v>0</v>
      </c>
      <c r="Q170" s="180">
        <f>ROUND(E170*P170,2)</f>
        <v>0</v>
      </c>
      <c r="R170" s="181" t="s">
        <v>126</v>
      </c>
      <c r="S170" s="161">
        <v>0.49</v>
      </c>
      <c r="T170" s="161">
        <f>ROUND(E170*S170,2)</f>
        <v>26.66</v>
      </c>
      <c r="U170" s="161"/>
      <c r="V170" s="161" t="s">
        <v>127</v>
      </c>
      <c r="W170" s="152"/>
      <c r="X170" s="152"/>
      <c r="Y170" s="152"/>
      <c r="Z170" s="152"/>
      <c r="AA170" s="152"/>
      <c r="AB170" s="152"/>
      <c r="AC170" s="152"/>
      <c r="AD170" s="152"/>
      <c r="AE170" s="152" t="s">
        <v>326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</row>
    <row r="171" spans="1:58" outlineLevel="1" x14ac:dyDescent="0.2">
      <c r="A171" s="159"/>
      <c r="B171" s="160"/>
      <c r="C171" s="257" t="s">
        <v>329</v>
      </c>
      <c r="D171" s="258"/>
      <c r="E171" s="258"/>
      <c r="F171" s="258"/>
      <c r="G171" s="258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52"/>
      <c r="X171" s="152"/>
      <c r="Y171" s="152"/>
      <c r="Z171" s="152"/>
      <c r="AA171" s="152"/>
      <c r="AB171" s="152"/>
      <c r="AC171" s="152"/>
      <c r="AD171" s="152"/>
      <c r="AE171" s="152" t="s">
        <v>157</v>
      </c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</row>
    <row r="172" spans="1:58" outlineLevel="1" x14ac:dyDescent="0.2">
      <c r="A172" s="182">
        <v>71</v>
      </c>
      <c r="B172" s="183" t="s">
        <v>330</v>
      </c>
      <c r="C172" s="193" t="s">
        <v>331</v>
      </c>
      <c r="D172" s="184" t="s">
        <v>125</v>
      </c>
      <c r="E172" s="185">
        <v>761.58767999999998</v>
      </c>
      <c r="F172" s="186"/>
      <c r="G172" s="187">
        <f>ROUND(E172*F172,2)</f>
        <v>0</v>
      </c>
      <c r="H172" s="186"/>
      <c r="I172" s="187">
        <f>ROUND(E172*H172,2)</f>
        <v>0</v>
      </c>
      <c r="J172" s="186"/>
      <c r="K172" s="187">
        <f>ROUND(E172*J172,2)</f>
        <v>0</v>
      </c>
      <c r="L172" s="187">
        <v>21</v>
      </c>
      <c r="M172" s="187">
        <f>G172*(1+L172/100)</f>
        <v>0</v>
      </c>
      <c r="N172" s="187">
        <v>0</v>
      </c>
      <c r="O172" s="187">
        <f>ROUND(E172*N172,2)</f>
        <v>0</v>
      </c>
      <c r="P172" s="187">
        <v>0</v>
      </c>
      <c r="Q172" s="187">
        <f>ROUND(E172*P172,2)</f>
        <v>0</v>
      </c>
      <c r="R172" s="188" t="s">
        <v>126</v>
      </c>
      <c r="S172" s="161">
        <v>0</v>
      </c>
      <c r="T172" s="161">
        <f>ROUND(E172*S172,2)</f>
        <v>0</v>
      </c>
      <c r="U172" s="161"/>
      <c r="V172" s="161" t="s">
        <v>127</v>
      </c>
      <c r="W172" s="152"/>
      <c r="X172" s="152"/>
      <c r="Y172" s="152"/>
      <c r="Z172" s="152"/>
      <c r="AA172" s="152"/>
      <c r="AB172" s="152"/>
      <c r="AC172" s="152"/>
      <c r="AD172" s="152"/>
      <c r="AE172" s="152" t="s">
        <v>326</v>
      </c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</row>
    <row r="173" spans="1:58" outlineLevel="1" x14ac:dyDescent="0.2">
      <c r="A173" s="182">
        <v>72</v>
      </c>
      <c r="B173" s="183" t="s">
        <v>332</v>
      </c>
      <c r="C173" s="193" t="s">
        <v>333</v>
      </c>
      <c r="D173" s="184" t="s">
        <v>125</v>
      </c>
      <c r="E173" s="185">
        <v>54.399120000000003</v>
      </c>
      <c r="F173" s="186"/>
      <c r="G173" s="187">
        <f>ROUND(E173*F173,2)</f>
        <v>0</v>
      </c>
      <c r="H173" s="186"/>
      <c r="I173" s="187">
        <f>ROUND(E173*H173,2)</f>
        <v>0</v>
      </c>
      <c r="J173" s="186"/>
      <c r="K173" s="187">
        <f>ROUND(E173*J173,2)</f>
        <v>0</v>
      </c>
      <c r="L173" s="187">
        <v>21</v>
      </c>
      <c r="M173" s="187">
        <f>G173*(1+L173/100)</f>
        <v>0</v>
      </c>
      <c r="N173" s="187">
        <v>0</v>
      </c>
      <c r="O173" s="187">
        <f>ROUND(E173*N173,2)</f>
        <v>0</v>
      </c>
      <c r="P173" s="187">
        <v>0</v>
      </c>
      <c r="Q173" s="187">
        <f>ROUND(E173*P173,2)</f>
        <v>0</v>
      </c>
      <c r="R173" s="188" t="s">
        <v>126</v>
      </c>
      <c r="S173" s="161">
        <v>0.94199999999999995</v>
      </c>
      <c r="T173" s="161">
        <f>ROUND(E173*S173,2)</f>
        <v>51.24</v>
      </c>
      <c r="U173" s="161"/>
      <c r="V173" s="161" t="s">
        <v>127</v>
      </c>
      <c r="W173" s="152"/>
      <c r="X173" s="152"/>
      <c r="Y173" s="152"/>
      <c r="Z173" s="152"/>
      <c r="AA173" s="152"/>
      <c r="AB173" s="152"/>
      <c r="AC173" s="152"/>
      <c r="AD173" s="152"/>
      <c r="AE173" s="152" t="s">
        <v>326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</row>
    <row r="174" spans="1:58" outlineLevel="1" x14ac:dyDescent="0.2">
      <c r="A174" s="182">
        <v>73</v>
      </c>
      <c r="B174" s="183" t="s">
        <v>334</v>
      </c>
      <c r="C174" s="193" t="s">
        <v>335</v>
      </c>
      <c r="D174" s="184" t="s">
        <v>125</v>
      </c>
      <c r="E174" s="185">
        <v>54.399120000000003</v>
      </c>
      <c r="F174" s="186"/>
      <c r="G174" s="187">
        <f>ROUND(E174*F174,2)</f>
        <v>0</v>
      </c>
      <c r="H174" s="186"/>
      <c r="I174" s="187">
        <f>ROUND(E174*H174,2)</f>
        <v>0</v>
      </c>
      <c r="J174" s="186"/>
      <c r="K174" s="187">
        <f>ROUND(E174*J174,2)</f>
        <v>0</v>
      </c>
      <c r="L174" s="187">
        <v>21</v>
      </c>
      <c r="M174" s="187">
        <f>G174*(1+L174/100)</f>
        <v>0</v>
      </c>
      <c r="N174" s="187">
        <v>0</v>
      </c>
      <c r="O174" s="187">
        <f>ROUND(E174*N174,2)</f>
        <v>0</v>
      </c>
      <c r="P174" s="187">
        <v>0</v>
      </c>
      <c r="Q174" s="187">
        <f>ROUND(E174*P174,2)</f>
        <v>0</v>
      </c>
      <c r="R174" s="188" t="s">
        <v>126</v>
      </c>
      <c r="S174" s="161">
        <v>0.105</v>
      </c>
      <c r="T174" s="161">
        <f>ROUND(E174*S174,2)</f>
        <v>5.71</v>
      </c>
      <c r="U174" s="161"/>
      <c r="V174" s="161" t="s">
        <v>127</v>
      </c>
      <c r="W174" s="152"/>
      <c r="X174" s="152"/>
      <c r="Y174" s="152"/>
      <c r="Z174" s="152"/>
      <c r="AA174" s="152"/>
      <c r="AB174" s="152"/>
      <c r="AC174" s="152"/>
      <c r="AD174" s="152"/>
      <c r="AE174" s="152" t="s">
        <v>326</v>
      </c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</row>
    <row r="175" spans="1:58" outlineLevel="1" x14ac:dyDescent="0.2">
      <c r="A175" s="182">
        <v>74</v>
      </c>
      <c r="B175" s="183" t="s">
        <v>336</v>
      </c>
      <c r="C175" s="193" t="s">
        <v>337</v>
      </c>
      <c r="D175" s="184" t="s">
        <v>125</v>
      </c>
      <c r="E175" s="185">
        <v>54.399120000000003</v>
      </c>
      <c r="F175" s="186"/>
      <c r="G175" s="187">
        <f>ROUND(E175*F175,2)</f>
        <v>0</v>
      </c>
      <c r="H175" s="186"/>
      <c r="I175" s="187">
        <f>ROUND(E175*H175,2)</f>
        <v>0</v>
      </c>
      <c r="J175" s="186"/>
      <c r="K175" s="187">
        <f>ROUND(E175*J175,2)</f>
        <v>0</v>
      </c>
      <c r="L175" s="187">
        <v>21</v>
      </c>
      <c r="M175" s="187">
        <f>G175*(1+L175/100)</f>
        <v>0</v>
      </c>
      <c r="N175" s="187">
        <v>0</v>
      </c>
      <c r="O175" s="187">
        <f>ROUND(E175*N175,2)</f>
        <v>0</v>
      </c>
      <c r="P175" s="187">
        <v>0</v>
      </c>
      <c r="Q175" s="187">
        <f>ROUND(E175*P175,2)</f>
        <v>0</v>
      </c>
      <c r="R175" s="188" t="s">
        <v>126</v>
      </c>
      <c r="S175" s="161">
        <v>0</v>
      </c>
      <c r="T175" s="161">
        <f>ROUND(E175*S175,2)</f>
        <v>0</v>
      </c>
      <c r="U175" s="161"/>
      <c r="V175" s="161" t="s">
        <v>127</v>
      </c>
      <c r="W175" s="152"/>
      <c r="X175" s="152"/>
      <c r="Y175" s="152"/>
      <c r="Z175" s="152"/>
      <c r="AA175" s="152"/>
      <c r="AB175" s="152"/>
      <c r="AC175" s="152"/>
      <c r="AD175" s="152"/>
      <c r="AE175" s="152" t="s">
        <v>326</v>
      </c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</row>
    <row r="176" spans="1:58" outlineLevel="1" x14ac:dyDescent="0.2">
      <c r="A176" s="182">
        <v>75</v>
      </c>
      <c r="B176" s="183" t="s">
        <v>338</v>
      </c>
      <c r="C176" s="193" t="s">
        <v>339</v>
      </c>
      <c r="D176" s="184" t="s">
        <v>125</v>
      </c>
      <c r="E176" s="185">
        <v>54.399120000000003</v>
      </c>
      <c r="F176" s="186"/>
      <c r="G176" s="187">
        <f>ROUND(E176*F176,2)</f>
        <v>0</v>
      </c>
      <c r="H176" s="186"/>
      <c r="I176" s="187">
        <f>ROUND(E176*H176,2)</f>
        <v>0</v>
      </c>
      <c r="J176" s="186"/>
      <c r="K176" s="187">
        <f>ROUND(E176*J176,2)</f>
        <v>0</v>
      </c>
      <c r="L176" s="187">
        <v>21</v>
      </c>
      <c r="M176" s="187">
        <f>G176*(1+L176/100)</f>
        <v>0</v>
      </c>
      <c r="N176" s="187">
        <v>0</v>
      </c>
      <c r="O176" s="187">
        <f>ROUND(E176*N176,2)</f>
        <v>0</v>
      </c>
      <c r="P176" s="187">
        <v>0</v>
      </c>
      <c r="Q176" s="187">
        <f>ROUND(E176*P176,2)</f>
        <v>0</v>
      </c>
      <c r="R176" s="188" t="s">
        <v>126</v>
      </c>
      <c r="S176" s="161">
        <v>0.27</v>
      </c>
      <c r="T176" s="161">
        <f>ROUND(E176*S176,2)</f>
        <v>14.69</v>
      </c>
      <c r="U176" s="161"/>
      <c r="V176" s="161" t="s">
        <v>127</v>
      </c>
      <c r="W176" s="152"/>
      <c r="X176" s="152"/>
      <c r="Y176" s="152"/>
      <c r="Z176" s="152"/>
      <c r="AA176" s="152"/>
      <c r="AB176" s="152"/>
      <c r="AC176" s="152"/>
      <c r="AD176" s="152"/>
      <c r="AE176" s="152" t="s">
        <v>326</v>
      </c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</row>
    <row r="177" spans="1:58" x14ac:dyDescent="0.2">
      <c r="A177" s="169" t="s">
        <v>121</v>
      </c>
      <c r="B177" s="170" t="s">
        <v>83</v>
      </c>
      <c r="C177" s="190" t="s">
        <v>84</v>
      </c>
      <c r="D177" s="171"/>
      <c r="E177" s="172"/>
      <c r="F177" s="173"/>
      <c r="G177" s="173">
        <f>SUMIF(AE178:AE178,"&lt;&gt;NOR",G178:G178)</f>
        <v>0</v>
      </c>
      <c r="H177" s="173"/>
      <c r="I177" s="173">
        <f>SUM(I178:I178)</f>
        <v>0</v>
      </c>
      <c r="J177" s="173"/>
      <c r="K177" s="173">
        <f>SUM(K178:K178)</f>
        <v>0</v>
      </c>
      <c r="L177" s="173"/>
      <c r="M177" s="173">
        <f>SUM(M178:M178)</f>
        <v>0</v>
      </c>
      <c r="N177" s="173"/>
      <c r="O177" s="173">
        <f>SUM(O178:O178)</f>
        <v>2.6</v>
      </c>
      <c r="P177" s="173"/>
      <c r="Q177" s="173">
        <f>SUM(Q178:Q178)</f>
        <v>0.03</v>
      </c>
      <c r="R177" s="174"/>
      <c r="S177" s="168"/>
      <c r="T177" s="168">
        <f>SUM(T178:T178)</f>
        <v>1.3</v>
      </c>
      <c r="U177" s="168"/>
      <c r="V177" s="168"/>
      <c r="AE177" t="s">
        <v>122</v>
      </c>
    </row>
    <row r="178" spans="1:58" outlineLevel="1" x14ac:dyDescent="0.2">
      <c r="A178" s="175">
        <v>76</v>
      </c>
      <c r="B178" s="176" t="s">
        <v>340</v>
      </c>
      <c r="C178" s="200" t="s">
        <v>351</v>
      </c>
      <c r="D178" s="177" t="s">
        <v>341</v>
      </c>
      <c r="E178" s="178">
        <v>26</v>
      </c>
      <c r="F178" s="179"/>
      <c r="G178" s="180">
        <f>ROUND(E178*F178,2)</f>
        <v>0</v>
      </c>
      <c r="H178" s="179"/>
      <c r="I178" s="180">
        <f>ROUND(E178*H178,2)</f>
        <v>0</v>
      </c>
      <c r="J178" s="179"/>
      <c r="K178" s="180">
        <f>ROUND(E178*J178,2)</f>
        <v>0</v>
      </c>
      <c r="L178" s="180">
        <v>21</v>
      </c>
      <c r="M178" s="180">
        <f>G178*(1+L178/100)</f>
        <v>0</v>
      </c>
      <c r="N178" s="180">
        <v>0.1</v>
      </c>
      <c r="O178" s="180">
        <f>ROUND(E178*N178,2)</f>
        <v>2.6</v>
      </c>
      <c r="P178" s="180">
        <v>1E-3</v>
      </c>
      <c r="Q178" s="180">
        <f>ROUND(E178*P178,2)</f>
        <v>0.03</v>
      </c>
      <c r="R178" s="181" t="s">
        <v>126</v>
      </c>
      <c r="S178" s="161">
        <v>0.05</v>
      </c>
      <c r="T178" s="161">
        <f>ROUND(E178*S178,2)</f>
        <v>1.3</v>
      </c>
      <c r="U178" s="161"/>
      <c r="V178" s="161" t="s">
        <v>127</v>
      </c>
      <c r="W178" s="152"/>
      <c r="X178" s="152"/>
      <c r="Y178" s="152"/>
      <c r="Z178" s="152"/>
      <c r="AA178" s="152"/>
      <c r="AB178" s="152"/>
      <c r="AC178" s="152"/>
      <c r="AD178" s="152"/>
      <c r="AE178" s="152" t="s">
        <v>128</v>
      </c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</row>
    <row r="179" spans="1:58" x14ac:dyDescent="0.2">
      <c r="A179" s="3"/>
      <c r="B179" s="4"/>
      <c r="C179" s="197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AC179">
        <v>15</v>
      </c>
      <c r="AD179">
        <v>21</v>
      </c>
      <c r="AE179" t="s">
        <v>110</v>
      </c>
    </row>
    <row r="180" spans="1:58" x14ac:dyDescent="0.2">
      <c r="A180" s="155"/>
      <c r="B180" s="156" t="s">
        <v>29</v>
      </c>
      <c r="C180" s="198"/>
      <c r="D180" s="157"/>
      <c r="E180" s="158"/>
      <c r="F180" s="158"/>
      <c r="G180" s="189">
        <f>G8+G25+G44+G47+G51+G60+G69+G86+G90+G93+G97+G100+G102+G111+G114+G138+G155+G161+G168+G177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AC180">
        <f>SUMIF(L7:L178,AC179,G7:G178)</f>
        <v>0</v>
      </c>
      <c r="AD180">
        <f>SUMIF(L7:L178,AD179,G7:G178)</f>
        <v>0</v>
      </c>
      <c r="AE180" t="s">
        <v>342</v>
      </c>
    </row>
    <row r="181" spans="1:58" x14ac:dyDescent="0.2">
      <c r="C181" s="199"/>
      <c r="D181" s="10"/>
      <c r="AE181" t="s">
        <v>343</v>
      </c>
    </row>
    <row r="182" spans="1:58" x14ac:dyDescent="0.2">
      <c r="D182" s="10"/>
    </row>
    <row r="183" spans="1:58" x14ac:dyDescent="0.2">
      <c r="D183" s="10"/>
    </row>
    <row r="184" spans="1:58" x14ac:dyDescent="0.2">
      <c r="D184" s="10"/>
    </row>
    <row r="185" spans="1:58" x14ac:dyDescent="0.2">
      <c r="D185" s="10"/>
    </row>
    <row r="186" spans="1:58" x14ac:dyDescent="0.2">
      <c r="D186" s="10"/>
    </row>
    <row r="187" spans="1:58" x14ac:dyDescent="0.2">
      <c r="D187" s="10"/>
    </row>
    <row r="188" spans="1:58" x14ac:dyDescent="0.2">
      <c r="D188" s="10"/>
    </row>
    <row r="189" spans="1:58" x14ac:dyDescent="0.2">
      <c r="D189" s="10"/>
    </row>
    <row r="190" spans="1:58" x14ac:dyDescent="0.2">
      <c r="D190" s="10"/>
    </row>
    <row r="191" spans="1:58" x14ac:dyDescent="0.2">
      <c r="D191" s="10"/>
    </row>
    <row r="192" spans="1:58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kMnIK4VlD6XoY3ZkO7m38z9vjYmwM+EvMHOikp9rJsnjGncFjTshChRkX63JXL4Fucti2n0wULxz6OqffcSjA==" saltValue="hr+vnLmsg+ZDhWKBLvHW5Q==" spinCount="100000" sheet="1" objects="1" scenarios="1"/>
  <protectedRanges>
    <protectedRange sqref="F9 F11 F15 F18 F20 F22:F24 F26 F29 F32:F34 F41 F45 F48:F50 F52 F61 F70 F72:F73 F75:F76 F78 F81 F83 F85 F87:F88 F91 F94 F98 F101 F103:F104 F106:F110 F112 F115 F117 F119 F121" name="Oblast1"/>
  </protectedRanges>
  <mergeCells count="13">
    <mergeCell ref="C79:G79"/>
    <mergeCell ref="A1:G1"/>
    <mergeCell ref="C2:G2"/>
    <mergeCell ref="C3:G3"/>
    <mergeCell ref="C4:G4"/>
    <mergeCell ref="C27:G27"/>
    <mergeCell ref="C171:G171"/>
    <mergeCell ref="C92:G92"/>
    <mergeCell ref="C95:G95"/>
    <mergeCell ref="C99:G99"/>
    <mergeCell ref="C105:G105"/>
    <mergeCell ref="C140:G140"/>
    <mergeCell ref="C157:G15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D.1.1.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D.1.1. Pol'!Názvy_tisku</vt:lpstr>
      <vt:lpstr>oadresa</vt:lpstr>
      <vt:lpstr>Stavba!Objednatel</vt:lpstr>
      <vt:lpstr>Stavba!Objekt</vt:lpstr>
      <vt:lpstr>'SO01 D.1.1.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</dc:creator>
  <cp:lastModifiedBy>Marek Hrbotický</cp:lastModifiedBy>
  <cp:lastPrinted>2019-03-19T12:27:02Z</cp:lastPrinted>
  <dcterms:created xsi:type="dcterms:W3CDTF">2009-04-08T07:15:50Z</dcterms:created>
  <dcterms:modified xsi:type="dcterms:W3CDTF">2020-01-19T16:06:06Z</dcterms:modified>
</cp:coreProperties>
</file>