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1 2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'1 2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2 Pol'!$A$1:$X$106</definedName>
    <definedName name="_xlnm.Print_Area" localSheetId="1">'Stavba'!$A$1:$J$70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Pavlina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<sst xmlns="http://schemas.openxmlformats.org/spreadsheetml/2006/main" count="798" uniqueCount="300">
  <si>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</si>
  <si>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</si>
  <si>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</si>
  <si>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</si>
  <si>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</si>
  <si>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</si>
  <si>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</si>
  <si>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</si>
  <si>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</si>
  <si>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</si>
  <si>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</si>
  <si>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</si>
  <si>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</si>
  <si>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</si>
  <si>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</si>
  <si>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</si>
  <si>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</si>
  <si>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</si>
  <si>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</si>
  <si>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</si>
  <si>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</si>
  <si>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</si>
  <si>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</si>
  <si>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</si>
  <si>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</si>
  <si>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</si>
  <si>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</si>
  <si>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</si>
  <si>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</si>
  <si>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</si>
  <si>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</si>
  <si>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</si>
  <si>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</si>
  <si>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</si>
  <si>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</si>
  <si>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</si>
  <si>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</si>
  <si>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</si>
  <si>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</si>
  <si>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</si>
  <si>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</si>
  <si>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</si>
  <si>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</si>
  <si>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</t>
  </si>
  <si>
    <t>Derflice - soc. zařízení, doplnění</t>
  </si>
  <si>
    <t>1</t>
  </si>
  <si>
    <t>Stavební úpravy sociálního zařízení</t>
  </si>
  <si>
    <t>Objekt:</t>
  </si>
  <si>
    <t>Rozpočet:</t>
  </si>
  <si>
    <t>N0014</t>
  </si>
  <si>
    <t>Stavební upravy, par. č. 1/2 k/ú. Derflice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</si>
  <si>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</si>
  <si>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</si>
  <si>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</si>
  <si>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</si>
  <si>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</si>
  <si>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</si>
  <si>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</si>
  <si>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</si>
  <si>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</si>
  <si>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</si>
  <si>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</si>
  <si>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</si>
  <si>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</si>
  <si>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</si>
  <si>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</si>
  <si>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</si>
  <si>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</si>
  <si>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</si>
  <si>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</si>
  <si>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</si>
  <si>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</si>
  <si>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</si>
  <si>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</si>
  <si>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</si>
  <si>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</si>
  <si>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</si>
  <si>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</si>
  <si>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</si>
  <si>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</si>
  <si>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</si>
  <si>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</si>
  <si>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</si>
  <si>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</si>
  <si>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</si>
  <si>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</si>
  <si>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</si>
  <si>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</si>
  <si>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</si>
  <si>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</si>
  <si>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</si>
  <si>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</si>
  <si>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</si>
  <si>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</si>
  <si>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</si>
  <si>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</si>
  <si>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</si>
  <si>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</si>
  <si>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</si>
  <si>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</si>
  <si>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</si>
  <si>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</si>
  <si>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</si>
  <si>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</si>
  <si>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</si>
  <si>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</si>
  <si>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</si>
  <si>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</si>
  <si>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</si>
  <si>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</si>
  <si>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</si>
  <si>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</si>
  <si>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</si>
  <si>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</si>
  <si>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</si>
  <si>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</si>
  <si>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</si>
  <si>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</si>
  <si>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</si>
  <si>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</si>
  <si>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</si>
  <si>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</si>
  <si>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</si>
  <si>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</si>
  <si>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</si>
  <si>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113107515</t>
  </si>
  <si>
    <t>Odstranění podkladu z betonu pl. 50 m2, tl.15 cm</t>
  </si>
  <si>
    <t>m2</t>
  </si>
  <si>
    <t>Vlastní</t>
  </si>
  <si>
    <t>Indiv</t>
  </si>
  <si>
    <t>Práce</t>
  </si>
  <si>
    <t>POL1_</t>
  </si>
  <si>
    <t>317121047</t>
  </si>
  <si>
    <t>Překlad nenosný pórobeton, světlost otv. do 105 cm překlad nenosný NEP 7,5 P4,4 124 x 24,9 x 7,5 cm</t>
  </si>
  <si>
    <t>kus</t>
  </si>
  <si>
    <t>RTS 20/ I</t>
  </si>
  <si>
    <t>Překlad nenosný pórobeton, světlost otv. do 105 cm překlad nenosný NEP 10 P4,4 124 x 24,9 x 10 cm</t>
  </si>
  <si>
    <t>342266111</t>
  </si>
  <si>
    <t>Obklad stěn sádrokartonem na ocelovou konstrukci desky standard impreg. tl. 12,5 mm, bez izolace</t>
  </si>
  <si>
    <t>342266998</t>
  </si>
  <si>
    <t>Příplatek pro obklad za plochu do 10 m2</t>
  </si>
  <si>
    <t>342264051</t>
  </si>
  <si>
    <t>Podhled sádrokartonový na zavěšenou ocel. konstr. desky standard impreg. tl. 12,5 mm, bez izolace</t>
  </si>
  <si>
    <t>342255020</t>
  </si>
  <si>
    <t>Příčky z desek Ytong tl. 5 cm desky 600 x 250 x 50 mm</t>
  </si>
  <si>
    <t>342255022</t>
  </si>
  <si>
    <t>Příčky z desek Ytong tl. 7,5 cm</t>
  </si>
  <si>
    <t>342255024</t>
  </si>
  <si>
    <t>Příčky z desek Ytong tl. 10 cm desky P 2 - 500, 599 x 249 x 100 mm</t>
  </si>
  <si>
    <t>612421637</t>
  </si>
  <si>
    <t>Omítka vnitřní zdiva, MVC, štuková</t>
  </si>
  <si>
    <t>612456211</t>
  </si>
  <si>
    <t>Postřik izolací nebo konstrukcí stěn pod obklady</t>
  </si>
  <si>
    <t>612100020</t>
  </si>
  <si>
    <t>Začištění omítek kolem oken a dveří podlah a obkladů - ukončení soklu bez lišty=zapravení</t>
  </si>
  <si>
    <t>m</t>
  </si>
  <si>
    <t>Agregovaná položka</t>
  </si>
  <si>
    <t>POL2_</t>
  </si>
  <si>
    <t>631312611</t>
  </si>
  <si>
    <t>Mazanina betonová tl. 5 - 8 cm B 20</t>
  </si>
  <si>
    <t>m3</t>
  </si>
  <si>
    <t>631571003</t>
  </si>
  <si>
    <t>Násyp ze štěrkopísku 0 - 32,  zpevňující</t>
  </si>
  <si>
    <t>632411130</t>
  </si>
  <si>
    <t>Potěr ze SMS Cemix, ruční zpracování, tl. 30 mm vyrovnání podlahové KCE</t>
  </si>
  <si>
    <t>642942111</t>
  </si>
  <si>
    <t>Osazení zárubní dveřních ocelových, pl. do 2,5 m2</t>
  </si>
  <si>
    <t>61181250.A</t>
  </si>
  <si>
    <t>Zárubeň ocelová  š. 60 cm/stěna 6-17 cm</t>
  </si>
  <si>
    <t>Specifikace</t>
  </si>
  <si>
    <t>POL3_</t>
  </si>
  <si>
    <t>61181251.A</t>
  </si>
  <si>
    <t>Zárubeň ocelová š. 90 cm/stěna 6-17 cm</t>
  </si>
  <si>
    <t>941955001</t>
  </si>
  <si>
    <t>Lešení lehké pomocné, výška podlahy do 1,2 m</t>
  </si>
  <si>
    <t>968061125</t>
  </si>
  <si>
    <t>Vyvěšení dřevěných dveřních křídel pl. do 2 m2</t>
  </si>
  <si>
    <t>968072455</t>
  </si>
  <si>
    <t>Vybourání kovových dveřních zárubní pl. do 2 m2</t>
  </si>
  <si>
    <t>965081713</t>
  </si>
  <si>
    <t>Bourání dlažeb keramických tl.10 mm, nad 1 m2 ručně, dlaždice keramické</t>
  </si>
  <si>
    <t>966068011VP</t>
  </si>
  <si>
    <t>Demontáž dřevěných stěn dělících vč. likvidace suti</t>
  </si>
  <si>
    <t>999281105</t>
  </si>
  <si>
    <t>Přesun hmot pro opravy a údržbu do výšky 6 m</t>
  </si>
  <si>
    <t>t</t>
  </si>
  <si>
    <t>Přesun hmot</t>
  </si>
  <si>
    <t>POL7_</t>
  </si>
  <si>
    <t>711111001</t>
  </si>
  <si>
    <t>Izolace proti vlhkosti vodor. nátěr ALP za studena 1x nátěr - včetně dodávky penetračního laku ALP</t>
  </si>
  <si>
    <t>711141559</t>
  </si>
  <si>
    <t>Izolace proti vlhk. vodorovná pásy přitavením 1 vrstva - včetně dod. Elastek 40 special mineral</t>
  </si>
  <si>
    <t>711199097</t>
  </si>
  <si>
    <t>Příplatek za malou plochu, pásy,zemní vlhkost</t>
  </si>
  <si>
    <t>711212002</t>
  </si>
  <si>
    <t>Hydroizolační povlak - nátěr nebo stěrka</t>
  </si>
  <si>
    <t>711212231</t>
  </si>
  <si>
    <t xml:space="preserve">Těsnicí pás do spoje podlaha - stěna </t>
  </si>
  <si>
    <t xml:space="preserve">m     </t>
  </si>
  <si>
    <t>998711101</t>
  </si>
  <si>
    <t>Přesun hmot pro izolace proti vodě, výšky do 6 m</t>
  </si>
  <si>
    <t>713111121</t>
  </si>
  <si>
    <t>Izolace tepelné stropů rovných spodem, drátem 1 vrstva - materiál ve specifikaci</t>
  </si>
  <si>
    <t>713111221</t>
  </si>
  <si>
    <t>Montáž parozábrany, zavěšené podhl., přelep. spojů Jutafol N 140 speciál</t>
  </si>
  <si>
    <t>63151412</t>
  </si>
  <si>
    <t>Deska z minerální plsti ISOVER UNI tl. 160 mm</t>
  </si>
  <si>
    <t>SPCM</t>
  </si>
  <si>
    <t>998713101</t>
  </si>
  <si>
    <t>Přesun hmot pro izolace tepelné, výšky do 6 m</t>
  </si>
  <si>
    <t>59221594</t>
  </si>
  <si>
    <t>soubor</t>
  </si>
  <si>
    <t>722190402</t>
  </si>
  <si>
    <t>vnitřní vodovod včetně bojleru pro ohřev TUV</t>
  </si>
  <si>
    <t>998725101</t>
  </si>
  <si>
    <t>Přesun hmot pro zařizovací předměty, výšky do 6 m</t>
  </si>
  <si>
    <t>725119110</t>
  </si>
  <si>
    <t>demontáž kombiklozetových mís a urinalů 2urinaly a 3 kombiklozety</t>
  </si>
  <si>
    <t>725119305</t>
  </si>
  <si>
    <t>Montáž kombiklozetových mís a urinalů 3 urinaly, 3 kobiklozety</t>
  </si>
  <si>
    <t>725219201</t>
  </si>
  <si>
    <t>Montáž umyvadel na konzoly</t>
  </si>
  <si>
    <t>725860180</t>
  </si>
  <si>
    <t>Sifon pračkový HL400, D 40/50 mm nerezový</t>
  </si>
  <si>
    <t>725290020</t>
  </si>
  <si>
    <t>Demontáž umyvadla včetně baterie a konzol</t>
  </si>
  <si>
    <t>286967565</t>
  </si>
  <si>
    <t>Pisoár</t>
  </si>
  <si>
    <t>286967594</t>
  </si>
  <si>
    <t>umyvadlo keram.</t>
  </si>
  <si>
    <t>55144137</t>
  </si>
  <si>
    <t>Baterie umyvadlová</t>
  </si>
  <si>
    <t>642400531</t>
  </si>
  <si>
    <t>Mísa klozetová závěsná bílá, hlub.splach. bílá</t>
  </si>
  <si>
    <t>766661112</t>
  </si>
  <si>
    <t>Montáž dveří do zárubně,otevíravých 1kř.do 0,8 m</t>
  </si>
  <si>
    <t>766661122</t>
  </si>
  <si>
    <t>Montáž dveří do zárubně,otevíravých 1kř.nad 0,8 m</t>
  </si>
  <si>
    <t>766662811</t>
  </si>
  <si>
    <t>Demontáž prahů dveří 1křídlových</t>
  </si>
  <si>
    <t>998766101</t>
  </si>
  <si>
    <t>Přesun hmot pro truhlářské konstr., výšky do 6 m</t>
  </si>
  <si>
    <t>765001VP</t>
  </si>
  <si>
    <t>Dod a mtž - Dělící příčka mezi WC - ODHAD, chybí specifikace</t>
  </si>
  <si>
    <t xml:space="preserve">ks    </t>
  </si>
  <si>
    <t>61160113</t>
  </si>
  <si>
    <t>Dveře vnitřní plné 900x1970 vč. kování</t>
  </si>
  <si>
    <t>61162148</t>
  </si>
  <si>
    <t>Dveře vnitřní  plné 600/1970 vč. kování</t>
  </si>
  <si>
    <t>771479001</t>
  </si>
  <si>
    <t>Řezání dlaždic keramických pro soklíky</t>
  </si>
  <si>
    <t>771577114</t>
  </si>
  <si>
    <t>Lišta hliníková přechodová - předběžná cena, dodávka bude dle výběru investora</t>
  </si>
  <si>
    <t>771579791</t>
  </si>
  <si>
    <t>Příplatek za plochu podlah keram. do 5 m2 jednotl.</t>
  </si>
  <si>
    <t>998771101</t>
  </si>
  <si>
    <t>Přesun hmot pro podlahy z dlaždic, výšky do 6 m</t>
  </si>
  <si>
    <t>771445014</t>
  </si>
  <si>
    <t>Montáž soklíků hutných, rovných,tmel</t>
  </si>
  <si>
    <t>771575109</t>
  </si>
  <si>
    <t>Montáž podlah keram.,hladké, tmel weberfor profiflex (lep),webercolor perfect (sp)</t>
  </si>
  <si>
    <t>597642030</t>
  </si>
  <si>
    <t>Dlažba keramická Rio Negro</t>
  </si>
  <si>
    <t>998781101</t>
  </si>
  <si>
    <t>Přesun hmot pro obklady keramické, výšky do 6 m</t>
  </si>
  <si>
    <t>781415015</t>
  </si>
  <si>
    <t>Montáž obkladů stěn</t>
  </si>
  <si>
    <t>781471106</t>
  </si>
  <si>
    <t>Obklad vnitř.stěn,keram.režný,hladký</t>
  </si>
  <si>
    <t>781491001</t>
  </si>
  <si>
    <t>Montáž lišt k obkladům rohových, koutových i dilatačních</t>
  </si>
  <si>
    <t>783222100</t>
  </si>
  <si>
    <t>Nátěr syntetický kovových konstrukcí dvojnásobný</t>
  </si>
  <si>
    <t>784011221</t>
  </si>
  <si>
    <t>Zakrytí předmětů, podlah, otvorů</t>
  </si>
  <si>
    <t>784161101</t>
  </si>
  <si>
    <t>Penetrace podkladu nátěrem HET, A - Grund 1x</t>
  </si>
  <si>
    <t>784165212</t>
  </si>
  <si>
    <t>Malba HET Super malba, bílá, bez penetrace, 2x</t>
  </si>
  <si>
    <t>784402801</t>
  </si>
  <si>
    <t>Odstranění malby oškrábáním v místnosti H do 3,8 m</t>
  </si>
  <si>
    <t>210173543</t>
  </si>
  <si>
    <t>elektroinstalace</t>
  </si>
  <si>
    <t>979081111</t>
  </si>
  <si>
    <t>Odvoz suti a vybour. hmot na skládku do 1 km kontejnerem 7 t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</si>
  <si>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</si>
  <si>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</si>
  <si>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</si>
  <si>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</si>
  <si>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</si>
  <si>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</si>
  <si>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900</t>
  </si>
  <si>
    <t>HZS Nezměřitelné práce čl.17-1</t>
  </si>
  <si>
    <t>h</t>
  </si>
  <si>
    <t>005121 R</t>
  </si>
  <si>
    <t>Zařízení staveniště</t>
  </si>
  <si>
    <t>Soubor</t>
  </si>
  <si>
    <t>VRN</t>
  </si>
  <si>
    <t>POL99_8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</si>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</sst>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3" fillId="0" borderId="0" xfId="0" applyNumberFormat="1" applyFont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0" borderId="43" xfId="0" applyNumberFormat="1" applyFont="1" applyBorder="1" applyAlignment="1">
      <alignment vertical="top" shrinkToFit="1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4" fontId="13" fillId="0" borderId="47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0" borderId="0" xfId="0" applyFont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74" t="s">
        <v>41</v>
      </c>
      <c r="B2" s="174"/>
      <c r="C2" s="174"/>
      <c r="D2" s="174"/>
      <c r="E2" s="174"/>
      <c r="F2" s="174"/>
      <c r="G2" s="17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3"/>
  <sheetViews>
    <sheetView showGridLines="0" zoomScaleSheetLayoutView="75" zoomScalePageLayoutView="0" workbookViewId="0" topLeftCell="B1">
      <selection activeCell="I71" sqref="I71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82" t="s">
        <v>4</v>
      </c>
      <c r="C1" s="183"/>
      <c r="D1" s="183"/>
      <c r="E1" s="183"/>
      <c r="F1" s="183"/>
      <c r="G1" s="183"/>
      <c r="H1" s="183"/>
      <c r="I1" s="183"/>
      <c r="J1" s="184"/>
    </row>
    <row r="2" spans="1:15" ht="36" customHeight="1">
      <c r="A2" s="2"/>
      <c r="B2" s="77" t="s">
        <v>24</v>
      </c>
      <c r="C2" s="78"/>
      <c r="D2" s="79" t="s">
        <v>49</v>
      </c>
      <c r="E2" s="189" t="s">
        <v>50</v>
      </c>
      <c r="F2" s="190"/>
      <c r="G2" s="190"/>
      <c r="H2" s="190"/>
      <c r="I2" s="190"/>
      <c r="J2" s="191"/>
      <c r="O2" s="1"/>
    </row>
    <row r="3" spans="1:10" ht="27" customHeight="1">
      <c r="A3" s="2"/>
      <c r="B3" s="80" t="s">
        <v>47</v>
      </c>
      <c r="C3" s="78"/>
      <c r="D3" s="81" t="s">
        <v>45</v>
      </c>
      <c r="E3" s="192" t="s">
        <v>46</v>
      </c>
      <c r="F3" s="193"/>
      <c r="G3" s="193"/>
      <c r="H3" s="193"/>
      <c r="I3" s="193"/>
      <c r="J3" s="194"/>
    </row>
    <row r="4" spans="1:10" ht="23.25" customHeight="1">
      <c r="A4" s="76">
        <v>2504</v>
      </c>
      <c r="B4" s="82" t="s">
        <v>48</v>
      </c>
      <c r="C4" s="83"/>
      <c r="D4" s="84" t="s">
        <v>43</v>
      </c>
      <c r="E4" s="197" t="s">
        <v>44</v>
      </c>
      <c r="F4" s="198"/>
      <c r="G4" s="198"/>
      <c r="H4" s="198"/>
      <c r="I4" s="198"/>
      <c r="J4" s="199"/>
    </row>
    <row r="5" spans="1:10" ht="24" customHeight="1">
      <c r="A5" s="2"/>
      <c r="B5" s="31" t="s">
        <v>23</v>
      </c>
      <c r="D5" s="202"/>
      <c r="E5" s="203"/>
      <c r="F5" s="203"/>
      <c r="G5" s="203"/>
      <c r="H5" s="18" t="s">
        <v>42</v>
      </c>
      <c r="I5" s="22"/>
      <c r="J5" s="8"/>
    </row>
    <row r="6" spans="1:10" ht="15.75" customHeight="1">
      <c r="A6" s="2"/>
      <c r="B6" s="28"/>
      <c r="C6" s="55"/>
      <c r="D6" s="204"/>
      <c r="E6" s="205"/>
      <c r="F6" s="205"/>
      <c r="G6" s="205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06"/>
      <c r="F7" s="207"/>
      <c r="G7" s="207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75"/>
      <c r="E11" s="175"/>
      <c r="F11" s="175"/>
      <c r="G11" s="175"/>
      <c r="H11" s="18" t="s">
        <v>42</v>
      </c>
      <c r="I11" s="22"/>
      <c r="J11" s="8"/>
    </row>
    <row r="12" spans="1:10" ht="15.75" customHeight="1">
      <c r="A12" s="2"/>
      <c r="B12" s="28"/>
      <c r="C12" s="55"/>
      <c r="D12" s="196"/>
      <c r="E12" s="196"/>
      <c r="F12" s="196"/>
      <c r="G12" s="196"/>
      <c r="H12" s="18" t="s">
        <v>36</v>
      </c>
      <c r="I12" s="22"/>
      <c r="J12" s="8"/>
    </row>
    <row r="13" spans="1:10" ht="15.75" customHeight="1">
      <c r="A13" s="2"/>
      <c r="B13" s="29"/>
      <c r="C13" s="56"/>
      <c r="D13" s="53"/>
      <c r="E13" s="200"/>
      <c r="F13" s="201"/>
      <c r="G13" s="201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195"/>
      <c r="F15" s="195"/>
      <c r="G15" s="176"/>
      <c r="H15" s="176"/>
      <c r="I15" s="176" t="s">
        <v>31</v>
      </c>
      <c r="J15" s="177"/>
    </row>
    <row r="16" spans="1:10" ht="23.25" customHeight="1">
      <c r="A16" s="137" t="s">
        <v>26</v>
      </c>
      <c r="B16" s="38" t="s">
        <v>26</v>
      </c>
      <c r="C16" s="62"/>
      <c r="D16" s="63"/>
      <c r="E16" s="178"/>
      <c r="F16" s="188"/>
      <c r="G16" s="178"/>
      <c r="H16" s="188"/>
      <c r="I16" s="178">
        <v>0</v>
      </c>
      <c r="J16" s="179"/>
    </row>
    <row r="17" spans="1:10" ht="23.25" customHeight="1">
      <c r="A17" s="137" t="s">
        <v>27</v>
      </c>
      <c r="B17" s="38" t="s">
        <v>27</v>
      </c>
      <c r="C17" s="62"/>
      <c r="D17" s="63"/>
      <c r="E17" s="178"/>
      <c r="F17" s="188"/>
      <c r="G17" s="178"/>
      <c r="H17" s="188"/>
      <c r="I17" s="178">
        <v>0</v>
      </c>
      <c r="J17" s="179"/>
    </row>
    <row r="18" spans="1:10" ht="23.25" customHeight="1">
      <c r="A18" s="137" t="s">
        <v>28</v>
      </c>
      <c r="B18" s="38" t="s">
        <v>28</v>
      </c>
      <c r="C18" s="62"/>
      <c r="D18" s="63"/>
      <c r="E18" s="178"/>
      <c r="F18" s="188"/>
      <c r="G18" s="178"/>
      <c r="H18" s="188"/>
      <c r="I18" s="178">
        <v>0</v>
      </c>
      <c r="J18" s="179"/>
    </row>
    <row r="19" spans="1:10" ht="23.25" customHeight="1">
      <c r="A19" s="137" t="s">
        <v>96</v>
      </c>
      <c r="B19" s="38" t="s">
        <v>29</v>
      </c>
      <c r="C19" s="62"/>
      <c r="D19" s="63"/>
      <c r="E19" s="178"/>
      <c r="F19" s="188"/>
      <c r="G19" s="178"/>
      <c r="H19" s="188"/>
      <c r="I19" s="178">
        <v>0</v>
      </c>
      <c r="J19" s="179"/>
    </row>
    <row r="20" spans="1:10" ht="23.25" customHeight="1">
      <c r="A20" s="137" t="s">
        <v>97</v>
      </c>
      <c r="B20" s="38" t="s">
        <v>30</v>
      </c>
      <c r="C20" s="62"/>
      <c r="D20" s="63"/>
      <c r="E20" s="178"/>
      <c r="F20" s="188"/>
      <c r="G20" s="178"/>
      <c r="H20" s="188"/>
      <c r="I20" s="178">
        <v>0</v>
      </c>
      <c r="J20" s="179"/>
    </row>
    <row r="21" spans="1:10" ht="23.25" customHeight="1">
      <c r="A21" s="2"/>
      <c r="B21" s="48" t="s">
        <v>31</v>
      </c>
      <c r="C21" s="64"/>
      <c r="D21" s="65"/>
      <c r="E21" s="180"/>
      <c r="F21" s="181"/>
      <c r="G21" s="180"/>
      <c r="H21" s="181"/>
      <c r="I21" s="180">
        <f>SUM(I16:J20)</f>
        <v>0</v>
      </c>
      <c r="J21" s="218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13</v>
      </c>
      <c r="C23" s="62"/>
      <c r="D23" s="63"/>
      <c r="E23" s="67">
        <v>15</v>
      </c>
      <c r="F23" s="39" t="s">
        <v>0</v>
      </c>
      <c r="G23" s="209">
        <v>0</v>
      </c>
      <c r="H23" s="210"/>
      <c r="I23" s="210"/>
      <c r="J23" s="40" t="str">
        <f aca="true" t="shared" si="0" ref="J23:J28">Mena</f>
        <v>CZK</v>
      </c>
    </row>
    <row r="24" spans="1:10" ht="23.25" customHeight="1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6">
        <v>0</v>
      </c>
      <c r="H24" s="217"/>
      <c r="I24" s="217"/>
      <c r="J24" s="40" t="str">
        <f t="shared" si="0"/>
        <v>CZK</v>
      </c>
    </row>
    <row r="25" spans="1:10" ht="23.25" customHeight="1">
      <c r="A25" s="2"/>
      <c r="B25" s="38" t="s">
        <v>15</v>
      </c>
      <c r="C25" s="62"/>
      <c r="D25" s="63"/>
      <c r="E25" s="67">
        <v>21</v>
      </c>
      <c r="F25" s="39" t="s">
        <v>0</v>
      </c>
      <c r="G25" s="209">
        <v>0</v>
      </c>
      <c r="H25" s="210"/>
      <c r="I25" s="210"/>
      <c r="J25" s="40" t="str">
        <f t="shared" si="0"/>
        <v>CZK</v>
      </c>
    </row>
    <row r="26" spans="1:10" ht="23.25" customHeight="1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5">
        <v>0</v>
      </c>
      <c r="H26" s="186"/>
      <c r="I26" s="186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70"/>
      <c r="D27" s="71"/>
      <c r="E27" s="70"/>
      <c r="F27" s="16"/>
      <c r="G27" s="187">
        <v>0</v>
      </c>
      <c r="H27" s="187"/>
      <c r="I27" s="187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08">
        <v>406979.38</v>
      </c>
      <c r="H28" s="211"/>
      <c r="I28" s="211"/>
      <c r="J28" s="115" t="str">
        <f t="shared" si="0"/>
        <v>CZK</v>
      </c>
    </row>
    <row r="29" spans="1:10" ht="27.75" customHeight="1" thickBot="1">
      <c r="A29" s="2"/>
      <c r="B29" s="111" t="s">
        <v>37</v>
      </c>
      <c r="C29" s="116"/>
      <c r="D29" s="116"/>
      <c r="E29" s="116"/>
      <c r="F29" s="117"/>
      <c r="G29" s="208">
        <v>0</v>
      </c>
      <c r="H29" s="208"/>
      <c r="I29" s="208"/>
      <c r="J29" s="118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51</v>
      </c>
      <c r="C39" s="219"/>
      <c r="D39" s="219"/>
      <c r="E39" s="219"/>
      <c r="F39" s="98">
        <v>406979.38</v>
      </c>
      <c r="G39" s="99">
        <v>0</v>
      </c>
      <c r="H39" s="100">
        <v>61046.91</v>
      </c>
      <c r="I39" s="100">
        <v>468026.29</v>
      </c>
      <c r="J39" s="101">
        <f>IF(CenaCelkemVypocet=0,"",I39/CenaCelkemVypocet*100)</f>
        <v>100</v>
      </c>
    </row>
    <row r="40" spans="1:10" ht="25.5" customHeight="1" hidden="1">
      <c r="A40" s="87">
        <v>2</v>
      </c>
      <c r="B40" s="102" t="s">
        <v>45</v>
      </c>
      <c r="C40" s="220" t="s">
        <v>46</v>
      </c>
      <c r="D40" s="220"/>
      <c r="E40" s="220"/>
      <c r="F40" s="103">
        <v>406979.38</v>
      </c>
      <c r="G40" s="104">
        <v>0</v>
      </c>
      <c r="H40" s="104">
        <v>61046.91</v>
      </c>
      <c r="I40" s="104">
        <v>468026.29</v>
      </c>
      <c r="J40" s="105">
        <f>IF(CenaCelkemVypocet=0,"",I40/CenaCelkemVypocet*100)</f>
        <v>100</v>
      </c>
    </row>
    <row r="41" spans="1:10" ht="25.5" customHeight="1" hidden="1">
      <c r="A41" s="87">
        <v>3</v>
      </c>
      <c r="B41" s="106" t="s">
        <v>43</v>
      </c>
      <c r="C41" s="219" t="s">
        <v>44</v>
      </c>
      <c r="D41" s="219"/>
      <c r="E41" s="219"/>
      <c r="F41" s="107">
        <v>406979.38</v>
      </c>
      <c r="G41" s="100">
        <v>0</v>
      </c>
      <c r="H41" s="100">
        <v>61046.91</v>
      </c>
      <c r="I41" s="100">
        <v>468026.29</v>
      </c>
      <c r="J41" s="101">
        <f>IF(CenaCelkemVypocet=0,"",I41/CenaCelkemVypocet*100)</f>
        <v>100</v>
      </c>
    </row>
    <row r="42" spans="1:10" ht="25.5" customHeight="1" hidden="1">
      <c r="A42" s="87"/>
      <c r="B42" s="221" t="s">
        <v>52</v>
      </c>
      <c r="C42" s="222"/>
      <c r="D42" s="222"/>
      <c r="E42" s="223"/>
      <c r="F42" s="108">
        <f>SUMIF(A39:A41,"=1",F39:F41)</f>
        <v>406979.38</v>
      </c>
      <c r="G42" s="109">
        <f>SUMIF(A39:A41,"=1",G39:G41)</f>
        <v>0</v>
      </c>
      <c r="H42" s="109">
        <f>SUMIF(A39:A41,"=1",H39:H41)</f>
        <v>61046.91</v>
      </c>
      <c r="I42" s="109">
        <f>SUMIF(A39:A41,"=1",I39:I41)</f>
        <v>468026.29</v>
      </c>
      <c r="J42" s="110">
        <f>SUMIF(A39:A41,"=1",J39:J41)</f>
        <v>100</v>
      </c>
    </row>
    <row r="46" ht="15.75">
      <c r="B46" s="119" t="s">
        <v>54</v>
      </c>
    </row>
    <row r="48" spans="1:10" ht="25.5" customHeight="1">
      <c r="A48" s="121"/>
      <c r="B48" s="124" t="s">
        <v>18</v>
      </c>
      <c r="C48" s="124" t="s">
        <v>6</v>
      </c>
      <c r="D48" s="125"/>
      <c r="E48" s="125"/>
      <c r="F48" s="126" t="s">
        <v>55</v>
      </c>
      <c r="G48" s="126"/>
      <c r="H48" s="126"/>
      <c r="I48" s="126" t="s">
        <v>31</v>
      </c>
      <c r="J48" s="126" t="s">
        <v>0</v>
      </c>
    </row>
    <row r="49" spans="1:10" ht="36.75" customHeight="1">
      <c r="A49" s="122"/>
      <c r="B49" s="127" t="s">
        <v>45</v>
      </c>
      <c r="C49" s="224" t="s">
        <v>56</v>
      </c>
      <c r="D49" s="225"/>
      <c r="E49" s="225"/>
      <c r="F49" s="135" t="s">
        <v>26</v>
      </c>
      <c r="G49" s="128"/>
      <c r="H49" s="128"/>
      <c r="I49" s="128">
        <v>0</v>
      </c>
      <c r="J49" s="133">
        <f>IF(I70=0,"",I49/I70*100)</f>
      </c>
    </row>
    <row r="50" spans="1:10" ht="36.75" customHeight="1">
      <c r="A50" s="122"/>
      <c r="B50" s="127" t="s">
        <v>57</v>
      </c>
      <c r="C50" s="224" t="s">
        <v>58</v>
      </c>
      <c r="D50" s="225"/>
      <c r="E50" s="225"/>
      <c r="F50" s="135" t="s">
        <v>26</v>
      </c>
      <c r="G50" s="128"/>
      <c r="H50" s="128"/>
      <c r="I50" s="128">
        <v>0</v>
      </c>
      <c r="J50" s="133">
        <f>IF(I70=0,"",I50/I70*100)</f>
      </c>
    </row>
    <row r="51" spans="1:10" ht="36.75" customHeight="1">
      <c r="A51" s="122"/>
      <c r="B51" s="127" t="s">
        <v>59</v>
      </c>
      <c r="C51" s="224" t="s">
        <v>60</v>
      </c>
      <c r="D51" s="225"/>
      <c r="E51" s="225"/>
      <c r="F51" s="135" t="s">
        <v>26</v>
      </c>
      <c r="G51" s="128"/>
      <c r="H51" s="128"/>
      <c r="I51" s="128">
        <v>0</v>
      </c>
      <c r="J51" s="133">
        <f>IF(I70=0,"",I51/I70*100)</f>
      </c>
    </row>
    <row r="52" spans="1:10" ht="36.75" customHeight="1">
      <c r="A52" s="122"/>
      <c r="B52" s="127" t="s">
        <v>61</v>
      </c>
      <c r="C52" s="224" t="s">
        <v>62</v>
      </c>
      <c r="D52" s="225"/>
      <c r="E52" s="225"/>
      <c r="F52" s="135" t="s">
        <v>26</v>
      </c>
      <c r="G52" s="128"/>
      <c r="H52" s="128"/>
      <c r="I52" s="128">
        <v>0</v>
      </c>
      <c r="J52" s="133">
        <f>IF(I70=0,"",I52/I70*100)</f>
      </c>
    </row>
    <row r="53" spans="1:10" ht="36.75" customHeight="1">
      <c r="A53" s="122"/>
      <c r="B53" s="127" t="s">
        <v>63</v>
      </c>
      <c r="C53" s="224" t="s">
        <v>64</v>
      </c>
      <c r="D53" s="225"/>
      <c r="E53" s="225"/>
      <c r="F53" s="135" t="s">
        <v>26</v>
      </c>
      <c r="G53" s="128"/>
      <c r="H53" s="128"/>
      <c r="I53" s="128">
        <v>0</v>
      </c>
      <c r="J53" s="133">
        <f>IF(I70=0,"",I53/I70*100)</f>
      </c>
    </row>
    <row r="54" spans="1:10" ht="36.75" customHeight="1">
      <c r="A54" s="122"/>
      <c r="B54" s="127" t="s">
        <v>65</v>
      </c>
      <c r="C54" s="224" t="s">
        <v>66</v>
      </c>
      <c r="D54" s="225"/>
      <c r="E54" s="225"/>
      <c r="F54" s="135" t="s">
        <v>26</v>
      </c>
      <c r="G54" s="128"/>
      <c r="H54" s="128"/>
      <c r="I54" s="128">
        <v>0</v>
      </c>
      <c r="J54" s="133">
        <f>IF(I70=0,"",I54/I70*100)</f>
      </c>
    </row>
    <row r="55" spans="1:10" ht="36.75" customHeight="1">
      <c r="A55" s="122"/>
      <c r="B55" s="127" t="s">
        <v>67</v>
      </c>
      <c r="C55" s="224" t="s">
        <v>68</v>
      </c>
      <c r="D55" s="225"/>
      <c r="E55" s="225"/>
      <c r="F55" s="135" t="s">
        <v>26</v>
      </c>
      <c r="G55" s="128"/>
      <c r="H55" s="128"/>
      <c r="I55" s="128">
        <v>0</v>
      </c>
      <c r="J55" s="133">
        <f>IF(I70=0,"",I55/I70*100)</f>
      </c>
    </row>
    <row r="56" spans="1:10" ht="36.75" customHeight="1">
      <c r="A56" s="122"/>
      <c r="B56" s="127" t="s">
        <v>69</v>
      </c>
      <c r="C56" s="224" t="s">
        <v>70</v>
      </c>
      <c r="D56" s="225"/>
      <c r="E56" s="225"/>
      <c r="F56" s="135" t="s">
        <v>26</v>
      </c>
      <c r="G56" s="128"/>
      <c r="H56" s="128"/>
      <c r="I56" s="128">
        <v>0</v>
      </c>
      <c r="J56" s="133">
        <f>IF(I70=0,"",I56/I70*100)</f>
      </c>
    </row>
    <row r="57" spans="1:10" ht="36.75" customHeight="1">
      <c r="A57" s="122"/>
      <c r="B57" s="127" t="s">
        <v>71</v>
      </c>
      <c r="C57" s="224" t="s">
        <v>72</v>
      </c>
      <c r="D57" s="225"/>
      <c r="E57" s="225"/>
      <c r="F57" s="135" t="s">
        <v>27</v>
      </c>
      <c r="G57" s="128"/>
      <c r="H57" s="128"/>
      <c r="I57" s="128">
        <v>0</v>
      </c>
      <c r="J57" s="133">
        <f>IF(I70=0,"",I57/I70*100)</f>
      </c>
    </row>
    <row r="58" spans="1:10" ht="36.75" customHeight="1">
      <c r="A58" s="122"/>
      <c r="B58" s="127" t="s">
        <v>73</v>
      </c>
      <c r="C58" s="224" t="s">
        <v>74</v>
      </c>
      <c r="D58" s="225"/>
      <c r="E58" s="225"/>
      <c r="F58" s="135" t="s">
        <v>27</v>
      </c>
      <c r="G58" s="128"/>
      <c r="H58" s="128"/>
      <c r="I58" s="128">
        <v>0</v>
      </c>
      <c r="J58" s="133">
        <f>IF(I70=0,"",I58/I70*100)</f>
      </c>
    </row>
    <row r="59" spans="1:10" ht="36.75" customHeight="1">
      <c r="A59" s="122"/>
      <c r="B59" s="127" t="s">
        <v>75</v>
      </c>
      <c r="C59" s="224" t="s">
        <v>76</v>
      </c>
      <c r="D59" s="225"/>
      <c r="E59" s="225"/>
      <c r="F59" s="135" t="s">
        <v>27</v>
      </c>
      <c r="G59" s="128"/>
      <c r="H59" s="128"/>
      <c r="I59" s="128">
        <v>0</v>
      </c>
      <c r="J59" s="133">
        <f>IF(I70=0,"",I59/I70*100)</f>
      </c>
    </row>
    <row r="60" spans="1:10" ht="36.75" customHeight="1">
      <c r="A60" s="122"/>
      <c r="B60" s="127" t="s">
        <v>77</v>
      </c>
      <c r="C60" s="224" t="s">
        <v>78</v>
      </c>
      <c r="D60" s="225"/>
      <c r="E60" s="225"/>
      <c r="F60" s="135" t="s">
        <v>27</v>
      </c>
      <c r="G60" s="128"/>
      <c r="H60" s="128"/>
      <c r="I60" s="128">
        <v>0</v>
      </c>
      <c r="J60" s="133">
        <f>IF(I70=0,"",I60/I70*100)</f>
      </c>
    </row>
    <row r="61" spans="1:10" ht="36.75" customHeight="1">
      <c r="A61" s="122"/>
      <c r="B61" s="127" t="s">
        <v>79</v>
      </c>
      <c r="C61" s="224" t="s">
        <v>80</v>
      </c>
      <c r="D61" s="225"/>
      <c r="E61" s="225"/>
      <c r="F61" s="135" t="s">
        <v>27</v>
      </c>
      <c r="G61" s="128"/>
      <c r="H61" s="128"/>
      <c r="I61" s="128">
        <v>0</v>
      </c>
      <c r="J61" s="133">
        <f>IF(I70=0,"",I61/I70*100)</f>
      </c>
    </row>
    <row r="62" spans="1:10" ht="36.75" customHeight="1">
      <c r="A62" s="122"/>
      <c r="B62" s="127" t="s">
        <v>81</v>
      </c>
      <c r="C62" s="224" t="s">
        <v>82</v>
      </c>
      <c r="D62" s="225"/>
      <c r="E62" s="225"/>
      <c r="F62" s="135" t="s">
        <v>27</v>
      </c>
      <c r="G62" s="128"/>
      <c r="H62" s="128"/>
      <c r="I62" s="128">
        <v>0</v>
      </c>
      <c r="J62" s="133">
        <f>IF(I70=0,"",I62/I70*100)</f>
      </c>
    </row>
    <row r="63" spans="1:10" ht="36.75" customHeight="1">
      <c r="A63" s="122"/>
      <c r="B63" s="127" t="s">
        <v>83</v>
      </c>
      <c r="C63" s="224" t="s">
        <v>84</v>
      </c>
      <c r="D63" s="225"/>
      <c r="E63" s="225"/>
      <c r="F63" s="135" t="s">
        <v>27</v>
      </c>
      <c r="G63" s="128"/>
      <c r="H63" s="128"/>
      <c r="I63" s="128">
        <v>0</v>
      </c>
      <c r="J63" s="133">
        <f>IF(I70=0,"",I63/I70*100)</f>
      </c>
    </row>
    <row r="64" spans="1:10" ht="36.75" customHeight="1">
      <c r="A64" s="122"/>
      <c r="B64" s="127" t="s">
        <v>85</v>
      </c>
      <c r="C64" s="224" t="s">
        <v>86</v>
      </c>
      <c r="D64" s="225"/>
      <c r="E64" s="225"/>
      <c r="F64" s="135" t="s">
        <v>27</v>
      </c>
      <c r="G64" s="128"/>
      <c r="H64" s="128"/>
      <c r="I64" s="128">
        <v>0</v>
      </c>
      <c r="J64" s="133">
        <f>IF(I70=0,"",I64/I70*100)</f>
      </c>
    </row>
    <row r="65" spans="1:10" ht="36.75" customHeight="1">
      <c r="A65" s="122"/>
      <c r="B65" s="127" t="s">
        <v>87</v>
      </c>
      <c r="C65" s="224" t="s">
        <v>88</v>
      </c>
      <c r="D65" s="225"/>
      <c r="E65" s="225"/>
      <c r="F65" s="135" t="s">
        <v>27</v>
      </c>
      <c r="G65" s="128"/>
      <c r="H65" s="128"/>
      <c r="I65" s="128">
        <v>0</v>
      </c>
      <c r="J65" s="133">
        <f>IF(I70=0,"",I65/I70*100)</f>
      </c>
    </row>
    <row r="66" spans="1:10" ht="36.75" customHeight="1">
      <c r="A66" s="122"/>
      <c r="B66" s="127" t="s">
        <v>89</v>
      </c>
      <c r="C66" s="224" t="s">
        <v>90</v>
      </c>
      <c r="D66" s="225"/>
      <c r="E66" s="225"/>
      <c r="F66" s="135" t="s">
        <v>27</v>
      </c>
      <c r="G66" s="128"/>
      <c r="H66" s="128"/>
      <c r="I66" s="128">
        <v>0</v>
      </c>
      <c r="J66" s="133">
        <f>IF(I70=0,"",I66/I70*100)</f>
      </c>
    </row>
    <row r="67" spans="1:10" ht="36.75" customHeight="1">
      <c r="A67" s="122"/>
      <c r="B67" s="127" t="s">
        <v>91</v>
      </c>
      <c r="C67" s="224" t="s">
        <v>92</v>
      </c>
      <c r="D67" s="225"/>
      <c r="E67" s="225"/>
      <c r="F67" s="135" t="s">
        <v>28</v>
      </c>
      <c r="G67" s="128"/>
      <c r="H67" s="128"/>
      <c r="I67" s="128">
        <v>0</v>
      </c>
      <c r="J67" s="133">
        <f>IF(I70=0,"",I67/I70*100)</f>
      </c>
    </row>
    <row r="68" spans="1:10" ht="36.75" customHeight="1">
      <c r="A68" s="122"/>
      <c r="B68" s="127" t="s">
        <v>93</v>
      </c>
      <c r="C68" s="224" t="s">
        <v>94</v>
      </c>
      <c r="D68" s="225"/>
      <c r="E68" s="225"/>
      <c r="F68" s="135" t="s">
        <v>95</v>
      </c>
      <c r="G68" s="128"/>
      <c r="H68" s="128"/>
      <c r="I68" s="128">
        <v>0</v>
      </c>
      <c r="J68" s="133">
        <f>IF(I70=0,"",I68/I70*100)</f>
      </c>
    </row>
    <row r="69" spans="1:10" ht="36.75" customHeight="1">
      <c r="A69" s="122"/>
      <c r="B69" s="127" t="s">
        <v>96</v>
      </c>
      <c r="C69" s="224" t="s">
        <v>29</v>
      </c>
      <c r="D69" s="225"/>
      <c r="E69" s="225"/>
      <c r="F69" s="135" t="s">
        <v>96</v>
      </c>
      <c r="G69" s="128"/>
      <c r="H69" s="128"/>
      <c r="I69" s="128">
        <v>0</v>
      </c>
      <c r="J69" s="133">
        <f>IF(I70=0,"",I69/I70*100)</f>
      </c>
    </row>
    <row r="70" spans="1:10" ht="25.5" customHeight="1">
      <c r="A70" s="123"/>
      <c r="B70" s="129" t="s">
        <v>1</v>
      </c>
      <c r="C70" s="130"/>
      <c r="D70" s="131"/>
      <c r="E70" s="131"/>
      <c r="F70" s="136"/>
      <c r="G70" s="132"/>
      <c r="H70" s="132"/>
      <c r="I70" s="132">
        <v>0</v>
      </c>
      <c r="J70" s="134">
        <f>SUM(J49:J69)</f>
        <v>0</v>
      </c>
    </row>
    <row r="71" spans="6:10" ht="12.75">
      <c r="F71" s="85"/>
      <c r="G71" s="85"/>
      <c r="H71" s="85"/>
      <c r="I71" s="85"/>
      <c r="J71" s="86"/>
    </row>
    <row r="72" spans="6:10" ht="12.75">
      <c r="F72" s="85"/>
      <c r="G72" s="85"/>
      <c r="H72" s="85"/>
      <c r="I72" s="85"/>
      <c r="J72" s="86"/>
    </row>
    <row r="73" spans="6:10" ht="12.75">
      <c r="F73" s="85"/>
      <c r="G73" s="85"/>
      <c r="H73" s="85"/>
      <c r="I73" s="85"/>
      <c r="J73" s="86"/>
    </row>
  </sheetData>
  <sheetProtection/>
  <mergeCells count="66"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9:E59"/>
    <mergeCell ref="C50:E50"/>
    <mergeCell ref="C51:E51"/>
    <mergeCell ref="C52:E52"/>
    <mergeCell ref="C53:E53"/>
    <mergeCell ref="C54:E54"/>
    <mergeCell ref="C49:E49"/>
    <mergeCell ref="D35:E35"/>
    <mergeCell ref="C55:E55"/>
    <mergeCell ref="C56:E56"/>
    <mergeCell ref="C57:E57"/>
    <mergeCell ref="C58:E58"/>
    <mergeCell ref="G19:H19"/>
    <mergeCell ref="G20:H20"/>
    <mergeCell ref="C39:E39"/>
    <mergeCell ref="C40:E40"/>
    <mergeCell ref="C41:E41"/>
    <mergeCell ref="B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27" t="s">
        <v>7</v>
      </c>
      <c r="B1" s="227"/>
      <c r="C1" s="228"/>
      <c r="D1" s="227"/>
      <c r="E1" s="227"/>
      <c r="F1" s="227"/>
      <c r="G1" s="227"/>
    </row>
    <row r="2" spans="1:7" ht="24.75" customHeight="1">
      <c r="A2" s="50" t="s">
        <v>8</v>
      </c>
      <c r="B2" s="49"/>
      <c r="C2" s="229"/>
      <c r="D2" s="229"/>
      <c r="E2" s="229"/>
      <c r="F2" s="229"/>
      <c r="G2" s="230"/>
    </row>
    <row r="3" spans="1:7" ht="24.75" customHeight="1">
      <c r="A3" s="50" t="s">
        <v>9</v>
      </c>
      <c r="B3" s="49"/>
      <c r="C3" s="229"/>
      <c r="D3" s="229"/>
      <c r="E3" s="229"/>
      <c r="F3" s="229"/>
      <c r="G3" s="230"/>
    </row>
    <row r="4" spans="1:7" ht="24.75" customHeight="1">
      <c r="A4" s="50" t="s">
        <v>10</v>
      </c>
      <c r="B4" s="49"/>
      <c r="C4" s="229"/>
      <c r="D4" s="229"/>
      <c r="E4" s="229"/>
      <c r="F4" s="229"/>
      <c r="G4" s="23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pane ySplit="7" topLeftCell="A80" activePane="bottomLeft" state="frozen"/>
      <selection pane="topLeft" activeCell="A1" sqref="A1"/>
      <selection pane="bottomLeft" activeCell="F105" sqref="F105"/>
    </sheetView>
  </sheetViews>
  <sheetFormatPr defaultColWidth="9.00390625" defaultRowHeight="12.75" outlineLevelRow="1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31" t="s">
        <v>7</v>
      </c>
      <c r="B1" s="231"/>
      <c r="C1" s="231"/>
      <c r="D1" s="231"/>
      <c r="E1" s="231"/>
      <c r="F1" s="231"/>
      <c r="G1" s="231"/>
      <c r="AG1" t="s">
        <v>98</v>
      </c>
    </row>
    <row r="2" spans="1:33" ht="24.75" customHeight="1">
      <c r="A2" s="138" t="s">
        <v>8</v>
      </c>
      <c r="B2" s="49" t="s">
        <v>49</v>
      </c>
      <c r="C2" s="232" t="s">
        <v>50</v>
      </c>
      <c r="D2" s="233"/>
      <c r="E2" s="233"/>
      <c r="F2" s="233"/>
      <c r="G2" s="234"/>
      <c r="AG2" t="s">
        <v>99</v>
      </c>
    </row>
    <row r="3" spans="1:33" ht="24.75" customHeight="1">
      <c r="A3" s="138" t="s">
        <v>9</v>
      </c>
      <c r="B3" s="49" t="s">
        <v>45</v>
      </c>
      <c r="C3" s="232" t="s">
        <v>46</v>
      </c>
      <c r="D3" s="233"/>
      <c r="E3" s="233"/>
      <c r="F3" s="233"/>
      <c r="G3" s="234"/>
      <c r="AC3" s="120" t="s">
        <v>99</v>
      </c>
      <c r="AG3" t="s">
        <v>100</v>
      </c>
    </row>
    <row r="4" spans="1:33" ht="24.75" customHeight="1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101</v>
      </c>
    </row>
    <row r="5" ht="12.75">
      <c r="D5" s="10"/>
    </row>
    <row r="6" spans="1:24" ht="318.75">
      <c r="A6" s="142" t="s">
        <v>102</v>
      </c>
      <c r="B6" s="144" t="s">
        <v>103</v>
      </c>
      <c r="C6" s="144" t="s">
        <v>104</v>
      </c>
      <c r="D6" s="143" t="s">
        <v>105</v>
      </c>
      <c r="E6" s="142" t="s">
        <v>106</v>
      </c>
      <c r="F6" s="141" t="s">
        <v>107</v>
      </c>
      <c r="G6" s="142" t="s">
        <v>31</v>
      </c>
      <c r="H6" s="145" t="s">
        <v>32</v>
      </c>
      <c r="I6" s="145" t="s">
        <v>108</v>
      </c>
      <c r="J6" s="145" t="s">
        <v>33</v>
      </c>
      <c r="K6" s="145" t="s">
        <v>109</v>
      </c>
      <c r="L6" s="145" t="s">
        <v>110</v>
      </c>
      <c r="M6" s="145" t="s">
        <v>111</v>
      </c>
      <c r="N6" s="145" t="s">
        <v>112</v>
      </c>
      <c r="O6" s="145" t="s">
        <v>113</v>
      </c>
      <c r="P6" s="145" t="s">
        <v>114</v>
      </c>
      <c r="Q6" s="145" t="s">
        <v>115</v>
      </c>
      <c r="R6" s="145" t="s">
        <v>116</v>
      </c>
      <c r="S6" s="145" t="s">
        <v>117</v>
      </c>
      <c r="T6" s="145" t="s">
        <v>118</v>
      </c>
      <c r="U6" s="145" t="s">
        <v>119</v>
      </c>
      <c r="V6" s="145" t="s">
        <v>120</v>
      </c>
      <c r="W6" s="145" t="s">
        <v>121</v>
      </c>
      <c r="X6" s="145" t="s">
        <v>122</v>
      </c>
    </row>
    <row r="7" spans="1:24" ht="12.75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51" t="s">
        <v>123</v>
      </c>
      <c r="B8" s="152" t="s">
        <v>45</v>
      </c>
      <c r="C8" s="169" t="s">
        <v>56</v>
      </c>
      <c r="D8" s="153"/>
      <c r="E8" s="154"/>
      <c r="F8" s="155"/>
      <c r="G8" s="156">
        <v>0</v>
      </c>
      <c r="H8" s="150"/>
      <c r="I8" s="150">
        <f>SUM(I9:I9)</f>
        <v>0</v>
      </c>
      <c r="J8" s="150"/>
      <c r="K8" s="150">
        <f>SUM(K9:K9)</f>
        <v>7908</v>
      </c>
      <c r="L8" s="150"/>
      <c r="M8" s="150">
        <f>SUM(M9:M9)</f>
        <v>0</v>
      </c>
      <c r="N8" s="150"/>
      <c r="O8" s="150">
        <f>SUM(O9:O9)</f>
        <v>0</v>
      </c>
      <c r="P8" s="150"/>
      <c r="Q8" s="150">
        <f>SUM(Q9:Q9)</f>
        <v>3.96</v>
      </c>
      <c r="R8" s="150"/>
      <c r="S8" s="150"/>
      <c r="T8" s="150"/>
      <c r="U8" s="150"/>
      <c r="V8" s="150">
        <f>SUM(V9:V9)</f>
        <v>6.32</v>
      </c>
      <c r="W8" s="150"/>
      <c r="X8" s="150"/>
      <c r="AG8" t="s">
        <v>124</v>
      </c>
    </row>
    <row r="9" spans="1:60" ht="12.75" outlineLevel="1">
      <c r="A9" s="163">
        <v>1</v>
      </c>
      <c r="B9" s="164" t="s">
        <v>125</v>
      </c>
      <c r="C9" s="170" t="s">
        <v>126</v>
      </c>
      <c r="D9" s="165" t="s">
        <v>127</v>
      </c>
      <c r="E9" s="166">
        <v>12</v>
      </c>
      <c r="F9" s="167">
        <v>0</v>
      </c>
      <c r="G9" s="168">
        <v>0</v>
      </c>
      <c r="H9" s="149">
        <v>0</v>
      </c>
      <c r="I9" s="149">
        <f>ROUND(E9*H9,2)</f>
        <v>0</v>
      </c>
      <c r="J9" s="149">
        <v>659</v>
      </c>
      <c r="K9" s="149">
        <f>ROUND(E9*J9,2)</f>
        <v>7908</v>
      </c>
      <c r="L9" s="149">
        <v>15</v>
      </c>
      <c r="M9" s="149">
        <f>G9*(1+L9/100)</f>
        <v>0</v>
      </c>
      <c r="N9" s="149">
        <v>0</v>
      </c>
      <c r="O9" s="149">
        <f>ROUND(E9*N9,2)</f>
        <v>0</v>
      </c>
      <c r="P9" s="149">
        <v>0.33</v>
      </c>
      <c r="Q9" s="149">
        <f>ROUND(E9*P9,2)</f>
        <v>3.96</v>
      </c>
      <c r="R9" s="149"/>
      <c r="S9" s="149" t="s">
        <v>128</v>
      </c>
      <c r="T9" s="149" t="s">
        <v>129</v>
      </c>
      <c r="U9" s="149">
        <v>0.5265</v>
      </c>
      <c r="V9" s="149">
        <f>ROUND(E9*U9,2)</f>
        <v>6.32</v>
      </c>
      <c r="W9" s="149"/>
      <c r="X9" s="149" t="s">
        <v>130</v>
      </c>
      <c r="Y9" s="146"/>
      <c r="Z9" s="146"/>
      <c r="AA9" s="146"/>
      <c r="AB9" s="146"/>
      <c r="AC9" s="146"/>
      <c r="AD9" s="146"/>
      <c r="AE9" s="146"/>
      <c r="AF9" s="146"/>
      <c r="AG9" s="146" t="s">
        <v>131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33" ht="12.75">
      <c r="A10" s="151" t="s">
        <v>123</v>
      </c>
      <c r="B10" s="152" t="s">
        <v>57</v>
      </c>
      <c r="C10" s="169" t="s">
        <v>58</v>
      </c>
      <c r="D10" s="153"/>
      <c r="E10" s="154"/>
      <c r="F10" s="155"/>
      <c r="G10" s="156">
        <v>0</v>
      </c>
      <c r="H10" s="150"/>
      <c r="I10" s="150">
        <f>SUM(I11:I18)</f>
        <v>10657.810000000001</v>
      </c>
      <c r="J10" s="150"/>
      <c r="K10" s="150">
        <f>SUM(K11:K18)</f>
        <v>36165.42</v>
      </c>
      <c r="L10" s="150"/>
      <c r="M10" s="150">
        <f>SUM(M11:M18)</f>
        <v>0</v>
      </c>
      <c r="N10" s="150"/>
      <c r="O10" s="150">
        <f>SUM(O11:O18)</f>
        <v>2.33</v>
      </c>
      <c r="P10" s="150"/>
      <c r="Q10" s="150">
        <f>SUM(Q11:Q18)</f>
        <v>0</v>
      </c>
      <c r="R10" s="150"/>
      <c r="S10" s="150"/>
      <c r="T10" s="150"/>
      <c r="U10" s="150"/>
      <c r="V10" s="150">
        <f>SUM(V11:V18)</f>
        <v>50.400000000000006</v>
      </c>
      <c r="W10" s="150"/>
      <c r="X10" s="150"/>
      <c r="AG10" t="s">
        <v>124</v>
      </c>
    </row>
    <row r="11" spans="1:60" ht="22.5" outlineLevel="1">
      <c r="A11" s="163">
        <v>2</v>
      </c>
      <c r="B11" s="164" t="s">
        <v>132</v>
      </c>
      <c r="C11" s="170" t="s">
        <v>133</v>
      </c>
      <c r="D11" s="165" t="s">
        <v>134</v>
      </c>
      <c r="E11" s="166">
        <v>3</v>
      </c>
      <c r="F11" s="167">
        <v>0</v>
      </c>
      <c r="G11" s="168">
        <v>0</v>
      </c>
      <c r="H11" s="149">
        <v>438.65</v>
      </c>
      <c r="I11" s="149">
        <f aca="true" t="shared" si="0" ref="I11:I18">ROUND(E11*H11,2)</f>
        <v>1315.95</v>
      </c>
      <c r="J11" s="149">
        <v>115.35</v>
      </c>
      <c r="K11" s="149">
        <f aca="true" t="shared" si="1" ref="K11:K18">ROUND(E11*J11,2)</f>
        <v>346.05</v>
      </c>
      <c r="L11" s="149">
        <v>15</v>
      </c>
      <c r="M11" s="149">
        <f aca="true" t="shared" si="2" ref="M11:M18">G11*(1+L11/100)</f>
        <v>0</v>
      </c>
      <c r="N11" s="149">
        <v>0.0204</v>
      </c>
      <c r="O11" s="149">
        <f aca="true" t="shared" si="3" ref="O11:O18">ROUND(E11*N11,2)</f>
        <v>0.06</v>
      </c>
      <c r="P11" s="149">
        <v>0</v>
      </c>
      <c r="Q11" s="149">
        <f aca="true" t="shared" si="4" ref="Q11:Q18">ROUND(E11*P11,2)</f>
        <v>0</v>
      </c>
      <c r="R11" s="149"/>
      <c r="S11" s="149" t="s">
        <v>135</v>
      </c>
      <c r="T11" s="149" t="s">
        <v>135</v>
      </c>
      <c r="U11" s="149">
        <v>0.242</v>
      </c>
      <c r="V11" s="149">
        <f aca="true" t="shared" si="5" ref="V11:V18">ROUND(E11*U11,2)</f>
        <v>0.73</v>
      </c>
      <c r="W11" s="149"/>
      <c r="X11" s="149" t="s">
        <v>130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131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>
      <c r="A12" s="163">
        <v>3</v>
      </c>
      <c r="B12" s="164" t="s">
        <v>132</v>
      </c>
      <c r="C12" s="170" t="s">
        <v>136</v>
      </c>
      <c r="D12" s="165" t="s">
        <v>134</v>
      </c>
      <c r="E12" s="166">
        <v>2</v>
      </c>
      <c r="F12" s="167">
        <v>0</v>
      </c>
      <c r="G12" s="168">
        <v>0</v>
      </c>
      <c r="H12" s="149">
        <v>584.65</v>
      </c>
      <c r="I12" s="149">
        <f t="shared" si="0"/>
        <v>1169.3</v>
      </c>
      <c r="J12" s="149">
        <v>115.35</v>
      </c>
      <c r="K12" s="149">
        <f t="shared" si="1"/>
        <v>230.7</v>
      </c>
      <c r="L12" s="149">
        <v>15</v>
      </c>
      <c r="M12" s="149">
        <f t="shared" si="2"/>
        <v>0</v>
      </c>
      <c r="N12" s="149">
        <v>0.02651</v>
      </c>
      <c r="O12" s="149">
        <f t="shared" si="3"/>
        <v>0.05</v>
      </c>
      <c r="P12" s="149">
        <v>0</v>
      </c>
      <c r="Q12" s="149">
        <f t="shared" si="4"/>
        <v>0</v>
      </c>
      <c r="R12" s="149"/>
      <c r="S12" s="149" t="s">
        <v>135</v>
      </c>
      <c r="T12" s="149" t="s">
        <v>135</v>
      </c>
      <c r="U12" s="149">
        <v>0.242</v>
      </c>
      <c r="V12" s="149">
        <f t="shared" si="5"/>
        <v>0.48</v>
      </c>
      <c r="W12" s="149"/>
      <c r="X12" s="149" t="s">
        <v>130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22.5" outlineLevel="1">
      <c r="A13" s="163">
        <v>4</v>
      </c>
      <c r="B13" s="164" t="s">
        <v>137</v>
      </c>
      <c r="C13" s="170" t="s">
        <v>138</v>
      </c>
      <c r="D13" s="165" t="s">
        <v>127</v>
      </c>
      <c r="E13" s="166">
        <v>21.5175</v>
      </c>
      <c r="F13" s="167">
        <v>0</v>
      </c>
      <c r="G13" s="168">
        <v>0</v>
      </c>
      <c r="H13" s="149">
        <v>236.39</v>
      </c>
      <c r="I13" s="149">
        <f t="shared" si="0"/>
        <v>5086.52</v>
      </c>
      <c r="J13" s="149">
        <v>367.61</v>
      </c>
      <c r="K13" s="149">
        <f t="shared" si="1"/>
        <v>7910.05</v>
      </c>
      <c r="L13" s="149">
        <v>15</v>
      </c>
      <c r="M13" s="149">
        <f t="shared" si="2"/>
        <v>0</v>
      </c>
      <c r="N13" s="149">
        <v>0.01199</v>
      </c>
      <c r="O13" s="149">
        <f t="shared" si="3"/>
        <v>0.26</v>
      </c>
      <c r="P13" s="149">
        <v>0</v>
      </c>
      <c r="Q13" s="149">
        <f t="shared" si="4"/>
        <v>0</v>
      </c>
      <c r="R13" s="149"/>
      <c r="S13" s="149" t="s">
        <v>135</v>
      </c>
      <c r="T13" s="149" t="s">
        <v>135</v>
      </c>
      <c r="U13" s="149">
        <v>0.769</v>
      </c>
      <c r="V13" s="149">
        <f t="shared" si="5"/>
        <v>16.55</v>
      </c>
      <c r="W13" s="149"/>
      <c r="X13" s="149" t="s">
        <v>130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131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2.75" outlineLevel="1">
      <c r="A14" s="163">
        <v>5</v>
      </c>
      <c r="B14" s="164" t="s">
        <v>139</v>
      </c>
      <c r="C14" s="170" t="s">
        <v>140</v>
      </c>
      <c r="D14" s="165" t="s">
        <v>127</v>
      </c>
      <c r="E14" s="166">
        <v>21.5175</v>
      </c>
      <c r="F14" s="167">
        <v>0</v>
      </c>
      <c r="G14" s="168">
        <v>0</v>
      </c>
      <c r="H14" s="149">
        <v>0</v>
      </c>
      <c r="I14" s="149">
        <f t="shared" si="0"/>
        <v>0</v>
      </c>
      <c r="J14" s="149">
        <v>94.8</v>
      </c>
      <c r="K14" s="149">
        <f t="shared" si="1"/>
        <v>2039.86</v>
      </c>
      <c r="L14" s="149">
        <v>15</v>
      </c>
      <c r="M14" s="149">
        <f t="shared" si="2"/>
        <v>0</v>
      </c>
      <c r="N14" s="149">
        <v>0</v>
      </c>
      <c r="O14" s="149">
        <f t="shared" si="3"/>
        <v>0</v>
      </c>
      <c r="P14" s="149">
        <v>0</v>
      </c>
      <c r="Q14" s="149">
        <f t="shared" si="4"/>
        <v>0</v>
      </c>
      <c r="R14" s="149"/>
      <c r="S14" s="149" t="s">
        <v>135</v>
      </c>
      <c r="T14" s="149" t="s">
        <v>135</v>
      </c>
      <c r="U14" s="149">
        <v>0.19</v>
      </c>
      <c r="V14" s="149">
        <f t="shared" si="5"/>
        <v>4.09</v>
      </c>
      <c r="W14" s="149"/>
      <c r="X14" s="149" t="s">
        <v>130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131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>
      <c r="A15" s="163">
        <v>6</v>
      </c>
      <c r="B15" s="164" t="s">
        <v>141</v>
      </c>
      <c r="C15" s="170" t="s">
        <v>142</v>
      </c>
      <c r="D15" s="165" t="s">
        <v>127</v>
      </c>
      <c r="E15" s="166">
        <v>12</v>
      </c>
      <c r="F15" s="167">
        <v>0</v>
      </c>
      <c r="G15" s="168">
        <v>0</v>
      </c>
      <c r="H15" s="149">
        <v>257.17</v>
      </c>
      <c r="I15" s="149">
        <f t="shared" si="0"/>
        <v>3086.04</v>
      </c>
      <c r="J15" s="149">
        <v>482.83</v>
      </c>
      <c r="K15" s="149">
        <f t="shared" si="1"/>
        <v>5793.96</v>
      </c>
      <c r="L15" s="149">
        <v>15</v>
      </c>
      <c r="M15" s="149">
        <f t="shared" si="2"/>
        <v>0</v>
      </c>
      <c r="N15" s="149">
        <v>0.01215</v>
      </c>
      <c r="O15" s="149">
        <f t="shared" si="3"/>
        <v>0.15</v>
      </c>
      <c r="P15" s="149">
        <v>0</v>
      </c>
      <c r="Q15" s="149">
        <f t="shared" si="4"/>
        <v>0</v>
      </c>
      <c r="R15" s="149"/>
      <c r="S15" s="149" t="s">
        <v>135</v>
      </c>
      <c r="T15" s="149" t="s">
        <v>135</v>
      </c>
      <c r="U15" s="149">
        <v>1.011</v>
      </c>
      <c r="V15" s="149">
        <f t="shared" si="5"/>
        <v>12.13</v>
      </c>
      <c r="W15" s="149"/>
      <c r="X15" s="149" t="s">
        <v>130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131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22.5" outlineLevel="1">
      <c r="A16" s="163">
        <v>7</v>
      </c>
      <c r="B16" s="164" t="s">
        <v>143</v>
      </c>
      <c r="C16" s="170" t="s">
        <v>144</v>
      </c>
      <c r="D16" s="165" t="s">
        <v>127</v>
      </c>
      <c r="E16" s="166">
        <v>8.6</v>
      </c>
      <c r="F16" s="167">
        <v>0</v>
      </c>
      <c r="G16" s="168">
        <v>0</v>
      </c>
      <c r="H16" s="149">
        <v>0</v>
      </c>
      <c r="I16" s="149">
        <f t="shared" si="0"/>
        <v>0</v>
      </c>
      <c r="J16" s="149">
        <v>543</v>
      </c>
      <c r="K16" s="149">
        <f t="shared" si="1"/>
        <v>4669.8</v>
      </c>
      <c r="L16" s="149">
        <v>15</v>
      </c>
      <c r="M16" s="149">
        <f t="shared" si="2"/>
        <v>0</v>
      </c>
      <c r="N16" s="149">
        <v>0.04646</v>
      </c>
      <c r="O16" s="149">
        <f t="shared" si="3"/>
        <v>0.4</v>
      </c>
      <c r="P16" s="149">
        <v>0</v>
      </c>
      <c r="Q16" s="149">
        <f t="shared" si="4"/>
        <v>0</v>
      </c>
      <c r="R16" s="149"/>
      <c r="S16" s="149" t="s">
        <v>128</v>
      </c>
      <c r="T16" s="149" t="s">
        <v>129</v>
      </c>
      <c r="U16" s="149">
        <v>0.51745</v>
      </c>
      <c r="V16" s="149">
        <f t="shared" si="5"/>
        <v>4.45</v>
      </c>
      <c r="W16" s="149"/>
      <c r="X16" s="149" t="s">
        <v>130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131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12.75" outlineLevel="1">
      <c r="A17" s="163">
        <v>8</v>
      </c>
      <c r="B17" s="164" t="s">
        <v>145</v>
      </c>
      <c r="C17" s="170" t="s">
        <v>146</v>
      </c>
      <c r="D17" s="165" t="s">
        <v>127</v>
      </c>
      <c r="E17" s="166">
        <v>17</v>
      </c>
      <c r="F17" s="167">
        <v>0</v>
      </c>
      <c r="G17" s="168">
        <v>0</v>
      </c>
      <c r="H17" s="149">
        <v>0</v>
      </c>
      <c r="I17" s="149">
        <f t="shared" si="0"/>
        <v>0</v>
      </c>
      <c r="J17" s="149">
        <v>635</v>
      </c>
      <c r="K17" s="149">
        <f t="shared" si="1"/>
        <v>10795</v>
      </c>
      <c r="L17" s="149">
        <v>15</v>
      </c>
      <c r="M17" s="149">
        <f t="shared" si="2"/>
        <v>0</v>
      </c>
      <c r="N17" s="149">
        <v>0.05654</v>
      </c>
      <c r="O17" s="149">
        <f t="shared" si="3"/>
        <v>0.96</v>
      </c>
      <c r="P17" s="149">
        <v>0</v>
      </c>
      <c r="Q17" s="149">
        <f t="shared" si="4"/>
        <v>0</v>
      </c>
      <c r="R17" s="149"/>
      <c r="S17" s="149" t="s">
        <v>128</v>
      </c>
      <c r="T17" s="149" t="s">
        <v>129</v>
      </c>
      <c r="U17" s="149">
        <v>0.51745</v>
      </c>
      <c r="V17" s="149">
        <f t="shared" si="5"/>
        <v>8.8</v>
      </c>
      <c r="W17" s="149"/>
      <c r="X17" s="149" t="s">
        <v>130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131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22.5" outlineLevel="1">
      <c r="A18" s="163">
        <v>9</v>
      </c>
      <c r="B18" s="164" t="s">
        <v>147</v>
      </c>
      <c r="C18" s="170" t="s">
        <v>148</v>
      </c>
      <c r="D18" s="165" t="s">
        <v>127</v>
      </c>
      <c r="E18" s="166">
        <v>6</v>
      </c>
      <c r="F18" s="167">
        <v>0</v>
      </c>
      <c r="G18" s="168">
        <v>0</v>
      </c>
      <c r="H18" s="149">
        <v>0</v>
      </c>
      <c r="I18" s="149">
        <f t="shared" si="0"/>
        <v>0</v>
      </c>
      <c r="J18" s="149">
        <v>730</v>
      </c>
      <c r="K18" s="149">
        <f t="shared" si="1"/>
        <v>4380</v>
      </c>
      <c r="L18" s="149">
        <v>15</v>
      </c>
      <c r="M18" s="149">
        <f t="shared" si="2"/>
        <v>0</v>
      </c>
      <c r="N18" s="149">
        <v>0.07471</v>
      </c>
      <c r="O18" s="149">
        <f t="shared" si="3"/>
        <v>0.45</v>
      </c>
      <c r="P18" s="149">
        <v>0</v>
      </c>
      <c r="Q18" s="149">
        <f t="shared" si="4"/>
        <v>0</v>
      </c>
      <c r="R18" s="149"/>
      <c r="S18" s="149" t="s">
        <v>128</v>
      </c>
      <c r="T18" s="149" t="s">
        <v>129</v>
      </c>
      <c r="U18" s="149">
        <v>0.52915</v>
      </c>
      <c r="V18" s="149">
        <f t="shared" si="5"/>
        <v>3.17</v>
      </c>
      <c r="W18" s="149"/>
      <c r="X18" s="149" t="s">
        <v>130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131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33" ht="12.75">
      <c r="A19" s="151" t="s">
        <v>123</v>
      </c>
      <c r="B19" s="152" t="s">
        <v>59</v>
      </c>
      <c r="C19" s="169" t="s">
        <v>60</v>
      </c>
      <c r="D19" s="153"/>
      <c r="E19" s="154"/>
      <c r="F19" s="155"/>
      <c r="G19" s="156">
        <v>0</v>
      </c>
      <c r="H19" s="150"/>
      <c r="I19" s="150">
        <f>SUM(I20:I22)</f>
        <v>31.3</v>
      </c>
      <c r="J19" s="150"/>
      <c r="K19" s="150">
        <f>SUM(K20:K22)</f>
        <v>23076.04</v>
      </c>
      <c r="L19" s="150"/>
      <c r="M19" s="150">
        <f>SUM(M20:M22)</f>
        <v>0</v>
      </c>
      <c r="N19" s="150"/>
      <c r="O19" s="150">
        <f>SUM(O20:O22)</f>
        <v>1.68</v>
      </c>
      <c r="P19" s="150"/>
      <c r="Q19" s="150">
        <f>SUM(Q20:Q22)</f>
        <v>0</v>
      </c>
      <c r="R19" s="150"/>
      <c r="S19" s="150"/>
      <c r="T19" s="150"/>
      <c r="U19" s="150"/>
      <c r="V19" s="150">
        <f>SUM(V20:V22)</f>
        <v>24.93</v>
      </c>
      <c r="W19" s="150"/>
      <c r="X19" s="150"/>
      <c r="AG19" t="s">
        <v>124</v>
      </c>
    </row>
    <row r="20" spans="1:60" ht="12.75" outlineLevel="1">
      <c r="A20" s="163">
        <v>10</v>
      </c>
      <c r="B20" s="164" t="s">
        <v>149</v>
      </c>
      <c r="C20" s="170" t="s">
        <v>150</v>
      </c>
      <c r="D20" s="165" t="s">
        <v>127</v>
      </c>
      <c r="E20" s="166">
        <v>25</v>
      </c>
      <c r="F20" s="167">
        <v>0</v>
      </c>
      <c r="G20" s="168">
        <v>0</v>
      </c>
      <c r="H20" s="149">
        <v>0</v>
      </c>
      <c r="I20" s="149">
        <f>ROUND(E20*H20,2)</f>
        <v>0</v>
      </c>
      <c r="J20" s="149">
        <v>441.5</v>
      </c>
      <c r="K20" s="149">
        <f>ROUND(E20*J20,2)</f>
        <v>11037.5</v>
      </c>
      <c r="L20" s="149">
        <v>15</v>
      </c>
      <c r="M20" s="149">
        <f>G20*(1+L20/100)</f>
        <v>0</v>
      </c>
      <c r="N20" s="149">
        <v>0.04766</v>
      </c>
      <c r="O20" s="149">
        <f>ROUND(E20*N20,2)</f>
        <v>1.19</v>
      </c>
      <c r="P20" s="149">
        <v>0</v>
      </c>
      <c r="Q20" s="149">
        <f>ROUND(E20*P20,2)</f>
        <v>0</v>
      </c>
      <c r="R20" s="149"/>
      <c r="S20" s="149" t="s">
        <v>128</v>
      </c>
      <c r="T20" s="149" t="s">
        <v>129</v>
      </c>
      <c r="U20" s="149">
        <v>0.84</v>
      </c>
      <c r="V20" s="149">
        <f>ROUND(E20*U20,2)</f>
        <v>21</v>
      </c>
      <c r="W20" s="149"/>
      <c r="X20" s="149" t="s">
        <v>130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131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2.75" outlineLevel="1">
      <c r="A21" s="163">
        <v>11</v>
      </c>
      <c r="B21" s="164" t="s">
        <v>151</v>
      </c>
      <c r="C21" s="170" t="s">
        <v>152</v>
      </c>
      <c r="D21" s="165" t="s">
        <v>127</v>
      </c>
      <c r="E21" s="166">
        <v>35</v>
      </c>
      <c r="F21" s="167">
        <v>0</v>
      </c>
      <c r="G21" s="168">
        <v>0</v>
      </c>
      <c r="H21" s="149">
        <v>0</v>
      </c>
      <c r="I21" s="149">
        <f>ROUND(E21*H21,2)</f>
        <v>0</v>
      </c>
      <c r="J21" s="149">
        <v>323.5</v>
      </c>
      <c r="K21" s="149">
        <f>ROUND(E21*J21,2)</f>
        <v>11322.5</v>
      </c>
      <c r="L21" s="149">
        <v>15</v>
      </c>
      <c r="M21" s="149">
        <f>G21*(1+L21/100)</f>
        <v>0</v>
      </c>
      <c r="N21" s="149">
        <v>0.01314</v>
      </c>
      <c r="O21" s="149">
        <f>ROUND(E21*N21,2)</f>
        <v>0.46</v>
      </c>
      <c r="P21" s="149">
        <v>0</v>
      </c>
      <c r="Q21" s="149">
        <f>ROUND(E21*P21,2)</f>
        <v>0</v>
      </c>
      <c r="R21" s="149"/>
      <c r="S21" s="149" t="s">
        <v>128</v>
      </c>
      <c r="T21" s="149" t="s">
        <v>129</v>
      </c>
      <c r="U21" s="149">
        <v>0.065</v>
      </c>
      <c r="V21" s="149">
        <f>ROUND(E21*U21,2)</f>
        <v>2.28</v>
      </c>
      <c r="W21" s="149"/>
      <c r="X21" s="149" t="s">
        <v>130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131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22.5" outlineLevel="1">
      <c r="A22" s="163">
        <v>12</v>
      </c>
      <c r="B22" s="164" t="s">
        <v>153</v>
      </c>
      <c r="C22" s="170" t="s">
        <v>154</v>
      </c>
      <c r="D22" s="165" t="s">
        <v>155</v>
      </c>
      <c r="E22" s="166">
        <v>8.6</v>
      </c>
      <c r="F22" s="167">
        <v>0</v>
      </c>
      <c r="G22" s="168">
        <v>0</v>
      </c>
      <c r="H22" s="149">
        <v>3.64</v>
      </c>
      <c r="I22" s="149">
        <f>ROUND(E22*H22,2)</f>
        <v>31.3</v>
      </c>
      <c r="J22" s="149">
        <v>83.26</v>
      </c>
      <c r="K22" s="149">
        <f>ROUND(E22*J22,2)</f>
        <v>716.04</v>
      </c>
      <c r="L22" s="149">
        <v>15</v>
      </c>
      <c r="M22" s="149">
        <f>G22*(1+L22/100)</f>
        <v>0</v>
      </c>
      <c r="N22" s="149">
        <v>0.00371</v>
      </c>
      <c r="O22" s="149">
        <f>ROUND(E22*N22,2)</f>
        <v>0.03</v>
      </c>
      <c r="P22" s="149">
        <v>0</v>
      </c>
      <c r="Q22" s="149">
        <f>ROUND(E22*P22,2)</f>
        <v>0</v>
      </c>
      <c r="R22" s="149"/>
      <c r="S22" s="149" t="s">
        <v>135</v>
      </c>
      <c r="T22" s="149" t="s">
        <v>135</v>
      </c>
      <c r="U22" s="149">
        <v>0.19136</v>
      </c>
      <c r="V22" s="149">
        <f>ROUND(E22*U22,2)</f>
        <v>1.65</v>
      </c>
      <c r="W22" s="149"/>
      <c r="X22" s="149" t="s">
        <v>156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157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33" ht="12.75">
      <c r="A23" s="151" t="s">
        <v>123</v>
      </c>
      <c r="B23" s="152" t="s">
        <v>61</v>
      </c>
      <c r="C23" s="169" t="s">
        <v>62</v>
      </c>
      <c r="D23" s="153"/>
      <c r="E23" s="154"/>
      <c r="F23" s="155"/>
      <c r="G23" s="156">
        <v>0</v>
      </c>
      <c r="H23" s="150"/>
      <c r="I23" s="150">
        <f>SUM(I24:I26)</f>
        <v>0</v>
      </c>
      <c r="J23" s="150"/>
      <c r="K23" s="150">
        <f>SUM(K24:K26)</f>
        <v>12422.4</v>
      </c>
      <c r="L23" s="150"/>
      <c r="M23" s="150">
        <f>SUM(M24:M26)</f>
        <v>0</v>
      </c>
      <c r="N23" s="150"/>
      <c r="O23" s="150">
        <f>SUM(O24:O26)</f>
        <v>6.16</v>
      </c>
      <c r="P23" s="150"/>
      <c r="Q23" s="150">
        <f>SUM(Q24:Q26)</f>
        <v>0</v>
      </c>
      <c r="R23" s="150"/>
      <c r="S23" s="150"/>
      <c r="T23" s="150"/>
      <c r="U23" s="150"/>
      <c r="V23" s="150">
        <f>SUM(V24:V26)</f>
        <v>10.51</v>
      </c>
      <c r="W23" s="150"/>
      <c r="X23" s="150"/>
      <c r="AG23" t="s">
        <v>124</v>
      </c>
    </row>
    <row r="24" spans="1:60" ht="12.75" outlineLevel="1">
      <c r="A24" s="163">
        <v>13</v>
      </c>
      <c r="B24" s="164" t="s">
        <v>158</v>
      </c>
      <c r="C24" s="170" t="s">
        <v>159</v>
      </c>
      <c r="D24" s="165" t="s">
        <v>160</v>
      </c>
      <c r="E24" s="166">
        <v>1.3</v>
      </c>
      <c r="F24" s="167">
        <v>0</v>
      </c>
      <c r="G24" s="168">
        <v>0</v>
      </c>
      <c r="H24" s="149">
        <v>0</v>
      </c>
      <c r="I24" s="149">
        <f>ROUND(E24*H24,2)</f>
        <v>0</v>
      </c>
      <c r="J24" s="149">
        <v>3900</v>
      </c>
      <c r="K24" s="149">
        <f>ROUND(E24*J24,2)</f>
        <v>5070</v>
      </c>
      <c r="L24" s="149">
        <v>15</v>
      </c>
      <c r="M24" s="149">
        <f>G24*(1+L24/100)</f>
        <v>0</v>
      </c>
      <c r="N24" s="149">
        <v>2.525</v>
      </c>
      <c r="O24" s="149">
        <f>ROUND(E24*N24,2)</f>
        <v>3.28</v>
      </c>
      <c r="P24" s="149">
        <v>0</v>
      </c>
      <c r="Q24" s="149">
        <f>ROUND(E24*P24,2)</f>
        <v>0</v>
      </c>
      <c r="R24" s="149"/>
      <c r="S24" s="149" t="s">
        <v>128</v>
      </c>
      <c r="T24" s="149" t="s">
        <v>129</v>
      </c>
      <c r="U24" s="149">
        <v>3.213</v>
      </c>
      <c r="V24" s="149">
        <f>ROUND(E24*U24,2)</f>
        <v>4.18</v>
      </c>
      <c r="W24" s="149"/>
      <c r="X24" s="149" t="s">
        <v>130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12.75" outlineLevel="1">
      <c r="A25" s="163">
        <v>14</v>
      </c>
      <c r="B25" s="164" t="s">
        <v>161</v>
      </c>
      <c r="C25" s="170" t="s">
        <v>162</v>
      </c>
      <c r="D25" s="165" t="s">
        <v>160</v>
      </c>
      <c r="E25" s="166">
        <v>1.2</v>
      </c>
      <c r="F25" s="167">
        <v>0</v>
      </c>
      <c r="G25" s="168">
        <v>0</v>
      </c>
      <c r="H25" s="149">
        <v>0</v>
      </c>
      <c r="I25" s="149">
        <f>ROUND(E25*H25,2)</f>
        <v>0</v>
      </c>
      <c r="J25" s="149">
        <v>1312</v>
      </c>
      <c r="K25" s="149">
        <f>ROUND(E25*J25,2)</f>
        <v>1574.4</v>
      </c>
      <c r="L25" s="149">
        <v>15</v>
      </c>
      <c r="M25" s="149">
        <f>G25*(1+L25/100)</f>
        <v>0</v>
      </c>
      <c r="N25" s="149">
        <v>1.837</v>
      </c>
      <c r="O25" s="149">
        <f>ROUND(E25*N25,2)</f>
        <v>2.2</v>
      </c>
      <c r="P25" s="149">
        <v>0</v>
      </c>
      <c r="Q25" s="149">
        <f>ROUND(E25*P25,2)</f>
        <v>0</v>
      </c>
      <c r="R25" s="149"/>
      <c r="S25" s="149" t="s">
        <v>128</v>
      </c>
      <c r="T25" s="149" t="s">
        <v>129</v>
      </c>
      <c r="U25" s="149">
        <v>1.836</v>
      </c>
      <c r="V25" s="149">
        <f>ROUND(E25*U25,2)</f>
        <v>2.2</v>
      </c>
      <c r="W25" s="149"/>
      <c r="X25" s="149" t="s">
        <v>130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131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>
      <c r="A26" s="163">
        <v>15</v>
      </c>
      <c r="B26" s="164" t="s">
        <v>163</v>
      </c>
      <c r="C26" s="170" t="s">
        <v>164</v>
      </c>
      <c r="D26" s="165" t="s">
        <v>127</v>
      </c>
      <c r="E26" s="166">
        <v>12</v>
      </c>
      <c r="F26" s="167">
        <v>0</v>
      </c>
      <c r="G26" s="168">
        <v>0</v>
      </c>
      <c r="H26" s="149">
        <v>0</v>
      </c>
      <c r="I26" s="149">
        <f>ROUND(E26*H26,2)</f>
        <v>0</v>
      </c>
      <c r="J26" s="149">
        <v>481.5</v>
      </c>
      <c r="K26" s="149">
        <f>ROUND(E26*J26,2)</f>
        <v>5778</v>
      </c>
      <c r="L26" s="149">
        <v>15</v>
      </c>
      <c r="M26" s="149">
        <f>G26*(1+L26/100)</f>
        <v>0</v>
      </c>
      <c r="N26" s="149">
        <v>0.0567</v>
      </c>
      <c r="O26" s="149">
        <f>ROUND(E26*N26,2)</f>
        <v>0.68</v>
      </c>
      <c r="P26" s="149">
        <v>0</v>
      </c>
      <c r="Q26" s="149">
        <f>ROUND(E26*P26,2)</f>
        <v>0</v>
      </c>
      <c r="R26" s="149"/>
      <c r="S26" s="149" t="s">
        <v>128</v>
      </c>
      <c r="T26" s="149" t="s">
        <v>129</v>
      </c>
      <c r="U26" s="149">
        <v>0.344</v>
      </c>
      <c r="V26" s="149">
        <f>ROUND(E26*U26,2)</f>
        <v>4.13</v>
      </c>
      <c r="W26" s="149"/>
      <c r="X26" s="149" t="s">
        <v>130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131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33" ht="12.75">
      <c r="A27" s="151" t="s">
        <v>123</v>
      </c>
      <c r="B27" s="152" t="s">
        <v>63</v>
      </c>
      <c r="C27" s="169" t="s">
        <v>64</v>
      </c>
      <c r="D27" s="153"/>
      <c r="E27" s="154"/>
      <c r="F27" s="155"/>
      <c r="G27" s="156">
        <v>0</v>
      </c>
      <c r="H27" s="150"/>
      <c r="I27" s="150">
        <f>SUM(I28:I30)</f>
        <v>5292.7</v>
      </c>
      <c r="J27" s="150"/>
      <c r="K27" s="150">
        <f>SUM(K28:K30)</f>
        <v>4417.3</v>
      </c>
      <c r="L27" s="150"/>
      <c r="M27" s="150">
        <f>SUM(M28:M30)</f>
        <v>0</v>
      </c>
      <c r="N27" s="150"/>
      <c r="O27" s="150">
        <f>SUM(O28:O30)</f>
        <v>0.19</v>
      </c>
      <c r="P27" s="150"/>
      <c r="Q27" s="150">
        <f>SUM(Q28:Q30)</f>
        <v>0</v>
      </c>
      <c r="R27" s="150"/>
      <c r="S27" s="150"/>
      <c r="T27" s="150"/>
      <c r="U27" s="150"/>
      <c r="V27" s="150">
        <f>SUM(V28:V30)</f>
        <v>9.3</v>
      </c>
      <c r="W27" s="150"/>
      <c r="X27" s="150"/>
      <c r="AG27" t="s">
        <v>124</v>
      </c>
    </row>
    <row r="28" spans="1:60" ht="12.75" outlineLevel="1">
      <c r="A28" s="163">
        <v>16</v>
      </c>
      <c r="B28" s="164" t="s">
        <v>165</v>
      </c>
      <c r="C28" s="170" t="s">
        <v>166</v>
      </c>
      <c r="D28" s="165" t="s">
        <v>134</v>
      </c>
      <c r="E28" s="166">
        <v>5</v>
      </c>
      <c r="F28" s="167">
        <v>0</v>
      </c>
      <c r="G28" s="168">
        <v>0</v>
      </c>
      <c r="H28" s="149">
        <v>18.54</v>
      </c>
      <c r="I28" s="149">
        <f>ROUND(E28*H28,2)</f>
        <v>92.7</v>
      </c>
      <c r="J28" s="149">
        <v>883.46</v>
      </c>
      <c r="K28" s="149">
        <f>ROUND(E28*J28,2)</f>
        <v>4417.3</v>
      </c>
      <c r="L28" s="149">
        <v>15</v>
      </c>
      <c r="M28" s="149">
        <f>G28*(1+L28/100)</f>
        <v>0</v>
      </c>
      <c r="N28" s="149">
        <v>0.01897</v>
      </c>
      <c r="O28" s="149">
        <f>ROUND(E28*N28,2)</f>
        <v>0.09</v>
      </c>
      <c r="P28" s="149">
        <v>0</v>
      </c>
      <c r="Q28" s="149">
        <f>ROUND(E28*P28,2)</f>
        <v>0</v>
      </c>
      <c r="R28" s="149"/>
      <c r="S28" s="149" t="s">
        <v>135</v>
      </c>
      <c r="T28" s="149" t="s">
        <v>135</v>
      </c>
      <c r="U28" s="149">
        <v>1.86</v>
      </c>
      <c r="V28" s="149">
        <f>ROUND(E28*U28,2)</f>
        <v>9.3</v>
      </c>
      <c r="W28" s="149"/>
      <c r="X28" s="149" t="s">
        <v>130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131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2.75" outlineLevel="1">
      <c r="A29" s="163">
        <v>17</v>
      </c>
      <c r="B29" s="164" t="s">
        <v>167</v>
      </c>
      <c r="C29" s="170" t="s">
        <v>168</v>
      </c>
      <c r="D29" s="165" t="s">
        <v>134</v>
      </c>
      <c r="E29" s="166">
        <v>3</v>
      </c>
      <c r="F29" s="167">
        <v>0</v>
      </c>
      <c r="G29" s="168">
        <v>0</v>
      </c>
      <c r="H29" s="149">
        <v>1000</v>
      </c>
      <c r="I29" s="149">
        <f>ROUND(E29*H29,2)</f>
        <v>3000</v>
      </c>
      <c r="J29" s="149">
        <v>0</v>
      </c>
      <c r="K29" s="149">
        <f>ROUND(E29*J29,2)</f>
        <v>0</v>
      </c>
      <c r="L29" s="149">
        <v>15</v>
      </c>
      <c r="M29" s="149">
        <f>G29*(1+L29/100)</f>
        <v>0</v>
      </c>
      <c r="N29" s="149">
        <v>0.02</v>
      </c>
      <c r="O29" s="149">
        <f>ROUND(E29*N29,2)</f>
        <v>0.06</v>
      </c>
      <c r="P29" s="149">
        <v>0</v>
      </c>
      <c r="Q29" s="149">
        <f>ROUND(E29*P29,2)</f>
        <v>0</v>
      </c>
      <c r="R29" s="149"/>
      <c r="S29" s="149" t="s">
        <v>128</v>
      </c>
      <c r="T29" s="149" t="s">
        <v>129</v>
      </c>
      <c r="U29" s="149">
        <v>0</v>
      </c>
      <c r="V29" s="149">
        <f>ROUND(E29*U29,2)</f>
        <v>0</v>
      </c>
      <c r="W29" s="149"/>
      <c r="X29" s="149" t="s">
        <v>169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170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12.75" outlineLevel="1">
      <c r="A30" s="163">
        <v>18</v>
      </c>
      <c r="B30" s="164" t="s">
        <v>171</v>
      </c>
      <c r="C30" s="170" t="s">
        <v>172</v>
      </c>
      <c r="D30" s="165" t="s">
        <v>134</v>
      </c>
      <c r="E30" s="166">
        <v>2</v>
      </c>
      <c r="F30" s="167">
        <v>0</v>
      </c>
      <c r="G30" s="168">
        <v>0</v>
      </c>
      <c r="H30" s="149">
        <v>1100</v>
      </c>
      <c r="I30" s="149">
        <f>ROUND(E30*H30,2)</f>
        <v>2200</v>
      </c>
      <c r="J30" s="149">
        <v>0</v>
      </c>
      <c r="K30" s="149">
        <f>ROUND(E30*J30,2)</f>
        <v>0</v>
      </c>
      <c r="L30" s="149">
        <v>15</v>
      </c>
      <c r="M30" s="149">
        <f>G30*(1+L30/100)</f>
        <v>0</v>
      </c>
      <c r="N30" s="149">
        <v>0.02</v>
      </c>
      <c r="O30" s="149">
        <f>ROUND(E30*N30,2)</f>
        <v>0.04</v>
      </c>
      <c r="P30" s="149">
        <v>0</v>
      </c>
      <c r="Q30" s="149">
        <f>ROUND(E30*P30,2)</f>
        <v>0</v>
      </c>
      <c r="R30" s="149"/>
      <c r="S30" s="149" t="s">
        <v>128</v>
      </c>
      <c r="T30" s="149" t="s">
        <v>129</v>
      </c>
      <c r="U30" s="149">
        <v>0</v>
      </c>
      <c r="V30" s="149">
        <f>ROUND(E30*U30,2)</f>
        <v>0</v>
      </c>
      <c r="W30" s="149"/>
      <c r="X30" s="149" t="s">
        <v>169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170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33" ht="12.75">
      <c r="A31" s="151" t="s">
        <v>123</v>
      </c>
      <c r="B31" s="152" t="s">
        <v>65</v>
      </c>
      <c r="C31" s="169" t="s">
        <v>66</v>
      </c>
      <c r="D31" s="153"/>
      <c r="E31" s="154"/>
      <c r="F31" s="155"/>
      <c r="G31" s="156">
        <v>0</v>
      </c>
      <c r="H31" s="150"/>
      <c r="I31" s="150">
        <f>SUM(I32:I32)</f>
        <v>1287.36</v>
      </c>
      <c r="J31" s="150"/>
      <c r="K31" s="150">
        <f>SUM(K32:K32)</f>
        <v>2636.64</v>
      </c>
      <c r="L31" s="150"/>
      <c r="M31" s="150">
        <f>SUM(M32:M32)</f>
        <v>0</v>
      </c>
      <c r="N31" s="150"/>
      <c r="O31" s="150">
        <f>SUM(O32:O32)</f>
        <v>0.04</v>
      </c>
      <c r="P31" s="150"/>
      <c r="Q31" s="150">
        <f>SUM(Q32:Q32)</f>
        <v>0</v>
      </c>
      <c r="R31" s="150"/>
      <c r="S31" s="150"/>
      <c r="T31" s="150"/>
      <c r="U31" s="150"/>
      <c r="V31" s="150">
        <f>SUM(V32:V32)</f>
        <v>6.37</v>
      </c>
      <c r="W31" s="150"/>
      <c r="X31" s="150"/>
      <c r="AG31" t="s">
        <v>124</v>
      </c>
    </row>
    <row r="32" spans="1:60" ht="12.75" outlineLevel="1">
      <c r="A32" s="163">
        <v>19</v>
      </c>
      <c r="B32" s="164" t="s">
        <v>173</v>
      </c>
      <c r="C32" s="170" t="s">
        <v>174</v>
      </c>
      <c r="D32" s="165" t="s">
        <v>127</v>
      </c>
      <c r="E32" s="166">
        <v>36</v>
      </c>
      <c r="F32" s="167">
        <v>0</v>
      </c>
      <c r="G32" s="168">
        <v>0</v>
      </c>
      <c r="H32" s="149">
        <v>35.76</v>
      </c>
      <c r="I32" s="149">
        <f>ROUND(E32*H32,2)</f>
        <v>1287.36</v>
      </c>
      <c r="J32" s="149">
        <v>73.24</v>
      </c>
      <c r="K32" s="149">
        <f>ROUND(E32*J32,2)</f>
        <v>2636.64</v>
      </c>
      <c r="L32" s="149">
        <v>15</v>
      </c>
      <c r="M32" s="149">
        <f>G32*(1+L32/100)</f>
        <v>0</v>
      </c>
      <c r="N32" s="149">
        <v>0.00121</v>
      </c>
      <c r="O32" s="149">
        <f>ROUND(E32*N32,2)</f>
        <v>0.04</v>
      </c>
      <c r="P32" s="149">
        <v>0</v>
      </c>
      <c r="Q32" s="149">
        <f>ROUND(E32*P32,2)</f>
        <v>0</v>
      </c>
      <c r="R32" s="149"/>
      <c r="S32" s="149" t="s">
        <v>135</v>
      </c>
      <c r="T32" s="149" t="s">
        <v>135</v>
      </c>
      <c r="U32" s="149">
        <v>0.177</v>
      </c>
      <c r="V32" s="149">
        <f>ROUND(E32*U32,2)</f>
        <v>6.37</v>
      </c>
      <c r="W32" s="149"/>
      <c r="X32" s="149" t="s">
        <v>130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131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33" ht="12.75">
      <c r="A33" s="151" t="s">
        <v>123</v>
      </c>
      <c r="B33" s="152" t="s">
        <v>67</v>
      </c>
      <c r="C33" s="169" t="s">
        <v>68</v>
      </c>
      <c r="D33" s="153"/>
      <c r="E33" s="154"/>
      <c r="F33" s="155"/>
      <c r="G33" s="156">
        <v>0</v>
      </c>
      <c r="H33" s="150"/>
      <c r="I33" s="150">
        <f>SUM(I34:I37)</f>
        <v>56.38</v>
      </c>
      <c r="J33" s="150"/>
      <c r="K33" s="150">
        <f>SUM(K34:K37)</f>
        <v>10141.85</v>
      </c>
      <c r="L33" s="150"/>
      <c r="M33" s="150">
        <f>SUM(M34:M37)</f>
        <v>0</v>
      </c>
      <c r="N33" s="150"/>
      <c r="O33" s="150">
        <f>SUM(O34:O37)</f>
        <v>0</v>
      </c>
      <c r="P33" s="150"/>
      <c r="Q33" s="150">
        <f>SUM(Q34:Q37)</f>
        <v>0.4</v>
      </c>
      <c r="R33" s="150"/>
      <c r="S33" s="150"/>
      <c r="T33" s="150"/>
      <c r="U33" s="150"/>
      <c r="V33" s="150">
        <f>SUM(V34:V37)</f>
        <v>10.1</v>
      </c>
      <c r="W33" s="150"/>
      <c r="X33" s="150"/>
      <c r="AG33" t="s">
        <v>124</v>
      </c>
    </row>
    <row r="34" spans="1:60" ht="12.75" outlineLevel="1">
      <c r="A34" s="163">
        <v>20</v>
      </c>
      <c r="B34" s="164" t="s">
        <v>175</v>
      </c>
      <c r="C34" s="170" t="s">
        <v>176</v>
      </c>
      <c r="D34" s="165" t="s">
        <v>134</v>
      </c>
      <c r="E34" s="166">
        <v>4</v>
      </c>
      <c r="F34" s="167">
        <v>0</v>
      </c>
      <c r="G34" s="168">
        <v>0</v>
      </c>
      <c r="H34" s="149">
        <v>0</v>
      </c>
      <c r="I34" s="149">
        <f>ROUND(E34*H34,2)</f>
        <v>0</v>
      </c>
      <c r="J34" s="149">
        <v>16.8</v>
      </c>
      <c r="K34" s="149">
        <f>ROUND(E34*J34,2)</f>
        <v>67.2</v>
      </c>
      <c r="L34" s="149">
        <v>15</v>
      </c>
      <c r="M34" s="149">
        <f>G34*(1+L34/100)</f>
        <v>0</v>
      </c>
      <c r="N34" s="149">
        <v>0</v>
      </c>
      <c r="O34" s="149">
        <f>ROUND(E34*N34,2)</f>
        <v>0</v>
      </c>
      <c r="P34" s="149">
        <v>0</v>
      </c>
      <c r="Q34" s="149">
        <f>ROUND(E34*P34,2)</f>
        <v>0</v>
      </c>
      <c r="R34" s="149"/>
      <c r="S34" s="149" t="s">
        <v>135</v>
      </c>
      <c r="T34" s="149" t="s">
        <v>135</v>
      </c>
      <c r="U34" s="149">
        <v>0.05</v>
      </c>
      <c r="V34" s="149">
        <f>ROUND(E34*U34,2)</f>
        <v>0.2</v>
      </c>
      <c r="W34" s="149"/>
      <c r="X34" s="149" t="s">
        <v>130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131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12.75" outlineLevel="1">
      <c r="A35" s="163">
        <v>21</v>
      </c>
      <c r="B35" s="164" t="s">
        <v>177</v>
      </c>
      <c r="C35" s="170" t="s">
        <v>178</v>
      </c>
      <c r="D35" s="165" t="s">
        <v>127</v>
      </c>
      <c r="E35" s="166">
        <v>2.096</v>
      </c>
      <c r="F35" s="167">
        <v>0</v>
      </c>
      <c r="G35" s="168">
        <v>0</v>
      </c>
      <c r="H35" s="149">
        <v>26.9</v>
      </c>
      <c r="I35" s="149">
        <f>ROUND(E35*H35,2)</f>
        <v>56.38</v>
      </c>
      <c r="J35" s="149">
        <v>352.6</v>
      </c>
      <c r="K35" s="149">
        <f>ROUND(E35*J35,2)</f>
        <v>739.05</v>
      </c>
      <c r="L35" s="149">
        <v>15</v>
      </c>
      <c r="M35" s="149">
        <f>G35*(1+L35/100)</f>
        <v>0</v>
      </c>
      <c r="N35" s="149">
        <v>0.00117</v>
      </c>
      <c r="O35" s="149">
        <f>ROUND(E35*N35,2)</f>
        <v>0</v>
      </c>
      <c r="P35" s="149">
        <v>0.076</v>
      </c>
      <c r="Q35" s="149">
        <f>ROUND(E35*P35,2)</f>
        <v>0.16</v>
      </c>
      <c r="R35" s="149"/>
      <c r="S35" s="149" t="s">
        <v>135</v>
      </c>
      <c r="T35" s="149" t="s">
        <v>135</v>
      </c>
      <c r="U35" s="149">
        <v>0.939</v>
      </c>
      <c r="V35" s="149">
        <f>ROUND(E35*U35,2)</f>
        <v>1.97</v>
      </c>
      <c r="W35" s="149"/>
      <c r="X35" s="149" t="s">
        <v>130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131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22.5" outlineLevel="1">
      <c r="A36" s="163">
        <v>22</v>
      </c>
      <c r="B36" s="164" t="s">
        <v>179</v>
      </c>
      <c r="C36" s="170" t="s">
        <v>180</v>
      </c>
      <c r="D36" s="165" t="s">
        <v>127</v>
      </c>
      <c r="E36" s="166">
        <v>12</v>
      </c>
      <c r="F36" s="167">
        <v>0</v>
      </c>
      <c r="G36" s="168">
        <v>0</v>
      </c>
      <c r="H36" s="149">
        <v>0</v>
      </c>
      <c r="I36" s="149">
        <f>ROUND(E36*H36,2)</f>
        <v>0</v>
      </c>
      <c r="J36" s="149">
        <v>85.3</v>
      </c>
      <c r="K36" s="149">
        <f>ROUND(E36*J36,2)</f>
        <v>1023.6</v>
      </c>
      <c r="L36" s="149">
        <v>15</v>
      </c>
      <c r="M36" s="149">
        <f>G36*(1+L36/100)</f>
        <v>0</v>
      </c>
      <c r="N36" s="149">
        <v>0</v>
      </c>
      <c r="O36" s="149">
        <f>ROUND(E36*N36,2)</f>
        <v>0</v>
      </c>
      <c r="P36" s="149">
        <v>0.02</v>
      </c>
      <c r="Q36" s="149">
        <f>ROUND(E36*P36,2)</f>
        <v>0.24</v>
      </c>
      <c r="R36" s="149"/>
      <c r="S36" s="149" t="s">
        <v>128</v>
      </c>
      <c r="T36" s="149" t="s">
        <v>129</v>
      </c>
      <c r="U36" s="149">
        <v>0.23</v>
      </c>
      <c r="V36" s="149">
        <f>ROUND(E36*U36,2)</f>
        <v>2.76</v>
      </c>
      <c r="W36" s="149"/>
      <c r="X36" s="149" t="s">
        <v>130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131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2.75" outlineLevel="1">
      <c r="A37" s="163">
        <v>23</v>
      </c>
      <c r="B37" s="164" t="s">
        <v>181</v>
      </c>
      <c r="C37" s="170" t="s">
        <v>182</v>
      </c>
      <c r="D37" s="165" t="s">
        <v>127</v>
      </c>
      <c r="E37" s="166">
        <v>20.78</v>
      </c>
      <c r="F37" s="167">
        <v>0</v>
      </c>
      <c r="G37" s="168">
        <v>0</v>
      </c>
      <c r="H37" s="149">
        <v>0</v>
      </c>
      <c r="I37" s="149">
        <f>ROUND(E37*H37,2)</f>
        <v>0</v>
      </c>
      <c r="J37" s="149">
        <v>400</v>
      </c>
      <c r="K37" s="149">
        <f>ROUND(E37*J37,2)</f>
        <v>8312</v>
      </c>
      <c r="L37" s="149">
        <v>15</v>
      </c>
      <c r="M37" s="149">
        <f>G37*(1+L37/100)</f>
        <v>0</v>
      </c>
      <c r="N37" s="149">
        <v>0</v>
      </c>
      <c r="O37" s="149">
        <f>ROUND(E37*N37,2)</f>
        <v>0</v>
      </c>
      <c r="P37" s="149">
        <v>0</v>
      </c>
      <c r="Q37" s="149">
        <f>ROUND(E37*P37,2)</f>
        <v>0</v>
      </c>
      <c r="R37" s="149"/>
      <c r="S37" s="149" t="s">
        <v>128</v>
      </c>
      <c r="T37" s="149" t="s">
        <v>129</v>
      </c>
      <c r="U37" s="149">
        <v>0.249</v>
      </c>
      <c r="V37" s="149">
        <f>ROUND(E37*U37,2)</f>
        <v>5.17</v>
      </c>
      <c r="W37" s="149"/>
      <c r="X37" s="149" t="s">
        <v>130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131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33" ht="12.75">
      <c r="A38" s="151" t="s">
        <v>123</v>
      </c>
      <c r="B38" s="152" t="s">
        <v>69</v>
      </c>
      <c r="C38" s="169" t="s">
        <v>70</v>
      </c>
      <c r="D38" s="153"/>
      <c r="E38" s="154"/>
      <c r="F38" s="155"/>
      <c r="G38" s="156">
        <v>0</v>
      </c>
      <c r="H38" s="150"/>
      <c r="I38" s="150">
        <f>SUM(I39:I39)</f>
        <v>0</v>
      </c>
      <c r="J38" s="150"/>
      <c r="K38" s="150">
        <f>SUM(K39:K39)</f>
        <v>3957.28</v>
      </c>
      <c r="L38" s="150"/>
      <c r="M38" s="150">
        <f>SUM(M39:M39)</f>
        <v>0</v>
      </c>
      <c r="N38" s="150"/>
      <c r="O38" s="150">
        <f>SUM(O39:O39)</f>
        <v>0</v>
      </c>
      <c r="P38" s="150"/>
      <c r="Q38" s="150">
        <f>SUM(Q39:Q39)</f>
        <v>0</v>
      </c>
      <c r="R38" s="150"/>
      <c r="S38" s="150"/>
      <c r="T38" s="150"/>
      <c r="U38" s="150"/>
      <c r="V38" s="150">
        <f>SUM(V39:V39)</f>
        <v>9.75</v>
      </c>
      <c r="W38" s="150"/>
      <c r="X38" s="150"/>
      <c r="AG38" t="s">
        <v>124</v>
      </c>
    </row>
    <row r="39" spans="1:60" ht="12.75" outlineLevel="1">
      <c r="A39" s="163">
        <v>24</v>
      </c>
      <c r="B39" s="164" t="s">
        <v>183</v>
      </c>
      <c r="C39" s="170" t="s">
        <v>184</v>
      </c>
      <c r="D39" s="165" t="s">
        <v>185</v>
      </c>
      <c r="E39" s="166">
        <v>10.38657</v>
      </c>
      <c r="F39" s="167">
        <v>0</v>
      </c>
      <c r="G39" s="168">
        <v>0</v>
      </c>
      <c r="H39" s="149">
        <v>0</v>
      </c>
      <c r="I39" s="149">
        <f>ROUND(E39*H39,2)</f>
        <v>0</v>
      </c>
      <c r="J39" s="149">
        <v>381</v>
      </c>
      <c r="K39" s="149">
        <f>ROUND(E39*J39,2)</f>
        <v>3957.28</v>
      </c>
      <c r="L39" s="149">
        <v>15</v>
      </c>
      <c r="M39" s="149">
        <f>G39*(1+L39/100)</f>
        <v>0</v>
      </c>
      <c r="N39" s="149">
        <v>0</v>
      </c>
      <c r="O39" s="149">
        <f>ROUND(E39*N39,2)</f>
        <v>0</v>
      </c>
      <c r="P39" s="149">
        <v>0</v>
      </c>
      <c r="Q39" s="149">
        <f>ROUND(E39*P39,2)</f>
        <v>0</v>
      </c>
      <c r="R39" s="149"/>
      <c r="S39" s="149" t="s">
        <v>135</v>
      </c>
      <c r="T39" s="149" t="s">
        <v>135</v>
      </c>
      <c r="U39" s="149">
        <v>0.9385</v>
      </c>
      <c r="V39" s="149">
        <f>ROUND(E39*U39,2)</f>
        <v>9.75</v>
      </c>
      <c r="W39" s="149"/>
      <c r="X39" s="149" t="s">
        <v>186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187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33" ht="12.75">
      <c r="A40" s="151" t="s">
        <v>123</v>
      </c>
      <c r="B40" s="152" t="s">
        <v>71</v>
      </c>
      <c r="C40" s="169" t="s">
        <v>72</v>
      </c>
      <c r="D40" s="153"/>
      <c r="E40" s="154"/>
      <c r="F40" s="155"/>
      <c r="G40" s="156">
        <v>0</v>
      </c>
      <c r="H40" s="150"/>
      <c r="I40" s="150">
        <f>SUM(I41:I46)</f>
        <v>12081.150000000001</v>
      </c>
      <c r="J40" s="150"/>
      <c r="K40" s="150">
        <f>SUM(K41:K46)</f>
        <v>7922.259999999999</v>
      </c>
      <c r="L40" s="150"/>
      <c r="M40" s="150">
        <f>SUM(M41:M46)</f>
        <v>0</v>
      </c>
      <c r="N40" s="150"/>
      <c r="O40" s="150">
        <f>SUM(O41:O46)</f>
        <v>0.16000000000000003</v>
      </c>
      <c r="P40" s="150"/>
      <c r="Q40" s="150">
        <f>SUM(Q41:Q46)</f>
        <v>0</v>
      </c>
      <c r="R40" s="150"/>
      <c r="S40" s="150"/>
      <c r="T40" s="150"/>
      <c r="U40" s="150"/>
      <c r="V40" s="150">
        <f>SUM(V41:V46)</f>
        <v>16.31</v>
      </c>
      <c r="W40" s="150"/>
      <c r="X40" s="150"/>
      <c r="AG40" t="s">
        <v>124</v>
      </c>
    </row>
    <row r="41" spans="1:60" ht="22.5" outlineLevel="1">
      <c r="A41" s="163">
        <v>25</v>
      </c>
      <c r="B41" s="164" t="s">
        <v>188</v>
      </c>
      <c r="C41" s="170" t="s">
        <v>189</v>
      </c>
      <c r="D41" s="165" t="s">
        <v>127</v>
      </c>
      <c r="E41" s="166">
        <v>12</v>
      </c>
      <c r="F41" s="167">
        <v>0</v>
      </c>
      <c r="G41" s="168">
        <v>0</v>
      </c>
      <c r="H41" s="149">
        <v>15.69</v>
      </c>
      <c r="I41" s="149">
        <f aca="true" t="shared" si="6" ref="I41:I46">ROUND(E41*H41,2)</f>
        <v>188.28</v>
      </c>
      <c r="J41" s="149">
        <v>12.41</v>
      </c>
      <c r="K41" s="149">
        <f aca="true" t="shared" si="7" ref="K41:K46">ROUND(E41*J41,2)</f>
        <v>148.92</v>
      </c>
      <c r="L41" s="149">
        <v>15</v>
      </c>
      <c r="M41" s="149">
        <f aca="true" t="shared" si="8" ref="M41:M46">G41*(1+L41/100)</f>
        <v>0</v>
      </c>
      <c r="N41" s="149">
        <v>0.00033</v>
      </c>
      <c r="O41" s="149">
        <f aca="true" t="shared" si="9" ref="O41:O46">ROUND(E41*N41,2)</f>
        <v>0</v>
      </c>
      <c r="P41" s="149">
        <v>0</v>
      </c>
      <c r="Q41" s="149">
        <f aca="true" t="shared" si="10" ref="Q41:Q46">ROUND(E41*P41,2)</f>
        <v>0</v>
      </c>
      <c r="R41" s="149"/>
      <c r="S41" s="149" t="s">
        <v>135</v>
      </c>
      <c r="T41" s="149" t="s">
        <v>135</v>
      </c>
      <c r="U41" s="149">
        <v>0.0275</v>
      </c>
      <c r="V41" s="149">
        <f aca="true" t="shared" si="11" ref="V41:V46">ROUND(E41*U41,2)</f>
        <v>0.33</v>
      </c>
      <c r="W41" s="149"/>
      <c r="X41" s="149" t="s">
        <v>130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131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22.5" outlineLevel="1">
      <c r="A42" s="163">
        <v>26</v>
      </c>
      <c r="B42" s="164" t="s">
        <v>190</v>
      </c>
      <c r="C42" s="170" t="s">
        <v>191</v>
      </c>
      <c r="D42" s="165" t="s">
        <v>127</v>
      </c>
      <c r="E42" s="166">
        <v>12</v>
      </c>
      <c r="F42" s="167">
        <v>0</v>
      </c>
      <c r="G42" s="168">
        <v>0</v>
      </c>
      <c r="H42" s="149">
        <v>214.86</v>
      </c>
      <c r="I42" s="149">
        <f t="shared" si="6"/>
        <v>2578.32</v>
      </c>
      <c r="J42" s="149">
        <v>103.64</v>
      </c>
      <c r="K42" s="149">
        <f t="shared" si="7"/>
        <v>1243.68</v>
      </c>
      <c r="L42" s="149">
        <v>15</v>
      </c>
      <c r="M42" s="149">
        <f t="shared" si="8"/>
        <v>0</v>
      </c>
      <c r="N42" s="149">
        <v>0.0057</v>
      </c>
      <c r="O42" s="149">
        <f t="shared" si="9"/>
        <v>0.07</v>
      </c>
      <c r="P42" s="149">
        <v>0</v>
      </c>
      <c r="Q42" s="149">
        <f t="shared" si="10"/>
        <v>0</v>
      </c>
      <c r="R42" s="149"/>
      <c r="S42" s="149" t="s">
        <v>135</v>
      </c>
      <c r="T42" s="149" t="s">
        <v>135</v>
      </c>
      <c r="U42" s="149">
        <v>0.22991</v>
      </c>
      <c r="V42" s="149">
        <f t="shared" si="11"/>
        <v>2.76</v>
      </c>
      <c r="W42" s="149"/>
      <c r="X42" s="149" t="s">
        <v>130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131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12.75" outlineLevel="1">
      <c r="A43" s="163">
        <v>27</v>
      </c>
      <c r="B43" s="164" t="s">
        <v>192</v>
      </c>
      <c r="C43" s="170" t="s">
        <v>193</v>
      </c>
      <c r="D43" s="165" t="s">
        <v>127</v>
      </c>
      <c r="E43" s="166">
        <v>12</v>
      </c>
      <c r="F43" s="167">
        <v>0</v>
      </c>
      <c r="G43" s="168">
        <v>0</v>
      </c>
      <c r="H43" s="149">
        <v>0</v>
      </c>
      <c r="I43" s="149">
        <f t="shared" si="6"/>
        <v>0</v>
      </c>
      <c r="J43" s="149">
        <v>33.8</v>
      </c>
      <c r="K43" s="149">
        <f t="shared" si="7"/>
        <v>405.6</v>
      </c>
      <c r="L43" s="149">
        <v>15</v>
      </c>
      <c r="M43" s="149">
        <f t="shared" si="8"/>
        <v>0</v>
      </c>
      <c r="N43" s="149">
        <v>0</v>
      </c>
      <c r="O43" s="149">
        <f t="shared" si="9"/>
        <v>0</v>
      </c>
      <c r="P43" s="149">
        <v>0</v>
      </c>
      <c r="Q43" s="149">
        <f t="shared" si="10"/>
        <v>0</v>
      </c>
      <c r="R43" s="149"/>
      <c r="S43" s="149" t="s">
        <v>135</v>
      </c>
      <c r="T43" s="149" t="s">
        <v>135</v>
      </c>
      <c r="U43" s="149">
        <v>0.075</v>
      </c>
      <c r="V43" s="149">
        <f t="shared" si="11"/>
        <v>0.9</v>
      </c>
      <c r="W43" s="149"/>
      <c r="X43" s="149" t="s">
        <v>130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131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12.75" outlineLevel="1">
      <c r="A44" s="163">
        <v>28</v>
      </c>
      <c r="B44" s="164" t="s">
        <v>194</v>
      </c>
      <c r="C44" s="170" t="s">
        <v>195</v>
      </c>
      <c r="D44" s="165" t="s">
        <v>127</v>
      </c>
      <c r="E44" s="166">
        <v>20.925</v>
      </c>
      <c r="F44" s="167">
        <v>0</v>
      </c>
      <c r="G44" s="168">
        <v>0</v>
      </c>
      <c r="H44" s="149">
        <v>302.1</v>
      </c>
      <c r="I44" s="149">
        <f t="shared" si="6"/>
        <v>6321.44</v>
      </c>
      <c r="J44" s="149">
        <v>190.4</v>
      </c>
      <c r="K44" s="149">
        <f t="shared" si="7"/>
        <v>3984.12</v>
      </c>
      <c r="L44" s="149">
        <v>15</v>
      </c>
      <c r="M44" s="149">
        <f t="shared" si="8"/>
        <v>0</v>
      </c>
      <c r="N44" s="149">
        <v>0.00368</v>
      </c>
      <c r="O44" s="149">
        <f t="shared" si="9"/>
        <v>0.08</v>
      </c>
      <c r="P44" s="149">
        <v>0</v>
      </c>
      <c r="Q44" s="149">
        <f t="shared" si="10"/>
        <v>0</v>
      </c>
      <c r="R44" s="149"/>
      <c r="S44" s="149" t="s">
        <v>135</v>
      </c>
      <c r="T44" s="149" t="s">
        <v>135</v>
      </c>
      <c r="U44" s="149">
        <v>0.385</v>
      </c>
      <c r="V44" s="149">
        <f t="shared" si="11"/>
        <v>8.06</v>
      </c>
      <c r="W44" s="149"/>
      <c r="X44" s="149" t="s">
        <v>130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131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12.75" outlineLevel="1">
      <c r="A45" s="163">
        <v>29</v>
      </c>
      <c r="B45" s="164" t="s">
        <v>196</v>
      </c>
      <c r="C45" s="170" t="s">
        <v>197</v>
      </c>
      <c r="D45" s="165" t="s">
        <v>198</v>
      </c>
      <c r="E45" s="166">
        <v>44.68</v>
      </c>
      <c r="F45" s="167">
        <v>0</v>
      </c>
      <c r="G45" s="168">
        <v>0</v>
      </c>
      <c r="H45" s="149">
        <v>66.99</v>
      </c>
      <c r="I45" s="149">
        <f t="shared" si="6"/>
        <v>2993.11</v>
      </c>
      <c r="J45" s="149">
        <v>44.51</v>
      </c>
      <c r="K45" s="149">
        <f t="shared" si="7"/>
        <v>1988.71</v>
      </c>
      <c r="L45" s="149">
        <v>15</v>
      </c>
      <c r="M45" s="149">
        <f t="shared" si="8"/>
        <v>0</v>
      </c>
      <c r="N45" s="149">
        <v>0.00015</v>
      </c>
      <c r="O45" s="149">
        <f t="shared" si="9"/>
        <v>0.01</v>
      </c>
      <c r="P45" s="149">
        <v>0</v>
      </c>
      <c r="Q45" s="149">
        <f t="shared" si="10"/>
        <v>0</v>
      </c>
      <c r="R45" s="149"/>
      <c r="S45" s="149" t="s">
        <v>135</v>
      </c>
      <c r="T45" s="149" t="s">
        <v>135</v>
      </c>
      <c r="U45" s="149">
        <v>0.09</v>
      </c>
      <c r="V45" s="149">
        <f t="shared" si="11"/>
        <v>4.02</v>
      </c>
      <c r="W45" s="149"/>
      <c r="X45" s="149" t="s">
        <v>130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131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12.75" outlineLevel="1">
      <c r="A46" s="163">
        <v>30</v>
      </c>
      <c r="B46" s="164" t="s">
        <v>199</v>
      </c>
      <c r="C46" s="170" t="s">
        <v>200</v>
      </c>
      <c r="D46" s="165" t="s">
        <v>185</v>
      </c>
      <c r="E46" s="166">
        <v>0.15607</v>
      </c>
      <c r="F46" s="167">
        <v>0</v>
      </c>
      <c r="G46" s="168">
        <v>0</v>
      </c>
      <c r="H46" s="149">
        <v>0</v>
      </c>
      <c r="I46" s="149">
        <f t="shared" si="6"/>
        <v>0</v>
      </c>
      <c r="J46" s="149">
        <v>969</v>
      </c>
      <c r="K46" s="149">
        <f t="shared" si="7"/>
        <v>151.23</v>
      </c>
      <c r="L46" s="149">
        <v>15</v>
      </c>
      <c r="M46" s="149">
        <f t="shared" si="8"/>
        <v>0</v>
      </c>
      <c r="N46" s="149">
        <v>0</v>
      </c>
      <c r="O46" s="149">
        <f t="shared" si="9"/>
        <v>0</v>
      </c>
      <c r="P46" s="149">
        <v>0</v>
      </c>
      <c r="Q46" s="149">
        <f t="shared" si="10"/>
        <v>0</v>
      </c>
      <c r="R46" s="149"/>
      <c r="S46" s="149" t="s">
        <v>135</v>
      </c>
      <c r="T46" s="149" t="s">
        <v>135</v>
      </c>
      <c r="U46" s="149">
        <v>1.567</v>
      </c>
      <c r="V46" s="149">
        <f t="shared" si="11"/>
        <v>0.24</v>
      </c>
      <c r="W46" s="149"/>
      <c r="X46" s="149" t="s">
        <v>186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187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33" ht="12.75">
      <c r="A47" s="151" t="s">
        <v>123</v>
      </c>
      <c r="B47" s="152" t="s">
        <v>73</v>
      </c>
      <c r="C47" s="169" t="s">
        <v>74</v>
      </c>
      <c r="D47" s="153"/>
      <c r="E47" s="154"/>
      <c r="F47" s="155"/>
      <c r="G47" s="156">
        <v>0</v>
      </c>
      <c r="H47" s="150"/>
      <c r="I47" s="150">
        <f>SUM(I48:I51)</f>
        <v>4546.26</v>
      </c>
      <c r="J47" s="150"/>
      <c r="K47" s="150">
        <f>SUM(K48:K51)</f>
        <v>2388.69</v>
      </c>
      <c r="L47" s="150"/>
      <c r="M47" s="150">
        <f>SUM(M48:M51)</f>
        <v>0</v>
      </c>
      <c r="N47" s="150"/>
      <c r="O47" s="150">
        <f>SUM(O48:O51)</f>
        <v>0.09</v>
      </c>
      <c r="P47" s="150"/>
      <c r="Q47" s="150">
        <f>SUM(Q48:Q51)</f>
        <v>0</v>
      </c>
      <c r="R47" s="150"/>
      <c r="S47" s="150"/>
      <c r="T47" s="150"/>
      <c r="U47" s="150"/>
      <c r="V47" s="150">
        <f>SUM(V48:V51)</f>
        <v>4.85</v>
      </c>
      <c r="W47" s="150"/>
      <c r="X47" s="150"/>
      <c r="AG47" t="s">
        <v>124</v>
      </c>
    </row>
    <row r="48" spans="1:60" ht="22.5" outlineLevel="1">
      <c r="A48" s="163">
        <v>31</v>
      </c>
      <c r="B48" s="164" t="s">
        <v>201</v>
      </c>
      <c r="C48" s="170" t="s">
        <v>202</v>
      </c>
      <c r="D48" s="165" t="s">
        <v>127</v>
      </c>
      <c r="E48" s="166">
        <v>12</v>
      </c>
      <c r="F48" s="167">
        <v>0</v>
      </c>
      <c r="G48" s="168">
        <v>0</v>
      </c>
      <c r="H48" s="149">
        <v>16.46</v>
      </c>
      <c r="I48" s="149">
        <f>ROUND(E48*H48,2)</f>
        <v>197.52</v>
      </c>
      <c r="J48" s="149">
        <v>113.04</v>
      </c>
      <c r="K48" s="149">
        <f>ROUND(E48*J48,2)</f>
        <v>1356.48</v>
      </c>
      <c r="L48" s="149">
        <v>15</v>
      </c>
      <c r="M48" s="149">
        <f>G48*(1+L48/100)</f>
        <v>0</v>
      </c>
      <c r="N48" s="149">
        <v>0.00053</v>
      </c>
      <c r="O48" s="149">
        <f>ROUND(E48*N48,2)</f>
        <v>0.01</v>
      </c>
      <c r="P48" s="149">
        <v>0</v>
      </c>
      <c r="Q48" s="149">
        <f>ROUND(E48*P48,2)</f>
        <v>0</v>
      </c>
      <c r="R48" s="149"/>
      <c r="S48" s="149" t="s">
        <v>135</v>
      </c>
      <c r="T48" s="149" t="s">
        <v>135</v>
      </c>
      <c r="U48" s="149">
        <v>0.231</v>
      </c>
      <c r="V48" s="149">
        <f>ROUND(E48*U48,2)</f>
        <v>2.77</v>
      </c>
      <c r="W48" s="149"/>
      <c r="X48" s="149" t="s">
        <v>130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131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22.5" outlineLevel="1">
      <c r="A49" s="163">
        <v>32</v>
      </c>
      <c r="B49" s="164" t="s">
        <v>203</v>
      </c>
      <c r="C49" s="170" t="s">
        <v>204</v>
      </c>
      <c r="D49" s="165" t="s">
        <v>127</v>
      </c>
      <c r="E49" s="166">
        <v>12</v>
      </c>
      <c r="F49" s="167">
        <v>0</v>
      </c>
      <c r="G49" s="168">
        <v>0</v>
      </c>
      <c r="H49" s="149">
        <v>36.37</v>
      </c>
      <c r="I49" s="149">
        <f>ROUND(E49*H49,2)</f>
        <v>436.44</v>
      </c>
      <c r="J49" s="149">
        <v>79.13</v>
      </c>
      <c r="K49" s="149">
        <f>ROUND(E49*J49,2)</f>
        <v>949.56</v>
      </c>
      <c r="L49" s="149">
        <v>15</v>
      </c>
      <c r="M49" s="149">
        <f>G49*(1+L49/100)</f>
        <v>0</v>
      </c>
      <c r="N49" s="149">
        <v>0.00018</v>
      </c>
      <c r="O49" s="149">
        <f>ROUND(E49*N49,2)</f>
        <v>0</v>
      </c>
      <c r="P49" s="149">
        <v>0</v>
      </c>
      <c r="Q49" s="149">
        <f>ROUND(E49*P49,2)</f>
        <v>0</v>
      </c>
      <c r="R49" s="149"/>
      <c r="S49" s="149" t="s">
        <v>135</v>
      </c>
      <c r="T49" s="149" t="s">
        <v>135</v>
      </c>
      <c r="U49" s="149">
        <v>0.16</v>
      </c>
      <c r="V49" s="149">
        <f>ROUND(E49*U49,2)</f>
        <v>1.92</v>
      </c>
      <c r="W49" s="149"/>
      <c r="X49" s="149" t="s">
        <v>130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131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12.75" outlineLevel="1">
      <c r="A50" s="163">
        <v>33</v>
      </c>
      <c r="B50" s="164" t="s">
        <v>205</v>
      </c>
      <c r="C50" s="170" t="s">
        <v>206</v>
      </c>
      <c r="D50" s="165" t="s">
        <v>127</v>
      </c>
      <c r="E50" s="166">
        <v>12.6</v>
      </c>
      <c r="F50" s="167">
        <v>0</v>
      </c>
      <c r="G50" s="168">
        <v>0</v>
      </c>
      <c r="H50" s="149">
        <v>310.5</v>
      </c>
      <c r="I50" s="149">
        <f>ROUND(E50*H50,2)</f>
        <v>3912.3</v>
      </c>
      <c r="J50" s="149">
        <v>0</v>
      </c>
      <c r="K50" s="149">
        <f>ROUND(E50*J50,2)</f>
        <v>0</v>
      </c>
      <c r="L50" s="149">
        <v>15</v>
      </c>
      <c r="M50" s="149">
        <f>G50*(1+L50/100)</f>
        <v>0</v>
      </c>
      <c r="N50" s="149">
        <v>0.0064</v>
      </c>
      <c r="O50" s="149">
        <f>ROUND(E50*N50,2)</f>
        <v>0.08</v>
      </c>
      <c r="P50" s="149">
        <v>0</v>
      </c>
      <c r="Q50" s="149">
        <f>ROUND(E50*P50,2)</f>
        <v>0</v>
      </c>
      <c r="R50" s="149" t="s">
        <v>207</v>
      </c>
      <c r="S50" s="149" t="s">
        <v>135</v>
      </c>
      <c r="T50" s="149" t="s">
        <v>135</v>
      </c>
      <c r="U50" s="149">
        <v>0</v>
      </c>
      <c r="V50" s="149">
        <f>ROUND(E50*U50,2)</f>
        <v>0</v>
      </c>
      <c r="W50" s="149"/>
      <c r="X50" s="149" t="s">
        <v>169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170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12.75" outlineLevel="1">
      <c r="A51" s="163">
        <v>34</v>
      </c>
      <c r="B51" s="164" t="s">
        <v>208</v>
      </c>
      <c r="C51" s="170" t="s">
        <v>209</v>
      </c>
      <c r="D51" s="165" t="s">
        <v>185</v>
      </c>
      <c r="E51" s="166">
        <v>0.08916</v>
      </c>
      <c r="F51" s="167">
        <v>0</v>
      </c>
      <c r="G51" s="168">
        <v>0</v>
      </c>
      <c r="H51" s="149">
        <v>0</v>
      </c>
      <c r="I51" s="149">
        <f>ROUND(E51*H51,2)</f>
        <v>0</v>
      </c>
      <c r="J51" s="149">
        <v>927</v>
      </c>
      <c r="K51" s="149">
        <f>ROUND(E51*J51,2)</f>
        <v>82.65</v>
      </c>
      <c r="L51" s="149">
        <v>15</v>
      </c>
      <c r="M51" s="149">
        <f>G51*(1+L51/100)</f>
        <v>0</v>
      </c>
      <c r="N51" s="149">
        <v>0</v>
      </c>
      <c r="O51" s="149">
        <f>ROUND(E51*N51,2)</f>
        <v>0</v>
      </c>
      <c r="P51" s="149">
        <v>0</v>
      </c>
      <c r="Q51" s="149">
        <f>ROUND(E51*P51,2)</f>
        <v>0</v>
      </c>
      <c r="R51" s="149"/>
      <c r="S51" s="149" t="s">
        <v>135</v>
      </c>
      <c r="T51" s="149" t="s">
        <v>135</v>
      </c>
      <c r="U51" s="149">
        <v>1.74</v>
      </c>
      <c r="V51" s="149">
        <f>ROUND(E51*U51,2)</f>
        <v>0.16</v>
      </c>
      <c r="W51" s="149"/>
      <c r="X51" s="149" t="s">
        <v>186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187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33" ht="12.75">
      <c r="A52" s="151" t="s">
        <v>123</v>
      </c>
      <c r="B52" s="152" t="s">
        <v>75</v>
      </c>
      <c r="C52" s="169" t="s">
        <v>76</v>
      </c>
      <c r="D52" s="153"/>
      <c r="E52" s="154"/>
      <c r="F52" s="155"/>
      <c r="G52" s="156">
        <v>0</v>
      </c>
      <c r="H52" s="150"/>
      <c r="I52" s="150">
        <f>SUM(I53:I53)</f>
        <v>15000</v>
      </c>
      <c r="J52" s="150"/>
      <c r="K52" s="150">
        <f>SUM(K53:K53)</f>
        <v>0</v>
      </c>
      <c r="L52" s="150"/>
      <c r="M52" s="150">
        <f>SUM(M53:M53)</f>
        <v>0</v>
      </c>
      <c r="N52" s="150"/>
      <c r="O52" s="150">
        <f>SUM(O53:O53)</f>
        <v>0.07</v>
      </c>
      <c r="P52" s="150"/>
      <c r="Q52" s="150">
        <f>SUM(Q53:Q53)</f>
        <v>0</v>
      </c>
      <c r="R52" s="150"/>
      <c r="S52" s="150"/>
      <c r="T52" s="150"/>
      <c r="U52" s="150"/>
      <c r="V52" s="150">
        <f>SUM(V53:V53)</f>
        <v>0</v>
      </c>
      <c r="W52" s="150"/>
      <c r="X52" s="150"/>
      <c r="AG52" t="s">
        <v>124</v>
      </c>
    </row>
    <row r="53" spans="1:60" ht="12.75" outlineLevel="1">
      <c r="A53" s="163">
        <v>35</v>
      </c>
      <c r="B53" s="164" t="s">
        <v>210</v>
      </c>
      <c r="C53" s="170" t="s">
        <v>76</v>
      </c>
      <c r="D53" s="165" t="s">
        <v>211</v>
      </c>
      <c r="E53" s="166">
        <v>1</v>
      </c>
      <c r="F53" s="167">
        <v>0</v>
      </c>
      <c r="G53" s="168">
        <v>0</v>
      </c>
      <c r="H53" s="149">
        <v>15000</v>
      </c>
      <c r="I53" s="149">
        <f>ROUND(E53*H53,2)</f>
        <v>15000</v>
      </c>
      <c r="J53" s="149">
        <v>0</v>
      </c>
      <c r="K53" s="149">
        <f>ROUND(E53*J53,2)</f>
        <v>0</v>
      </c>
      <c r="L53" s="149">
        <v>15</v>
      </c>
      <c r="M53" s="149">
        <f>G53*(1+L53/100)</f>
        <v>0</v>
      </c>
      <c r="N53" s="149">
        <v>0.072</v>
      </c>
      <c r="O53" s="149">
        <f>ROUND(E53*N53,2)</f>
        <v>0.07</v>
      </c>
      <c r="P53" s="149">
        <v>0</v>
      </c>
      <c r="Q53" s="149">
        <f>ROUND(E53*P53,2)</f>
        <v>0</v>
      </c>
      <c r="R53" s="149"/>
      <c r="S53" s="149" t="s">
        <v>128</v>
      </c>
      <c r="T53" s="149" t="s">
        <v>129</v>
      </c>
      <c r="U53" s="149">
        <v>0</v>
      </c>
      <c r="V53" s="149">
        <f>ROUND(E53*U53,2)</f>
        <v>0</v>
      </c>
      <c r="W53" s="149"/>
      <c r="X53" s="149" t="s">
        <v>169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170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33" ht="12.75">
      <c r="A54" s="151" t="s">
        <v>123</v>
      </c>
      <c r="B54" s="152" t="s">
        <v>77</v>
      </c>
      <c r="C54" s="169" t="s">
        <v>78</v>
      </c>
      <c r="D54" s="153"/>
      <c r="E54" s="154"/>
      <c r="F54" s="155">
        <v>0</v>
      </c>
      <c r="G54" s="156">
        <v>0</v>
      </c>
      <c r="H54" s="150"/>
      <c r="I54" s="150">
        <f>SUM(I55:I55)</f>
        <v>0</v>
      </c>
      <c r="J54" s="150"/>
      <c r="K54" s="150">
        <f>SUM(K55:K55)</f>
        <v>35000</v>
      </c>
      <c r="L54" s="150"/>
      <c r="M54" s="150">
        <f>SUM(M55:M55)</f>
        <v>0</v>
      </c>
      <c r="N54" s="150"/>
      <c r="O54" s="150">
        <f>SUM(O55:O55)</f>
        <v>0</v>
      </c>
      <c r="P54" s="150"/>
      <c r="Q54" s="150">
        <f>SUM(Q55:Q55)</f>
        <v>0</v>
      </c>
      <c r="R54" s="150"/>
      <c r="S54" s="150"/>
      <c r="T54" s="150"/>
      <c r="U54" s="150"/>
      <c r="V54" s="150">
        <f>SUM(V55:V55)</f>
        <v>0.43</v>
      </c>
      <c r="W54" s="150"/>
      <c r="X54" s="150"/>
      <c r="AG54" t="s">
        <v>124</v>
      </c>
    </row>
    <row r="55" spans="1:60" ht="12.75" outlineLevel="1">
      <c r="A55" s="163">
        <v>36</v>
      </c>
      <c r="B55" s="164" t="s">
        <v>212</v>
      </c>
      <c r="C55" s="170" t="s">
        <v>213</v>
      </c>
      <c r="D55" s="165" t="s">
        <v>211</v>
      </c>
      <c r="E55" s="166">
        <v>1</v>
      </c>
      <c r="F55" s="167">
        <v>0</v>
      </c>
      <c r="G55" s="168">
        <v>0</v>
      </c>
      <c r="H55" s="149">
        <v>0</v>
      </c>
      <c r="I55" s="149">
        <f>ROUND(E55*H55,2)</f>
        <v>0</v>
      </c>
      <c r="J55" s="149">
        <v>35000</v>
      </c>
      <c r="K55" s="149">
        <f>ROUND(E55*J55,2)</f>
        <v>35000</v>
      </c>
      <c r="L55" s="149">
        <v>15</v>
      </c>
      <c r="M55" s="149">
        <f>G55*(1+L55/100)</f>
        <v>0</v>
      </c>
      <c r="N55" s="149">
        <v>0</v>
      </c>
      <c r="O55" s="149">
        <f>ROUND(E55*N55,2)</f>
        <v>0</v>
      </c>
      <c r="P55" s="149">
        <v>0</v>
      </c>
      <c r="Q55" s="149">
        <f>ROUND(E55*P55,2)</f>
        <v>0</v>
      </c>
      <c r="R55" s="149"/>
      <c r="S55" s="149" t="s">
        <v>128</v>
      </c>
      <c r="T55" s="149" t="s">
        <v>129</v>
      </c>
      <c r="U55" s="149">
        <v>0.425</v>
      </c>
      <c r="V55" s="149">
        <f>ROUND(E55*U55,2)</f>
        <v>0.43</v>
      </c>
      <c r="W55" s="149"/>
      <c r="X55" s="149" t="s">
        <v>130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131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33" ht="12.75">
      <c r="A56" s="151" t="s">
        <v>123</v>
      </c>
      <c r="B56" s="152" t="s">
        <v>79</v>
      </c>
      <c r="C56" s="169" t="s">
        <v>80</v>
      </c>
      <c r="D56" s="153"/>
      <c r="E56" s="154"/>
      <c r="F56" s="155">
        <v>0</v>
      </c>
      <c r="G56" s="156">
        <v>0</v>
      </c>
      <c r="H56" s="150"/>
      <c r="I56" s="150">
        <f>SUM(I57:I66)</f>
        <v>49635</v>
      </c>
      <c r="J56" s="150"/>
      <c r="K56" s="150">
        <f>SUM(K57:K66)</f>
        <v>21619</v>
      </c>
      <c r="L56" s="150"/>
      <c r="M56" s="150">
        <f>SUM(M57:M66)</f>
        <v>0</v>
      </c>
      <c r="N56" s="150"/>
      <c r="O56" s="150">
        <f>SUM(O57:O66)</f>
        <v>0.12</v>
      </c>
      <c r="P56" s="150"/>
      <c r="Q56" s="150">
        <f>SUM(Q57:Q66)</f>
        <v>0.06</v>
      </c>
      <c r="R56" s="150"/>
      <c r="S56" s="150"/>
      <c r="T56" s="150"/>
      <c r="U56" s="150"/>
      <c r="V56" s="150">
        <f>SUM(V57:V66)</f>
        <v>24.659999999999993</v>
      </c>
      <c r="W56" s="150"/>
      <c r="X56" s="150"/>
      <c r="AG56" t="s">
        <v>124</v>
      </c>
    </row>
    <row r="57" spans="1:60" ht="12.75" outlineLevel="1">
      <c r="A57" s="163">
        <v>37</v>
      </c>
      <c r="B57" s="164" t="s">
        <v>214</v>
      </c>
      <c r="C57" s="170" t="s">
        <v>215</v>
      </c>
      <c r="D57" s="165" t="s">
        <v>211</v>
      </c>
      <c r="E57" s="166">
        <v>1</v>
      </c>
      <c r="F57" s="167">
        <v>0</v>
      </c>
      <c r="G57" s="168">
        <v>0</v>
      </c>
      <c r="H57" s="149">
        <v>0</v>
      </c>
      <c r="I57" s="149">
        <f aca="true" t="shared" si="12" ref="I57:I66">ROUND(E57*H57,2)</f>
        <v>0</v>
      </c>
      <c r="J57" s="149">
        <v>4500</v>
      </c>
      <c r="K57" s="149">
        <f aca="true" t="shared" si="13" ref="K57:K66">ROUND(E57*J57,2)</f>
        <v>4500</v>
      </c>
      <c r="L57" s="149">
        <v>15</v>
      </c>
      <c r="M57" s="149">
        <f aca="true" t="shared" si="14" ref="M57:M66">G57*(1+L57/100)</f>
        <v>0</v>
      </c>
      <c r="N57" s="149">
        <v>0</v>
      </c>
      <c r="O57" s="149">
        <f aca="true" t="shared" si="15" ref="O57:O66">ROUND(E57*N57,2)</f>
        <v>0</v>
      </c>
      <c r="P57" s="149">
        <v>0</v>
      </c>
      <c r="Q57" s="149">
        <f aca="true" t="shared" si="16" ref="Q57:Q66">ROUND(E57*P57,2)</f>
        <v>0</v>
      </c>
      <c r="R57" s="149"/>
      <c r="S57" s="149" t="s">
        <v>135</v>
      </c>
      <c r="T57" s="149" t="s">
        <v>129</v>
      </c>
      <c r="U57" s="149">
        <v>1.517</v>
      </c>
      <c r="V57" s="149">
        <f aca="true" t="shared" si="17" ref="V57:V66">ROUND(E57*U57,2)</f>
        <v>1.52</v>
      </c>
      <c r="W57" s="149"/>
      <c r="X57" s="149" t="s">
        <v>130</v>
      </c>
      <c r="Y57" s="146"/>
      <c r="Z57" s="146"/>
      <c r="AA57" s="146"/>
      <c r="AB57" s="146"/>
      <c r="AC57" s="146"/>
      <c r="AD57" s="146"/>
      <c r="AE57" s="146"/>
      <c r="AF57" s="146"/>
      <c r="AG57" s="146" t="s">
        <v>131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22.5" outlineLevel="1">
      <c r="A58" s="163">
        <v>38</v>
      </c>
      <c r="B58" s="164" t="s">
        <v>216</v>
      </c>
      <c r="C58" s="170" t="s">
        <v>217</v>
      </c>
      <c r="D58" s="165" t="s">
        <v>134</v>
      </c>
      <c r="E58" s="166">
        <v>5</v>
      </c>
      <c r="F58" s="167">
        <v>0</v>
      </c>
      <c r="G58" s="168">
        <v>0</v>
      </c>
      <c r="H58" s="149">
        <v>0</v>
      </c>
      <c r="I58" s="149">
        <f t="shared" si="12"/>
        <v>0</v>
      </c>
      <c r="J58" s="149">
        <v>300</v>
      </c>
      <c r="K58" s="149">
        <f t="shared" si="13"/>
        <v>1500</v>
      </c>
      <c r="L58" s="149">
        <v>15</v>
      </c>
      <c r="M58" s="149">
        <f t="shared" si="14"/>
        <v>0</v>
      </c>
      <c r="N58" s="149">
        <v>0</v>
      </c>
      <c r="O58" s="149">
        <f t="shared" si="15"/>
        <v>0</v>
      </c>
      <c r="P58" s="149">
        <v>0</v>
      </c>
      <c r="Q58" s="149">
        <f t="shared" si="16"/>
        <v>0</v>
      </c>
      <c r="R58" s="149"/>
      <c r="S58" s="149" t="s">
        <v>128</v>
      </c>
      <c r="T58" s="149" t="s">
        <v>129</v>
      </c>
      <c r="U58" s="149">
        <v>1.77</v>
      </c>
      <c r="V58" s="149">
        <f t="shared" si="17"/>
        <v>8.85</v>
      </c>
      <c r="W58" s="149"/>
      <c r="X58" s="149" t="s">
        <v>130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131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22.5" outlineLevel="1">
      <c r="A59" s="163">
        <v>39</v>
      </c>
      <c r="B59" s="164" t="s">
        <v>218</v>
      </c>
      <c r="C59" s="170" t="s">
        <v>219</v>
      </c>
      <c r="D59" s="165" t="s">
        <v>211</v>
      </c>
      <c r="E59" s="166">
        <v>6</v>
      </c>
      <c r="F59" s="167">
        <v>0</v>
      </c>
      <c r="G59" s="168">
        <v>0</v>
      </c>
      <c r="H59" s="149">
        <v>0</v>
      </c>
      <c r="I59" s="149">
        <f t="shared" si="12"/>
        <v>0</v>
      </c>
      <c r="J59" s="149">
        <v>1573</v>
      </c>
      <c r="K59" s="149">
        <f t="shared" si="13"/>
        <v>9438</v>
      </c>
      <c r="L59" s="149">
        <v>15</v>
      </c>
      <c r="M59" s="149">
        <f t="shared" si="14"/>
        <v>0</v>
      </c>
      <c r="N59" s="149">
        <v>0.00186</v>
      </c>
      <c r="O59" s="149">
        <f t="shared" si="15"/>
        <v>0.01</v>
      </c>
      <c r="P59" s="149">
        <v>0</v>
      </c>
      <c r="Q59" s="149">
        <f t="shared" si="16"/>
        <v>0</v>
      </c>
      <c r="R59" s="149"/>
      <c r="S59" s="149" t="s">
        <v>128</v>
      </c>
      <c r="T59" s="149" t="s">
        <v>129</v>
      </c>
      <c r="U59" s="149">
        <v>1.334</v>
      </c>
      <c r="V59" s="149">
        <f t="shared" si="17"/>
        <v>8</v>
      </c>
      <c r="W59" s="149"/>
      <c r="X59" s="149" t="s">
        <v>130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131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12.75" outlineLevel="1">
      <c r="A60" s="163">
        <v>40</v>
      </c>
      <c r="B60" s="164" t="s">
        <v>220</v>
      </c>
      <c r="C60" s="170" t="s">
        <v>221</v>
      </c>
      <c r="D60" s="165" t="s">
        <v>211</v>
      </c>
      <c r="E60" s="166">
        <v>3</v>
      </c>
      <c r="F60" s="167">
        <v>0</v>
      </c>
      <c r="G60" s="168">
        <v>0</v>
      </c>
      <c r="H60" s="149">
        <v>0</v>
      </c>
      <c r="I60" s="149">
        <f t="shared" si="12"/>
        <v>0</v>
      </c>
      <c r="J60" s="149">
        <v>995</v>
      </c>
      <c r="K60" s="149">
        <f t="shared" si="13"/>
        <v>2985</v>
      </c>
      <c r="L60" s="149">
        <v>15</v>
      </c>
      <c r="M60" s="149">
        <f t="shared" si="14"/>
        <v>0</v>
      </c>
      <c r="N60" s="149">
        <v>0.00084</v>
      </c>
      <c r="O60" s="149">
        <f t="shared" si="15"/>
        <v>0</v>
      </c>
      <c r="P60" s="149">
        <v>0</v>
      </c>
      <c r="Q60" s="149">
        <f t="shared" si="16"/>
        <v>0</v>
      </c>
      <c r="R60" s="149"/>
      <c r="S60" s="149" t="s">
        <v>128</v>
      </c>
      <c r="T60" s="149" t="s">
        <v>129</v>
      </c>
      <c r="U60" s="149">
        <v>1.253</v>
      </c>
      <c r="V60" s="149">
        <f t="shared" si="17"/>
        <v>3.76</v>
      </c>
      <c r="W60" s="149"/>
      <c r="X60" s="149" t="s">
        <v>130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131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12.75" outlineLevel="1">
      <c r="A61" s="163">
        <v>41</v>
      </c>
      <c r="B61" s="164" t="s">
        <v>222</v>
      </c>
      <c r="C61" s="170" t="s">
        <v>223</v>
      </c>
      <c r="D61" s="165" t="s">
        <v>134</v>
      </c>
      <c r="E61" s="166">
        <v>3</v>
      </c>
      <c r="F61" s="167">
        <v>0</v>
      </c>
      <c r="G61" s="168">
        <v>0</v>
      </c>
      <c r="H61" s="149">
        <v>0</v>
      </c>
      <c r="I61" s="149">
        <f t="shared" si="12"/>
        <v>0</v>
      </c>
      <c r="J61" s="149">
        <v>832</v>
      </c>
      <c r="K61" s="149">
        <f t="shared" si="13"/>
        <v>2496</v>
      </c>
      <c r="L61" s="149">
        <v>15</v>
      </c>
      <c r="M61" s="149">
        <f t="shared" si="14"/>
        <v>0</v>
      </c>
      <c r="N61" s="149">
        <v>0.00028</v>
      </c>
      <c r="O61" s="149">
        <f t="shared" si="15"/>
        <v>0</v>
      </c>
      <c r="P61" s="149">
        <v>0</v>
      </c>
      <c r="Q61" s="149">
        <f t="shared" si="16"/>
        <v>0</v>
      </c>
      <c r="R61" s="149"/>
      <c r="S61" s="149" t="s">
        <v>128</v>
      </c>
      <c r="T61" s="149" t="s">
        <v>129</v>
      </c>
      <c r="U61" s="149">
        <v>0.246</v>
      </c>
      <c r="V61" s="149">
        <f t="shared" si="17"/>
        <v>0.74</v>
      </c>
      <c r="W61" s="149"/>
      <c r="X61" s="149" t="s">
        <v>130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131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12.75" outlineLevel="1">
      <c r="A62" s="163">
        <v>42</v>
      </c>
      <c r="B62" s="164" t="s">
        <v>224</v>
      </c>
      <c r="C62" s="170" t="s">
        <v>225</v>
      </c>
      <c r="D62" s="165" t="s">
        <v>134</v>
      </c>
      <c r="E62" s="166">
        <v>2</v>
      </c>
      <c r="F62" s="167">
        <v>0</v>
      </c>
      <c r="G62" s="168">
        <v>0</v>
      </c>
      <c r="H62" s="149">
        <v>0</v>
      </c>
      <c r="I62" s="149">
        <f t="shared" si="12"/>
        <v>0</v>
      </c>
      <c r="J62" s="149">
        <v>350</v>
      </c>
      <c r="K62" s="149">
        <f t="shared" si="13"/>
        <v>700</v>
      </c>
      <c r="L62" s="149">
        <v>15</v>
      </c>
      <c r="M62" s="149">
        <f t="shared" si="14"/>
        <v>0</v>
      </c>
      <c r="N62" s="149">
        <v>0</v>
      </c>
      <c r="O62" s="149">
        <f t="shared" si="15"/>
        <v>0</v>
      </c>
      <c r="P62" s="149">
        <v>0.03187</v>
      </c>
      <c r="Q62" s="149">
        <f t="shared" si="16"/>
        <v>0.06</v>
      </c>
      <c r="R62" s="149"/>
      <c r="S62" s="149" t="s">
        <v>135</v>
      </c>
      <c r="T62" s="149" t="s">
        <v>129</v>
      </c>
      <c r="U62" s="149">
        <v>0.89376</v>
      </c>
      <c r="V62" s="149">
        <f t="shared" si="17"/>
        <v>1.79</v>
      </c>
      <c r="W62" s="149"/>
      <c r="X62" s="149" t="s">
        <v>156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157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12.75" outlineLevel="1">
      <c r="A63" s="163">
        <v>43</v>
      </c>
      <c r="B63" s="164" t="s">
        <v>226</v>
      </c>
      <c r="C63" s="170" t="s">
        <v>227</v>
      </c>
      <c r="D63" s="165" t="s">
        <v>211</v>
      </c>
      <c r="E63" s="166">
        <v>3</v>
      </c>
      <c r="F63" s="167">
        <v>0</v>
      </c>
      <c r="G63" s="168">
        <v>0</v>
      </c>
      <c r="H63" s="149">
        <v>6070</v>
      </c>
      <c r="I63" s="149">
        <f t="shared" si="12"/>
        <v>18210</v>
      </c>
      <c r="J63" s="149">
        <v>0</v>
      </c>
      <c r="K63" s="149">
        <f t="shared" si="13"/>
        <v>0</v>
      </c>
      <c r="L63" s="149">
        <v>15</v>
      </c>
      <c r="M63" s="149">
        <f t="shared" si="14"/>
        <v>0</v>
      </c>
      <c r="N63" s="149">
        <v>0.007</v>
      </c>
      <c r="O63" s="149">
        <f t="shared" si="15"/>
        <v>0.02</v>
      </c>
      <c r="P63" s="149">
        <v>0</v>
      </c>
      <c r="Q63" s="149">
        <f t="shared" si="16"/>
        <v>0</v>
      </c>
      <c r="R63" s="149"/>
      <c r="S63" s="149" t="s">
        <v>128</v>
      </c>
      <c r="T63" s="149" t="s">
        <v>129</v>
      </c>
      <c r="U63" s="149">
        <v>0</v>
      </c>
      <c r="V63" s="149">
        <f t="shared" si="17"/>
        <v>0</v>
      </c>
      <c r="W63" s="149"/>
      <c r="X63" s="149" t="s">
        <v>169</v>
      </c>
      <c r="Y63" s="146"/>
      <c r="Z63" s="146"/>
      <c r="AA63" s="146"/>
      <c r="AB63" s="146"/>
      <c r="AC63" s="146"/>
      <c r="AD63" s="146"/>
      <c r="AE63" s="146"/>
      <c r="AF63" s="146"/>
      <c r="AG63" s="146" t="s">
        <v>170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12.75" outlineLevel="1">
      <c r="A64" s="163">
        <v>44</v>
      </c>
      <c r="B64" s="164" t="s">
        <v>228</v>
      </c>
      <c r="C64" s="170" t="s">
        <v>229</v>
      </c>
      <c r="D64" s="165" t="s">
        <v>211</v>
      </c>
      <c r="E64" s="166">
        <v>3</v>
      </c>
      <c r="F64" s="167">
        <v>0</v>
      </c>
      <c r="G64" s="168">
        <v>0</v>
      </c>
      <c r="H64" s="149">
        <v>3975</v>
      </c>
      <c r="I64" s="149">
        <f t="shared" si="12"/>
        <v>11925</v>
      </c>
      <c r="J64" s="149">
        <v>0</v>
      </c>
      <c r="K64" s="149">
        <f t="shared" si="13"/>
        <v>0</v>
      </c>
      <c r="L64" s="149">
        <v>15</v>
      </c>
      <c r="M64" s="149">
        <f t="shared" si="14"/>
        <v>0</v>
      </c>
      <c r="N64" s="149">
        <v>0.01</v>
      </c>
      <c r="O64" s="149">
        <f t="shared" si="15"/>
        <v>0.03</v>
      </c>
      <c r="P64" s="149">
        <v>0</v>
      </c>
      <c r="Q64" s="149">
        <f t="shared" si="16"/>
        <v>0</v>
      </c>
      <c r="R64" s="149"/>
      <c r="S64" s="149" t="s">
        <v>128</v>
      </c>
      <c r="T64" s="149" t="s">
        <v>129</v>
      </c>
      <c r="U64" s="149">
        <v>0</v>
      </c>
      <c r="V64" s="149">
        <f t="shared" si="17"/>
        <v>0</v>
      </c>
      <c r="W64" s="149"/>
      <c r="X64" s="149" t="s">
        <v>169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170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12.75" outlineLevel="1">
      <c r="A65" s="163">
        <v>45</v>
      </c>
      <c r="B65" s="164" t="s">
        <v>230</v>
      </c>
      <c r="C65" s="170" t="s">
        <v>231</v>
      </c>
      <c r="D65" s="165" t="s">
        <v>134</v>
      </c>
      <c r="E65" s="166">
        <v>3</v>
      </c>
      <c r="F65" s="167">
        <v>0</v>
      </c>
      <c r="G65" s="168">
        <v>0</v>
      </c>
      <c r="H65" s="149">
        <v>2500</v>
      </c>
      <c r="I65" s="149">
        <f t="shared" si="12"/>
        <v>7500</v>
      </c>
      <c r="J65" s="149">
        <v>0</v>
      </c>
      <c r="K65" s="149">
        <f t="shared" si="13"/>
        <v>0</v>
      </c>
      <c r="L65" s="149">
        <v>15</v>
      </c>
      <c r="M65" s="149">
        <f t="shared" si="14"/>
        <v>0</v>
      </c>
      <c r="N65" s="149">
        <v>0.0034</v>
      </c>
      <c r="O65" s="149">
        <f t="shared" si="15"/>
        <v>0.01</v>
      </c>
      <c r="P65" s="149">
        <v>0</v>
      </c>
      <c r="Q65" s="149">
        <f t="shared" si="16"/>
        <v>0</v>
      </c>
      <c r="R65" s="149"/>
      <c r="S65" s="149" t="s">
        <v>128</v>
      </c>
      <c r="T65" s="149" t="s">
        <v>129</v>
      </c>
      <c r="U65" s="149">
        <v>0</v>
      </c>
      <c r="V65" s="149">
        <f t="shared" si="17"/>
        <v>0</v>
      </c>
      <c r="W65" s="149"/>
      <c r="X65" s="149" t="s">
        <v>169</v>
      </c>
      <c r="Y65" s="146"/>
      <c r="Z65" s="146"/>
      <c r="AA65" s="146"/>
      <c r="AB65" s="146"/>
      <c r="AC65" s="146"/>
      <c r="AD65" s="146"/>
      <c r="AE65" s="146"/>
      <c r="AF65" s="146"/>
      <c r="AG65" s="146" t="s">
        <v>170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12.75" outlineLevel="1">
      <c r="A66" s="163">
        <v>46</v>
      </c>
      <c r="B66" s="164" t="s">
        <v>232</v>
      </c>
      <c r="C66" s="170" t="s">
        <v>233</v>
      </c>
      <c r="D66" s="165" t="s">
        <v>134</v>
      </c>
      <c r="E66" s="166">
        <v>3</v>
      </c>
      <c r="F66" s="167">
        <v>0</v>
      </c>
      <c r="G66" s="168">
        <v>0</v>
      </c>
      <c r="H66" s="149">
        <v>4000</v>
      </c>
      <c r="I66" s="149">
        <f t="shared" si="12"/>
        <v>12000</v>
      </c>
      <c r="J66" s="149">
        <v>0</v>
      </c>
      <c r="K66" s="149">
        <f t="shared" si="13"/>
        <v>0</v>
      </c>
      <c r="L66" s="149">
        <v>15</v>
      </c>
      <c r="M66" s="149">
        <f t="shared" si="14"/>
        <v>0</v>
      </c>
      <c r="N66" s="149">
        <v>0.0155</v>
      </c>
      <c r="O66" s="149">
        <f t="shared" si="15"/>
        <v>0.05</v>
      </c>
      <c r="P66" s="149">
        <v>0</v>
      </c>
      <c r="Q66" s="149">
        <f t="shared" si="16"/>
        <v>0</v>
      </c>
      <c r="R66" s="149"/>
      <c r="S66" s="149" t="s">
        <v>128</v>
      </c>
      <c r="T66" s="149" t="s">
        <v>129</v>
      </c>
      <c r="U66" s="149">
        <v>0</v>
      </c>
      <c r="V66" s="149">
        <f t="shared" si="17"/>
        <v>0</v>
      </c>
      <c r="W66" s="149"/>
      <c r="X66" s="149" t="s">
        <v>169</v>
      </c>
      <c r="Y66" s="146"/>
      <c r="Z66" s="146"/>
      <c r="AA66" s="146"/>
      <c r="AB66" s="146"/>
      <c r="AC66" s="146"/>
      <c r="AD66" s="146"/>
      <c r="AE66" s="146"/>
      <c r="AF66" s="146"/>
      <c r="AG66" s="146" t="s">
        <v>170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33" ht="12.75">
      <c r="A67" s="151" t="s">
        <v>123</v>
      </c>
      <c r="B67" s="152" t="s">
        <v>81</v>
      </c>
      <c r="C67" s="169" t="s">
        <v>82</v>
      </c>
      <c r="D67" s="153"/>
      <c r="E67" s="154"/>
      <c r="F67" s="155"/>
      <c r="G67" s="156">
        <v>0</v>
      </c>
      <c r="H67" s="150"/>
      <c r="I67" s="150">
        <f>SUM(I68:I74)</f>
        <v>16000</v>
      </c>
      <c r="J67" s="150"/>
      <c r="K67" s="150">
        <f>SUM(K68:K74)</f>
        <v>13012.4</v>
      </c>
      <c r="L67" s="150"/>
      <c r="M67" s="150">
        <f>SUM(M68:M74)</f>
        <v>0</v>
      </c>
      <c r="N67" s="150"/>
      <c r="O67" s="150">
        <f>SUM(O68:O74)</f>
        <v>0.18000000000000002</v>
      </c>
      <c r="P67" s="150"/>
      <c r="Q67" s="150">
        <f>SUM(Q68:Q74)</f>
        <v>0.01</v>
      </c>
      <c r="R67" s="150"/>
      <c r="S67" s="150"/>
      <c r="T67" s="150"/>
      <c r="U67" s="150"/>
      <c r="V67" s="150">
        <f>SUM(V68:V74)</f>
        <v>10.05</v>
      </c>
      <c r="W67" s="150"/>
      <c r="X67" s="150"/>
      <c r="AG67" t="s">
        <v>124</v>
      </c>
    </row>
    <row r="68" spans="1:60" ht="12.75" outlineLevel="1">
      <c r="A68" s="163">
        <v>47</v>
      </c>
      <c r="B68" s="164" t="s">
        <v>234</v>
      </c>
      <c r="C68" s="170" t="s">
        <v>235</v>
      </c>
      <c r="D68" s="165" t="s">
        <v>134</v>
      </c>
      <c r="E68" s="166">
        <v>3</v>
      </c>
      <c r="F68" s="167">
        <v>0</v>
      </c>
      <c r="G68" s="168">
        <v>0</v>
      </c>
      <c r="H68" s="149">
        <v>0</v>
      </c>
      <c r="I68" s="149">
        <f aca="true" t="shared" si="18" ref="I68:I74">ROUND(E68*H68,2)</f>
        <v>0</v>
      </c>
      <c r="J68" s="149">
        <v>654</v>
      </c>
      <c r="K68" s="149">
        <f aca="true" t="shared" si="19" ref="K68:K74">ROUND(E68*J68,2)</f>
        <v>1962</v>
      </c>
      <c r="L68" s="149">
        <v>15</v>
      </c>
      <c r="M68" s="149">
        <f aca="true" t="shared" si="20" ref="M68:M74">G68*(1+L68/100)</f>
        <v>0</v>
      </c>
      <c r="N68" s="149">
        <v>0</v>
      </c>
      <c r="O68" s="149">
        <f aca="true" t="shared" si="21" ref="O68:O74">ROUND(E68*N68,2)</f>
        <v>0</v>
      </c>
      <c r="P68" s="149">
        <v>0</v>
      </c>
      <c r="Q68" s="149">
        <f aca="true" t="shared" si="22" ref="Q68:Q74">ROUND(E68*P68,2)</f>
        <v>0</v>
      </c>
      <c r="R68" s="149"/>
      <c r="S68" s="149" t="s">
        <v>135</v>
      </c>
      <c r="T68" s="149" t="s">
        <v>135</v>
      </c>
      <c r="U68" s="149">
        <v>1.45</v>
      </c>
      <c r="V68" s="149">
        <f aca="true" t="shared" si="23" ref="V68:V74">ROUND(E68*U68,2)</f>
        <v>4.35</v>
      </c>
      <c r="W68" s="149"/>
      <c r="X68" s="149" t="s">
        <v>130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131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12.75" outlineLevel="1">
      <c r="A69" s="163">
        <v>48</v>
      </c>
      <c r="B69" s="164" t="s">
        <v>236</v>
      </c>
      <c r="C69" s="170" t="s">
        <v>237</v>
      </c>
      <c r="D69" s="165" t="s">
        <v>134</v>
      </c>
      <c r="E69" s="166">
        <v>2</v>
      </c>
      <c r="F69" s="167">
        <v>0</v>
      </c>
      <c r="G69" s="168">
        <v>0</v>
      </c>
      <c r="H69" s="149">
        <v>0</v>
      </c>
      <c r="I69" s="149">
        <f t="shared" si="18"/>
        <v>0</v>
      </c>
      <c r="J69" s="149">
        <v>676</v>
      </c>
      <c r="K69" s="149">
        <f t="shared" si="19"/>
        <v>1352</v>
      </c>
      <c r="L69" s="149">
        <v>15</v>
      </c>
      <c r="M69" s="149">
        <f t="shared" si="20"/>
        <v>0</v>
      </c>
      <c r="N69" s="149">
        <v>0</v>
      </c>
      <c r="O69" s="149">
        <f t="shared" si="21"/>
        <v>0</v>
      </c>
      <c r="P69" s="149">
        <v>0</v>
      </c>
      <c r="Q69" s="149">
        <f t="shared" si="22"/>
        <v>0</v>
      </c>
      <c r="R69" s="149"/>
      <c r="S69" s="149" t="s">
        <v>135</v>
      </c>
      <c r="T69" s="149" t="s">
        <v>135</v>
      </c>
      <c r="U69" s="149">
        <v>1.5</v>
      </c>
      <c r="V69" s="149">
        <f t="shared" si="23"/>
        <v>3</v>
      </c>
      <c r="W69" s="149"/>
      <c r="X69" s="149" t="s">
        <v>130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131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12.75" outlineLevel="1">
      <c r="A70" s="163">
        <v>49</v>
      </c>
      <c r="B70" s="164" t="s">
        <v>238</v>
      </c>
      <c r="C70" s="170" t="s">
        <v>239</v>
      </c>
      <c r="D70" s="165" t="s">
        <v>134</v>
      </c>
      <c r="E70" s="166">
        <v>4</v>
      </c>
      <c r="F70" s="167">
        <v>0</v>
      </c>
      <c r="G70" s="168">
        <v>0</v>
      </c>
      <c r="H70" s="149">
        <v>0</v>
      </c>
      <c r="I70" s="149">
        <f t="shared" si="18"/>
        <v>0</v>
      </c>
      <c r="J70" s="149">
        <v>49.6</v>
      </c>
      <c r="K70" s="149">
        <f t="shared" si="19"/>
        <v>198.4</v>
      </c>
      <c r="L70" s="149">
        <v>15</v>
      </c>
      <c r="M70" s="149">
        <f t="shared" si="20"/>
        <v>0</v>
      </c>
      <c r="N70" s="149">
        <v>0</v>
      </c>
      <c r="O70" s="149">
        <f t="shared" si="21"/>
        <v>0</v>
      </c>
      <c r="P70" s="149">
        <v>0.0018</v>
      </c>
      <c r="Q70" s="149">
        <f t="shared" si="22"/>
        <v>0.01</v>
      </c>
      <c r="R70" s="149"/>
      <c r="S70" s="149" t="s">
        <v>135</v>
      </c>
      <c r="T70" s="149" t="s">
        <v>135</v>
      </c>
      <c r="U70" s="149">
        <v>0.11</v>
      </c>
      <c r="V70" s="149">
        <f t="shared" si="23"/>
        <v>0.44</v>
      </c>
      <c r="W70" s="149"/>
      <c r="X70" s="149" t="s">
        <v>130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131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12.75" outlineLevel="1">
      <c r="A71" s="163">
        <v>50</v>
      </c>
      <c r="B71" s="164" t="s">
        <v>240</v>
      </c>
      <c r="C71" s="170" t="s">
        <v>241</v>
      </c>
      <c r="D71" s="165" t="s">
        <v>211</v>
      </c>
      <c r="E71" s="166">
        <v>1</v>
      </c>
      <c r="F71" s="167">
        <v>0</v>
      </c>
      <c r="G71" s="168">
        <v>0</v>
      </c>
      <c r="H71" s="149">
        <v>0</v>
      </c>
      <c r="I71" s="149">
        <f t="shared" si="18"/>
        <v>0</v>
      </c>
      <c r="J71" s="149">
        <v>2000</v>
      </c>
      <c r="K71" s="149">
        <f t="shared" si="19"/>
        <v>2000</v>
      </c>
      <c r="L71" s="149">
        <v>15</v>
      </c>
      <c r="M71" s="149">
        <f t="shared" si="20"/>
        <v>0</v>
      </c>
      <c r="N71" s="149">
        <v>0</v>
      </c>
      <c r="O71" s="149">
        <f t="shared" si="21"/>
        <v>0</v>
      </c>
      <c r="P71" s="149">
        <v>0</v>
      </c>
      <c r="Q71" s="149">
        <f t="shared" si="22"/>
        <v>0</v>
      </c>
      <c r="R71" s="149"/>
      <c r="S71" s="149" t="s">
        <v>135</v>
      </c>
      <c r="T71" s="149" t="s">
        <v>129</v>
      </c>
      <c r="U71" s="149">
        <v>2.255</v>
      </c>
      <c r="V71" s="149">
        <f t="shared" si="23"/>
        <v>2.26</v>
      </c>
      <c r="W71" s="149"/>
      <c r="X71" s="149" t="s">
        <v>130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131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>
      <c r="A72" s="163">
        <v>51</v>
      </c>
      <c r="B72" s="164" t="s">
        <v>242</v>
      </c>
      <c r="C72" s="170" t="s">
        <v>243</v>
      </c>
      <c r="D72" s="165" t="s">
        <v>244</v>
      </c>
      <c r="E72" s="166">
        <v>1</v>
      </c>
      <c r="F72" s="167">
        <v>0</v>
      </c>
      <c r="G72" s="168">
        <v>0</v>
      </c>
      <c r="H72" s="149">
        <v>0</v>
      </c>
      <c r="I72" s="149">
        <f t="shared" si="18"/>
        <v>0</v>
      </c>
      <c r="J72" s="149">
        <v>7500</v>
      </c>
      <c r="K72" s="149">
        <f t="shared" si="19"/>
        <v>7500</v>
      </c>
      <c r="L72" s="149">
        <v>15</v>
      </c>
      <c r="M72" s="149">
        <f t="shared" si="20"/>
        <v>0</v>
      </c>
      <c r="N72" s="149">
        <v>0</v>
      </c>
      <c r="O72" s="149">
        <f t="shared" si="21"/>
        <v>0</v>
      </c>
      <c r="P72" s="149">
        <v>0</v>
      </c>
      <c r="Q72" s="149">
        <f t="shared" si="22"/>
        <v>0</v>
      </c>
      <c r="R72" s="149"/>
      <c r="S72" s="149" t="s">
        <v>128</v>
      </c>
      <c r="T72" s="149" t="s">
        <v>129</v>
      </c>
      <c r="U72" s="149">
        <v>0</v>
      </c>
      <c r="V72" s="149">
        <f t="shared" si="23"/>
        <v>0</v>
      </c>
      <c r="W72" s="149"/>
      <c r="X72" s="149" t="s">
        <v>130</v>
      </c>
      <c r="Y72" s="146"/>
      <c r="Z72" s="146"/>
      <c r="AA72" s="146"/>
      <c r="AB72" s="146"/>
      <c r="AC72" s="146"/>
      <c r="AD72" s="146"/>
      <c r="AE72" s="146"/>
      <c r="AF72" s="146"/>
      <c r="AG72" s="146" t="s">
        <v>131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12.75" outlineLevel="1">
      <c r="A73" s="163">
        <v>52</v>
      </c>
      <c r="B73" s="164" t="s">
        <v>245</v>
      </c>
      <c r="C73" s="170" t="s">
        <v>246</v>
      </c>
      <c r="D73" s="165" t="s">
        <v>134</v>
      </c>
      <c r="E73" s="166">
        <v>2</v>
      </c>
      <c r="F73" s="167">
        <v>0</v>
      </c>
      <c r="G73" s="168">
        <v>0</v>
      </c>
      <c r="H73" s="149">
        <v>3500</v>
      </c>
      <c r="I73" s="149">
        <f t="shared" si="18"/>
        <v>7000</v>
      </c>
      <c r="J73" s="149">
        <v>0</v>
      </c>
      <c r="K73" s="149">
        <f t="shared" si="19"/>
        <v>0</v>
      </c>
      <c r="L73" s="149">
        <v>15</v>
      </c>
      <c r="M73" s="149">
        <f t="shared" si="20"/>
        <v>0</v>
      </c>
      <c r="N73" s="149">
        <v>0.0175</v>
      </c>
      <c r="O73" s="149">
        <f t="shared" si="21"/>
        <v>0.04</v>
      </c>
      <c r="P73" s="149">
        <v>0</v>
      </c>
      <c r="Q73" s="149">
        <f t="shared" si="22"/>
        <v>0</v>
      </c>
      <c r="R73" s="149"/>
      <c r="S73" s="149" t="s">
        <v>128</v>
      </c>
      <c r="T73" s="149" t="s">
        <v>129</v>
      </c>
      <c r="U73" s="149">
        <v>0</v>
      </c>
      <c r="V73" s="149">
        <f t="shared" si="23"/>
        <v>0</v>
      </c>
      <c r="W73" s="149"/>
      <c r="X73" s="149" t="s">
        <v>169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170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12.75" outlineLevel="1">
      <c r="A74" s="163">
        <v>53</v>
      </c>
      <c r="B74" s="164" t="s">
        <v>247</v>
      </c>
      <c r="C74" s="170" t="s">
        <v>248</v>
      </c>
      <c r="D74" s="165" t="s">
        <v>134</v>
      </c>
      <c r="E74" s="166">
        <v>3</v>
      </c>
      <c r="F74" s="167">
        <v>0</v>
      </c>
      <c r="G74" s="168">
        <v>0</v>
      </c>
      <c r="H74" s="149">
        <v>3000</v>
      </c>
      <c r="I74" s="149">
        <f t="shared" si="18"/>
        <v>9000</v>
      </c>
      <c r="J74" s="149">
        <v>0</v>
      </c>
      <c r="K74" s="149">
        <f t="shared" si="19"/>
        <v>0</v>
      </c>
      <c r="L74" s="149">
        <v>15</v>
      </c>
      <c r="M74" s="149">
        <f t="shared" si="20"/>
        <v>0</v>
      </c>
      <c r="N74" s="149">
        <v>0.046</v>
      </c>
      <c r="O74" s="149">
        <f t="shared" si="21"/>
        <v>0.14</v>
      </c>
      <c r="P74" s="149">
        <v>0</v>
      </c>
      <c r="Q74" s="149">
        <f t="shared" si="22"/>
        <v>0</v>
      </c>
      <c r="R74" s="149"/>
      <c r="S74" s="149" t="s">
        <v>128</v>
      </c>
      <c r="T74" s="149" t="s">
        <v>129</v>
      </c>
      <c r="U74" s="149">
        <v>0</v>
      </c>
      <c r="V74" s="149">
        <f t="shared" si="23"/>
        <v>0</v>
      </c>
      <c r="W74" s="149"/>
      <c r="X74" s="149" t="s">
        <v>169</v>
      </c>
      <c r="Y74" s="146"/>
      <c r="Z74" s="146"/>
      <c r="AA74" s="146"/>
      <c r="AB74" s="146"/>
      <c r="AC74" s="146"/>
      <c r="AD74" s="146"/>
      <c r="AE74" s="146"/>
      <c r="AF74" s="146"/>
      <c r="AG74" s="146" t="s">
        <v>170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33" ht="12.75">
      <c r="A75" s="151" t="s">
        <v>123</v>
      </c>
      <c r="B75" s="152" t="s">
        <v>83</v>
      </c>
      <c r="C75" s="169" t="s">
        <v>84</v>
      </c>
      <c r="D75" s="153"/>
      <c r="E75" s="154"/>
      <c r="F75" s="155"/>
      <c r="G75" s="156">
        <v>0</v>
      </c>
      <c r="H75" s="150"/>
      <c r="I75" s="150">
        <f>SUM(I76:I82)</f>
        <v>8184.12</v>
      </c>
      <c r="J75" s="150"/>
      <c r="K75" s="150">
        <f>SUM(K76:K82)</f>
        <v>11323.77</v>
      </c>
      <c r="L75" s="150"/>
      <c r="M75" s="150">
        <f>SUM(M76:M82)</f>
        <v>0</v>
      </c>
      <c r="N75" s="150"/>
      <c r="O75" s="150">
        <f>SUM(O76:O82)</f>
        <v>0.34</v>
      </c>
      <c r="P75" s="150"/>
      <c r="Q75" s="150">
        <f>SUM(Q76:Q82)</f>
        <v>0</v>
      </c>
      <c r="R75" s="150"/>
      <c r="S75" s="150"/>
      <c r="T75" s="150"/>
      <c r="U75" s="150"/>
      <c r="V75" s="150">
        <f>SUM(V76:V82)</f>
        <v>17.67</v>
      </c>
      <c r="W75" s="150"/>
      <c r="X75" s="150"/>
      <c r="AG75" t="s">
        <v>124</v>
      </c>
    </row>
    <row r="76" spans="1:60" ht="12.75" outlineLevel="1">
      <c r="A76" s="163">
        <v>54</v>
      </c>
      <c r="B76" s="164" t="s">
        <v>249</v>
      </c>
      <c r="C76" s="170" t="s">
        <v>250</v>
      </c>
      <c r="D76" s="165" t="s">
        <v>155</v>
      </c>
      <c r="E76" s="166">
        <v>8.6</v>
      </c>
      <c r="F76" s="167">
        <v>0</v>
      </c>
      <c r="G76" s="168">
        <v>0</v>
      </c>
      <c r="H76" s="149">
        <v>5.42</v>
      </c>
      <c r="I76" s="149">
        <f aca="true" t="shared" si="24" ref="I76:I82">ROUND(E76*H76,2)</f>
        <v>46.61</v>
      </c>
      <c r="J76" s="149">
        <v>88.38</v>
      </c>
      <c r="K76" s="149">
        <f aca="true" t="shared" si="25" ref="K76:K82">ROUND(E76*J76,2)</f>
        <v>760.07</v>
      </c>
      <c r="L76" s="149">
        <v>15</v>
      </c>
      <c r="M76" s="149">
        <f aca="true" t="shared" si="26" ref="M76:M82">G76*(1+L76/100)</f>
        <v>0</v>
      </c>
      <c r="N76" s="149">
        <v>0</v>
      </c>
      <c r="O76" s="149">
        <f aca="true" t="shared" si="27" ref="O76:O82">ROUND(E76*N76,2)</f>
        <v>0</v>
      </c>
      <c r="P76" s="149">
        <v>0</v>
      </c>
      <c r="Q76" s="149">
        <f aca="true" t="shared" si="28" ref="Q76:Q82">ROUND(E76*P76,2)</f>
        <v>0</v>
      </c>
      <c r="R76" s="149"/>
      <c r="S76" s="149" t="s">
        <v>135</v>
      </c>
      <c r="T76" s="149" t="s">
        <v>135</v>
      </c>
      <c r="U76" s="149">
        <v>0.154</v>
      </c>
      <c r="V76" s="149">
        <f aca="true" t="shared" si="29" ref="V76:V82">ROUND(E76*U76,2)</f>
        <v>1.32</v>
      </c>
      <c r="W76" s="149"/>
      <c r="X76" s="149" t="s">
        <v>130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131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22.5" outlineLevel="1">
      <c r="A77" s="163">
        <v>55</v>
      </c>
      <c r="B77" s="164" t="s">
        <v>251</v>
      </c>
      <c r="C77" s="170" t="s">
        <v>252</v>
      </c>
      <c r="D77" s="165" t="s">
        <v>155</v>
      </c>
      <c r="E77" s="166">
        <v>4.1</v>
      </c>
      <c r="F77" s="167">
        <v>0</v>
      </c>
      <c r="G77" s="168">
        <v>0</v>
      </c>
      <c r="H77" s="149">
        <v>223.05</v>
      </c>
      <c r="I77" s="149">
        <f t="shared" si="24"/>
        <v>914.51</v>
      </c>
      <c r="J77" s="149">
        <v>76.95</v>
      </c>
      <c r="K77" s="149">
        <f t="shared" si="25"/>
        <v>315.5</v>
      </c>
      <c r="L77" s="149">
        <v>15</v>
      </c>
      <c r="M77" s="149">
        <f t="shared" si="26"/>
        <v>0</v>
      </c>
      <c r="N77" s="149">
        <v>0.00026</v>
      </c>
      <c r="O77" s="149">
        <f t="shared" si="27"/>
        <v>0</v>
      </c>
      <c r="P77" s="149">
        <v>0</v>
      </c>
      <c r="Q77" s="149">
        <f t="shared" si="28"/>
        <v>0</v>
      </c>
      <c r="R77" s="149"/>
      <c r="S77" s="149" t="s">
        <v>135</v>
      </c>
      <c r="T77" s="149" t="s">
        <v>129</v>
      </c>
      <c r="U77" s="149">
        <v>0.15</v>
      </c>
      <c r="V77" s="149">
        <f t="shared" si="29"/>
        <v>0.62</v>
      </c>
      <c r="W77" s="149"/>
      <c r="X77" s="149" t="s">
        <v>130</v>
      </c>
      <c r="Y77" s="146"/>
      <c r="Z77" s="146"/>
      <c r="AA77" s="146"/>
      <c r="AB77" s="146"/>
      <c r="AC77" s="146"/>
      <c r="AD77" s="146"/>
      <c r="AE77" s="146"/>
      <c r="AF77" s="146"/>
      <c r="AG77" s="146" t="s">
        <v>131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12.75" outlineLevel="1">
      <c r="A78" s="163">
        <v>56</v>
      </c>
      <c r="B78" s="164" t="s">
        <v>253</v>
      </c>
      <c r="C78" s="170" t="s">
        <v>254</v>
      </c>
      <c r="D78" s="165" t="s">
        <v>127</v>
      </c>
      <c r="E78" s="166">
        <v>12</v>
      </c>
      <c r="F78" s="167">
        <v>0</v>
      </c>
      <c r="G78" s="168">
        <v>0</v>
      </c>
      <c r="H78" s="149">
        <v>0</v>
      </c>
      <c r="I78" s="149">
        <f t="shared" si="24"/>
        <v>0</v>
      </c>
      <c r="J78" s="149">
        <v>15</v>
      </c>
      <c r="K78" s="149">
        <f t="shared" si="25"/>
        <v>180</v>
      </c>
      <c r="L78" s="149">
        <v>15</v>
      </c>
      <c r="M78" s="149">
        <f t="shared" si="26"/>
        <v>0</v>
      </c>
      <c r="N78" s="149">
        <v>0</v>
      </c>
      <c r="O78" s="149">
        <f t="shared" si="27"/>
        <v>0</v>
      </c>
      <c r="P78" s="149">
        <v>0</v>
      </c>
      <c r="Q78" s="149">
        <f t="shared" si="28"/>
        <v>0</v>
      </c>
      <c r="R78" s="149"/>
      <c r="S78" s="149" t="s">
        <v>135</v>
      </c>
      <c r="T78" s="149" t="s">
        <v>135</v>
      </c>
      <c r="U78" s="149">
        <v>0.03</v>
      </c>
      <c r="V78" s="149">
        <f t="shared" si="29"/>
        <v>0.36</v>
      </c>
      <c r="W78" s="149"/>
      <c r="X78" s="149" t="s">
        <v>130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131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12.75" outlineLevel="1">
      <c r="A79" s="163">
        <v>57</v>
      </c>
      <c r="B79" s="164" t="s">
        <v>255</v>
      </c>
      <c r="C79" s="170" t="s">
        <v>256</v>
      </c>
      <c r="D79" s="165" t="s">
        <v>211</v>
      </c>
      <c r="E79" s="166">
        <v>1</v>
      </c>
      <c r="F79" s="167">
        <v>0</v>
      </c>
      <c r="G79" s="168">
        <v>0</v>
      </c>
      <c r="H79" s="149">
        <v>0</v>
      </c>
      <c r="I79" s="149">
        <f t="shared" si="24"/>
        <v>0</v>
      </c>
      <c r="J79" s="149">
        <v>1860</v>
      </c>
      <c r="K79" s="149">
        <f t="shared" si="25"/>
        <v>1860</v>
      </c>
      <c r="L79" s="149">
        <v>15</v>
      </c>
      <c r="M79" s="149">
        <f t="shared" si="26"/>
        <v>0</v>
      </c>
      <c r="N79" s="149">
        <v>0</v>
      </c>
      <c r="O79" s="149">
        <f t="shared" si="27"/>
        <v>0</v>
      </c>
      <c r="P79" s="149">
        <v>0</v>
      </c>
      <c r="Q79" s="149">
        <f t="shared" si="28"/>
        <v>0</v>
      </c>
      <c r="R79" s="149"/>
      <c r="S79" s="149" t="s">
        <v>135</v>
      </c>
      <c r="T79" s="149" t="s">
        <v>129</v>
      </c>
      <c r="U79" s="149">
        <v>1.598</v>
      </c>
      <c r="V79" s="149">
        <f t="shared" si="29"/>
        <v>1.6</v>
      </c>
      <c r="W79" s="149"/>
      <c r="X79" s="149" t="s">
        <v>130</v>
      </c>
      <c r="Y79" s="146"/>
      <c r="Z79" s="146"/>
      <c r="AA79" s="146"/>
      <c r="AB79" s="146"/>
      <c r="AC79" s="146"/>
      <c r="AD79" s="146"/>
      <c r="AE79" s="146"/>
      <c r="AF79" s="146"/>
      <c r="AG79" s="146" t="s">
        <v>131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12.75" outlineLevel="1">
      <c r="A80" s="163">
        <v>58</v>
      </c>
      <c r="B80" s="164" t="s">
        <v>257</v>
      </c>
      <c r="C80" s="170" t="s">
        <v>258</v>
      </c>
      <c r="D80" s="165" t="s">
        <v>155</v>
      </c>
      <c r="E80" s="166">
        <v>8.6</v>
      </c>
      <c r="F80" s="167">
        <v>0</v>
      </c>
      <c r="G80" s="168">
        <v>0</v>
      </c>
      <c r="H80" s="149">
        <v>0</v>
      </c>
      <c r="I80" s="149">
        <f t="shared" si="24"/>
        <v>0</v>
      </c>
      <c r="J80" s="149">
        <v>127</v>
      </c>
      <c r="K80" s="149">
        <f t="shared" si="25"/>
        <v>1092.2</v>
      </c>
      <c r="L80" s="149">
        <v>15</v>
      </c>
      <c r="M80" s="149">
        <f t="shared" si="26"/>
        <v>0</v>
      </c>
      <c r="N80" s="149">
        <v>0.00032</v>
      </c>
      <c r="O80" s="149">
        <f t="shared" si="27"/>
        <v>0</v>
      </c>
      <c r="P80" s="149">
        <v>0</v>
      </c>
      <c r="Q80" s="149">
        <f t="shared" si="28"/>
        <v>0</v>
      </c>
      <c r="R80" s="149"/>
      <c r="S80" s="149" t="s">
        <v>128</v>
      </c>
      <c r="T80" s="149" t="s">
        <v>129</v>
      </c>
      <c r="U80" s="149">
        <v>0.236</v>
      </c>
      <c r="V80" s="149">
        <f t="shared" si="29"/>
        <v>2.03</v>
      </c>
      <c r="W80" s="149"/>
      <c r="X80" s="149" t="s">
        <v>130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131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>
      <c r="A81" s="163">
        <v>59</v>
      </c>
      <c r="B81" s="164" t="s">
        <v>259</v>
      </c>
      <c r="C81" s="170" t="s">
        <v>260</v>
      </c>
      <c r="D81" s="165" t="s">
        <v>127</v>
      </c>
      <c r="E81" s="166">
        <v>12</v>
      </c>
      <c r="F81" s="167">
        <v>0</v>
      </c>
      <c r="G81" s="168">
        <v>0</v>
      </c>
      <c r="H81" s="149">
        <v>0</v>
      </c>
      <c r="I81" s="149">
        <f t="shared" si="24"/>
        <v>0</v>
      </c>
      <c r="J81" s="149">
        <v>593</v>
      </c>
      <c r="K81" s="149">
        <f t="shared" si="25"/>
        <v>7116</v>
      </c>
      <c r="L81" s="149">
        <v>15</v>
      </c>
      <c r="M81" s="149">
        <f t="shared" si="26"/>
        <v>0</v>
      </c>
      <c r="N81" s="149">
        <v>0.00504</v>
      </c>
      <c r="O81" s="149">
        <f t="shared" si="27"/>
        <v>0.06</v>
      </c>
      <c r="P81" s="149">
        <v>0</v>
      </c>
      <c r="Q81" s="149">
        <f t="shared" si="28"/>
        <v>0</v>
      </c>
      <c r="R81" s="149"/>
      <c r="S81" s="149" t="s">
        <v>128</v>
      </c>
      <c r="T81" s="149" t="s">
        <v>129</v>
      </c>
      <c r="U81" s="149">
        <v>0.978</v>
      </c>
      <c r="V81" s="149">
        <f t="shared" si="29"/>
        <v>11.74</v>
      </c>
      <c r="W81" s="149"/>
      <c r="X81" s="149" t="s">
        <v>130</v>
      </c>
      <c r="Y81" s="146"/>
      <c r="Z81" s="146"/>
      <c r="AA81" s="146"/>
      <c r="AB81" s="146"/>
      <c r="AC81" s="146"/>
      <c r="AD81" s="146"/>
      <c r="AE81" s="146"/>
      <c r="AF81" s="146"/>
      <c r="AG81" s="146" t="s">
        <v>131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12.75" outlineLevel="1">
      <c r="A82" s="163">
        <v>60</v>
      </c>
      <c r="B82" s="164" t="s">
        <v>261</v>
      </c>
      <c r="C82" s="170" t="s">
        <v>262</v>
      </c>
      <c r="D82" s="165" t="s">
        <v>127</v>
      </c>
      <c r="E82" s="166">
        <v>14.446</v>
      </c>
      <c r="F82" s="167">
        <v>0</v>
      </c>
      <c r="G82" s="168">
        <v>0</v>
      </c>
      <c r="H82" s="149">
        <v>500</v>
      </c>
      <c r="I82" s="149">
        <f t="shared" si="24"/>
        <v>7223</v>
      </c>
      <c r="J82" s="149">
        <v>0</v>
      </c>
      <c r="K82" s="149">
        <f t="shared" si="25"/>
        <v>0</v>
      </c>
      <c r="L82" s="149">
        <v>15</v>
      </c>
      <c r="M82" s="149">
        <f t="shared" si="26"/>
        <v>0</v>
      </c>
      <c r="N82" s="149">
        <v>0.0192</v>
      </c>
      <c r="O82" s="149">
        <f t="shared" si="27"/>
        <v>0.28</v>
      </c>
      <c r="P82" s="149">
        <v>0</v>
      </c>
      <c r="Q82" s="149">
        <f t="shared" si="28"/>
        <v>0</v>
      </c>
      <c r="R82" s="149"/>
      <c r="S82" s="149" t="s">
        <v>128</v>
      </c>
      <c r="T82" s="149" t="s">
        <v>129</v>
      </c>
      <c r="U82" s="149">
        <v>0</v>
      </c>
      <c r="V82" s="149">
        <f t="shared" si="29"/>
        <v>0</v>
      </c>
      <c r="W82" s="149"/>
      <c r="X82" s="149" t="s">
        <v>169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170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33" ht="12.75">
      <c r="A83" s="151" t="s">
        <v>123</v>
      </c>
      <c r="B83" s="152" t="s">
        <v>85</v>
      </c>
      <c r="C83" s="169" t="s">
        <v>86</v>
      </c>
      <c r="D83" s="153"/>
      <c r="E83" s="154"/>
      <c r="F83" s="155">
        <v>0</v>
      </c>
      <c r="G83" s="156">
        <v>0</v>
      </c>
      <c r="H83" s="150"/>
      <c r="I83" s="150">
        <f>SUM(I84:I87)</f>
        <v>0</v>
      </c>
      <c r="J83" s="150"/>
      <c r="K83" s="150">
        <f>SUM(K84:K87)</f>
        <v>44908.56</v>
      </c>
      <c r="L83" s="150"/>
      <c r="M83" s="150">
        <f>SUM(M84:M87)</f>
        <v>0</v>
      </c>
      <c r="N83" s="150"/>
      <c r="O83" s="150">
        <f>SUM(O84:O87)</f>
        <v>2.34</v>
      </c>
      <c r="P83" s="150"/>
      <c r="Q83" s="150">
        <f>SUM(Q84:Q87)</f>
        <v>0</v>
      </c>
      <c r="R83" s="150"/>
      <c r="S83" s="150"/>
      <c r="T83" s="150"/>
      <c r="U83" s="150"/>
      <c r="V83" s="150">
        <f>SUM(V84:V87)</f>
        <v>101.07</v>
      </c>
      <c r="W83" s="150"/>
      <c r="X83" s="150"/>
      <c r="AG83" t="s">
        <v>124</v>
      </c>
    </row>
    <row r="84" spans="1:60" ht="12.75" outlineLevel="1">
      <c r="A84" s="163">
        <v>61</v>
      </c>
      <c r="B84" s="164" t="s">
        <v>263</v>
      </c>
      <c r="C84" s="170" t="s">
        <v>264</v>
      </c>
      <c r="D84" s="165" t="s">
        <v>211</v>
      </c>
      <c r="E84" s="166">
        <v>1</v>
      </c>
      <c r="F84" s="167">
        <v>0</v>
      </c>
      <c r="G84" s="168">
        <v>0</v>
      </c>
      <c r="H84" s="149">
        <v>0</v>
      </c>
      <c r="I84" s="149">
        <f>ROUND(E84*H84,2)</f>
        <v>0</v>
      </c>
      <c r="J84" s="149">
        <v>2000</v>
      </c>
      <c r="K84" s="149">
        <f>ROUND(E84*J84,2)</f>
        <v>2000</v>
      </c>
      <c r="L84" s="149">
        <v>15</v>
      </c>
      <c r="M84" s="149">
        <f>G84*(1+L84/100)</f>
        <v>0</v>
      </c>
      <c r="N84" s="149">
        <v>0</v>
      </c>
      <c r="O84" s="149">
        <f>ROUND(E84*N84,2)</f>
        <v>0</v>
      </c>
      <c r="P84" s="149">
        <v>0</v>
      </c>
      <c r="Q84" s="149">
        <f>ROUND(E84*P84,2)</f>
        <v>0</v>
      </c>
      <c r="R84" s="149"/>
      <c r="S84" s="149" t="s">
        <v>135</v>
      </c>
      <c r="T84" s="149" t="s">
        <v>129</v>
      </c>
      <c r="U84" s="149">
        <v>1.598</v>
      </c>
      <c r="V84" s="149">
        <f>ROUND(E84*U84,2)</f>
        <v>1.6</v>
      </c>
      <c r="W84" s="149"/>
      <c r="X84" s="149" t="s">
        <v>130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131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12.75" outlineLevel="1">
      <c r="A85" s="163">
        <v>62</v>
      </c>
      <c r="B85" s="164" t="s">
        <v>265</v>
      </c>
      <c r="C85" s="170" t="s">
        <v>266</v>
      </c>
      <c r="D85" s="165" t="s">
        <v>127</v>
      </c>
      <c r="E85" s="166">
        <v>34.48</v>
      </c>
      <c r="F85" s="167">
        <v>0</v>
      </c>
      <c r="G85" s="168">
        <v>0</v>
      </c>
      <c r="H85" s="149">
        <v>0</v>
      </c>
      <c r="I85" s="149">
        <f>ROUND(E85*H85,2)</f>
        <v>0</v>
      </c>
      <c r="J85" s="149">
        <v>647</v>
      </c>
      <c r="K85" s="149">
        <f>ROUND(E85*J85,2)</f>
        <v>22308.56</v>
      </c>
      <c r="L85" s="149">
        <v>15</v>
      </c>
      <c r="M85" s="149">
        <f>G85*(1+L85/100)</f>
        <v>0</v>
      </c>
      <c r="N85" s="149">
        <v>0.00487</v>
      </c>
      <c r="O85" s="149">
        <f>ROUND(E85*N85,2)</f>
        <v>0.17</v>
      </c>
      <c r="P85" s="149">
        <v>0</v>
      </c>
      <c r="Q85" s="149">
        <f>ROUND(E85*P85,2)</f>
        <v>0</v>
      </c>
      <c r="R85" s="149"/>
      <c r="S85" s="149" t="s">
        <v>128</v>
      </c>
      <c r="T85" s="149" t="s">
        <v>129</v>
      </c>
      <c r="U85" s="149">
        <v>1.126</v>
      </c>
      <c r="V85" s="149">
        <f>ROUND(E85*U85,2)</f>
        <v>38.82</v>
      </c>
      <c r="W85" s="149"/>
      <c r="X85" s="149" t="s">
        <v>130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131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12.75" outlineLevel="1">
      <c r="A86" s="163">
        <v>63</v>
      </c>
      <c r="B86" s="164" t="s">
        <v>267</v>
      </c>
      <c r="C86" s="170" t="s">
        <v>268</v>
      </c>
      <c r="D86" s="165" t="s">
        <v>127</v>
      </c>
      <c r="E86" s="166">
        <v>35</v>
      </c>
      <c r="F86" s="167">
        <v>0</v>
      </c>
      <c r="G86" s="168">
        <v>0</v>
      </c>
      <c r="H86" s="149">
        <v>0</v>
      </c>
      <c r="I86" s="149">
        <f>ROUND(E86*H86,2)</f>
        <v>0</v>
      </c>
      <c r="J86" s="149">
        <v>400</v>
      </c>
      <c r="K86" s="149">
        <f>ROUND(E86*J86,2)</f>
        <v>14000</v>
      </c>
      <c r="L86" s="149">
        <v>15</v>
      </c>
      <c r="M86" s="149">
        <f>G86*(1+L86/100)</f>
        <v>0</v>
      </c>
      <c r="N86" s="149">
        <v>0.06188</v>
      </c>
      <c r="O86" s="149">
        <f>ROUND(E86*N86,2)</f>
        <v>2.17</v>
      </c>
      <c r="P86" s="149">
        <v>0</v>
      </c>
      <c r="Q86" s="149">
        <f>ROUND(E86*P86,2)</f>
        <v>0</v>
      </c>
      <c r="R86" s="149"/>
      <c r="S86" s="149" t="s">
        <v>128</v>
      </c>
      <c r="T86" s="149" t="s">
        <v>129</v>
      </c>
      <c r="U86" s="149">
        <v>1.582</v>
      </c>
      <c r="V86" s="149">
        <f>ROUND(E86*U86,2)</f>
        <v>55.37</v>
      </c>
      <c r="W86" s="149"/>
      <c r="X86" s="149" t="s">
        <v>130</v>
      </c>
      <c r="Y86" s="146"/>
      <c r="Z86" s="146"/>
      <c r="AA86" s="146"/>
      <c r="AB86" s="146"/>
      <c r="AC86" s="146"/>
      <c r="AD86" s="146"/>
      <c r="AE86" s="146"/>
      <c r="AF86" s="146"/>
      <c r="AG86" s="146" t="s">
        <v>131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22.5" outlineLevel="1">
      <c r="A87" s="163">
        <v>64</v>
      </c>
      <c r="B87" s="164" t="s">
        <v>269</v>
      </c>
      <c r="C87" s="170" t="s">
        <v>270</v>
      </c>
      <c r="D87" s="165" t="s">
        <v>155</v>
      </c>
      <c r="E87" s="166">
        <v>44</v>
      </c>
      <c r="F87" s="167">
        <v>0</v>
      </c>
      <c r="G87" s="168">
        <v>0</v>
      </c>
      <c r="H87" s="149">
        <v>0</v>
      </c>
      <c r="I87" s="149">
        <f>ROUND(E87*H87,2)</f>
        <v>0</v>
      </c>
      <c r="J87" s="149">
        <v>150</v>
      </c>
      <c r="K87" s="149">
        <f>ROUND(E87*J87,2)</f>
        <v>6600</v>
      </c>
      <c r="L87" s="149">
        <v>15</v>
      </c>
      <c r="M87" s="149">
        <f>G87*(1+L87/100)</f>
        <v>0</v>
      </c>
      <c r="N87" s="149">
        <v>0</v>
      </c>
      <c r="O87" s="149">
        <f>ROUND(E87*N87,2)</f>
        <v>0</v>
      </c>
      <c r="P87" s="149">
        <v>0</v>
      </c>
      <c r="Q87" s="149">
        <f>ROUND(E87*P87,2)</f>
        <v>0</v>
      </c>
      <c r="R87" s="149"/>
      <c r="S87" s="149" t="s">
        <v>128</v>
      </c>
      <c r="T87" s="149" t="s">
        <v>129</v>
      </c>
      <c r="U87" s="149">
        <v>0.12</v>
      </c>
      <c r="V87" s="149">
        <f>ROUND(E87*U87,2)</f>
        <v>5.28</v>
      </c>
      <c r="W87" s="149"/>
      <c r="X87" s="149" t="s">
        <v>130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131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33" ht="12.75">
      <c r="A88" s="151" t="s">
        <v>123</v>
      </c>
      <c r="B88" s="152" t="s">
        <v>87</v>
      </c>
      <c r="C88" s="169" t="s">
        <v>88</v>
      </c>
      <c r="D88" s="153"/>
      <c r="E88" s="154"/>
      <c r="F88" s="155"/>
      <c r="G88" s="156">
        <v>0</v>
      </c>
      <c r="H88" s="150"/>
      <c r="I88" s="150">
        <f>SUM(I89:I89)</f>
        <v>279.5</v>
      </c>
      <c r="J88" s="150"/>
      <c r="K88" s="150">
        <f>SUM(K89:K89)</f>
        <v>1470.5</v>
      </c>
      <c r="L88" s="150"/>
      <c r="M88" s="150">
        <f>SUM(M89:M89)</f>
        <v>0</v>
      </c>
      <c r="N88" s="150"/>
      <c r="O88" s="150">
        <f>SUM(O89:O89)</f>
        <v>0</v>
      </c>
      <c r="P88" s="150"/>
      <c r="Q88" s="150">
        <f>SUM(Q89:Q89)</f>
        <v>0</v>
      </c>
      <c r="R88" s="150"/>
      <c r="S88" s="150"/>
      <c r="T88" s="150"/>
      <c r="U88" s="150"/>
      <c r="V88" s="150">
        <f>SUM(V89:V89)</f>
        <v>1.44</v>
      </c>
      <c r="W88" s="150"/>
      <c r="X88" s="150"/>
      <c r="AG88" t="s">
        <v>124</v>
      </c>
    </row>
    <row r="89" spans="1:60" ht="12.75" outlineLevel="1">
      <c r="A89" s="163">
        <v>65</v>
      </c>
      <c r="B89" s="164" t="s">
        <v>271</v>
      </c>
      <c r="C89" s="170" t="s">
        <v>272</v>
      </c>
      <c r="D89" s="165" t="s">
        <v>244</v>
      </c>
      <c r="E89" s="166">
        <v>5</v>
      </c>
      <c r="F89" s="167">
        <v>0</v>
      </c>
      <c r="G89" s="168">
        <v>0</v>
      </c>
      <c r="H89" s="149">
        <v>55.9</v>
      </c>
      <c r="I89" s="149">
        <f>ROUND(E89*H89,2)</f>
        <v>279.5</v>
      </c>
      <c r="J89" s="149">
        <v>294.1</v>
      </c>
      <c r="K89" s="149">
        <f>ROUND(E89*J89,2)</f>
        <v>1470.5</v>
      </c>
      <c r="L89" s="149">
        <v>15</v>
      </c>
      <c r="M89" s="149">
        <f>G89*(1+L89/100)</f>
        <v>0</v>
      </c>
      <c r="N89" s="149">
        <v>0.00024</v>
      </c>
      <c r="O89" s="149">
        <f>ROUND(E89*N89,2)</f>
        <v>0</v>
      </c>
      <c r="P89" s="149">
        <v>0</v>
      </c>
      <c r="Q89" s="149">
        <f>ROUND(E89*P89,2)</f>
        <v>0</v>
      </c>
      <c r="R89" s="149"/>
      <c r="S89" s="149" t="s">
        <v>135</v>
      </c>
      <c r="T89" s="149" t="s">
        <v>129</v>
      </c>
      <c r="U89" s="149">
        <v>0.287</v>
      </c>
      <c r="V89" s="149">
        <f>ROUND(E89*U89,2)</f>
        <v>1.44</v>
      </c>
      <c r="W89" s="149"/>
      <c r="X89" s="149" t="s">
        <v>130</v>
      </c>
      <c r="Y89" s="146"/>
      <c r="Z89" s="146"/>
      <c r="AA89" s="146"/>
      <c r="AB89" s="146"/>
      <c r="AC89" s="146"/>
      <c r="AD89" s="146"/>
      <c r="AE89" s="146"/>
      <c r="AF89" s="146"/>
      <c r="AG89" s="146" t="s">
        <v>131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33" ht="12.75">
      <c r="A90" s="151" t="s">
        <v>123</v>
      </c>
      <c r="B90" s="152" t="s">
        <v>89</v>
      </c>
      <c r="C90" s="169" t="s">
        <v>90</v>
      </c>
      <c r="D90" s="153"/>
      <c r="E90" s="154"/>
      <c r="F90" s="155"/>
      <c r="G90" s="156">
        <v>0</v>
      </c>
      <c r="H90" s="150"/>
      <c r="I90" s="150">
        <f>SUM(I91:I94)</f>
        <v>0</v>
      </c>
      <c r="J90" s="150"/>
      <c r="K90" s="150">
        <f>SUM(K91:K94)</f>
        <v>6585.75</v>
      </c>
      <c r="L90" s="150"/>
      <c r="M90" s="150">
        <f>SUM(M91:M94)</f>
        <v>0</v>
      </c>
      <c r="N90" s="150"/>
      <c r="O90" s="150">
        <f>SUM(O91:O94)</f>
        <v>0.02</v>
      </c>
      <c r="P90" s="150"/>
      <c r="Q90" s="150">
        <f>SUM(Q91:Q94)</f>
        <v>0</v>
      </c>
      <c r="R90" s="150"/>
      <c r="S90" s="150"/>
      <c r="T90" s="150"/>
      <c r="U90" s="150"/>
      <c r="V90" s="150">
        <f>SUM(V91:V94)</f>
        <v>7.25</v>
      </c>
      <c r="W90" s="150"/>
      <c r="X90" s="150"/>
      <c r="AG90" t="s">
        <v>124</v>
      </c>
    </row>
    <row r="91" spans="1:60" ht="12.75" outlineLevel="1">
      <c r="A91" s="163">
        <v>66</v>
      </c>
      <c r="B91" s="164" t="s">
        <v>273</v>
      </c>
      <c r="C91" s="170" t="s">
        <v>274</v>
      </c>
      <c r="D91" s="165" t="s">
        <v>211</v>
      </c>
      <c r="E91" s="166">
        <v>1</v>
      </c>
      <c r="F91" s="167">
        <v>0</v>
      </c>
      <c r="G91" s="168">
        <v>0</v>
      </c>
      <c r="H91" s="149">
        <v>0</v>
      </c>
      <c r="I91" s="149">
        <f>ROUND(E91*H91,2)</f>
        <v>0</v>
      </c>
      <c r="J91" s="149">
        <v>2000</v>
      </c>
      <c r="K91" s="149">
        <f>ROUND(E91*J91,2)</f>
        <v>2000</v>
      </c>
      <c r="L91" s="149">
        <v>15</v>
      </c>
      <c r="M91" s="149">
        <f>G91*(1+L91/100)</f>
        <v>0</v>
      </c>
      <c r="N91" s="149">
        <v>0</v>
      </c>
      <c r="O91" s="149">
        <f>ROUND(E91*N91,2)</f>
        <v>0</v>
      </c>
      <c r="P91" s="149">
        <v>0</v>
      </c>
      <c r="Q91" s="149">
        <f>ROUND(E91*P91,2)</f>
        <v>0</v>
      </c>
      <c r="R91" s="149"/>
      <c r="S91" s="149" t="s">
        <v>135</v>
      </c>
      <c r="T91" s="149" t="s">
        <v>129</v>
      </c>
      <c r="U91" s="149">
        <v>0.029</v>
      </c>
      <c r="V91" s="149">
        <f>ROUND(E91*U91,2)</f>
        <v>0.03</v>
      </c>
      <c r="W91" s="149"/>
      <c r="X91" s="149" t="s">
        <v>130</v>
      </c>
      <c r="Y91" s="146"/>
      <c r="Z91" s="146"/>
      <c r="AA91" s="146"/>
      <c r="AB91" s="146"/>
      <c r="AC91" s="146"/>
      <c r="AD91" s="146"/>
      <c r="AE91" s="146"/>
      <c r="AF91" s="146"/>
      <c r="AG91" s="146" t="s">
        <v>131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12.75" outlineLevel="1">
      <c r="A92" s="163">
        <v>67</v>
      </c>
      <c r="B92" s="164" t="s">
        <v>275</v>
      </c>
      <c r="C92" s="170" t="s">
        <v>276</v>
      </c>
      <c r="D92" s="165" t="s">
        <v>127</v>
      </c>
      <c r="E92" s="166">
        <v>47.506</v>
      </c>
      <c r="F92" s="167">
        <v>0</v>
      </c>
      <c r="G92" s="168">
        <v>0</v>
      </c>
      <c r="H92" s="149">
        <v>0</v>
      </c>
      <c r="I92" s="149">
        <f>ROUND(E92*H92,2)</f>
        <v>0</v>
      </c>
      <c r="J92" s="149">
        <v>23.3</v>
      </c>
      <c r="K92" s="149">
        <f>ROUND(E92*J92,2)</f>
        <v>1106.89</v>
      </c>
      <c r="L92" s="149">
        <v>15</v>
      </c>
      <c r="M92" s="149">
        <f>G92*(1+L92/100)</f>
        <v>0</v>
      </c>
      <c r="N92" s="149">
        <v>0.00015</v>
      </c>
      <c r="O92" s="149">
        <f>ROUND(E92*N92,2)</f>
        <v>0.01</v>
      </c>
      <c r="P92" s="149">
        <v>0</v>
      </c>
      <c r="Q92" s="149">
        <f>ROUND(E92*P92,2)</f>
        <v>0</v>
      </c>
      <c r="R92" s="149"/>
      <c r="S92" s="149" t="s">
        <v>128</v>
      </c>
      <c r="T92" s="149" t="s">
        <v>129</v>
      </c>
      <c r="U92" s="149">
        <v>0.03248</v>
      </c>
      <c r="V92" s="149">
        <f>ROUND(E92*U92,2)</f>
        <v>1.54</v>
      </c>
      <c r="W92" s="149"/>
      <c r="X92" s="149" t="s">
        <v>130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131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12.75" outlineLevel="1">
      <c r="A93" s="163">
        <v>68</v>
      </c>
      <c r="B93" s="164" t="s">
        <v>277</v>
      </c>
      <c r="C93" s="170" t="s">
        <v>278</v>
      </c>
      <c r="D93" s="165" t="s">
        <v>127</v>
      </c>
      <c r="E93" s="166">
        <v>47.506</v>
      </c>
      <c r="F93" s="167">
        <v>0</v>
      </c>
      <c r="G93" s="168">
        <v>0</v>
      </c>
      <c r="H93" s="149">
        <v>0</v>
      </c>
      <c r="I93" s="149">
        <f>ROUND(E93*H93,2)</f>
        <v>0</v>
      </c>
      <c r="J93" s="149">
        <v>60.6</v>
      </c>
      <c r="K93" s="149">
        <f>ROUND(E93*J93,2)</f>
        <v>2878.86</v>
      </c>
      <c r="L93" s="149">
        <v>15</v>
      </c>
      <c r="M93" s="149">
        <f>G93*(1+L93/100)</f>
        <v>0</v>
      </c>
      <c r="N93" s="149">
        <v>0.00021</v>
      </c>
      <c r="O93" s="149">
        <f>ROUND(E93*N93,2)</f>
        <v>0.01</v>
      </c>
      <c r="P93" s="149">
        <v>0</v>
      </c>
      <c r="Q93" s="149">
        <f>ROUND(E93*P93,2)</f>
        <v>0</v>
      </c>
      <c r="R93" s="149"/>
      <c r="S93" s="149" t="s">
        <v>128</v>
      </c>
      <c r="T93" s="149" t="s">
        <v>129</v>
      </c>
      <c r="U93" s="149">
        <v>0.10191</v>
      </c>
      <c r="V93" s="149">
        <f>ROUND(E93*U93,2)</f>
        <v>4.84</v>
      </c>
      <c r="W93" s="149"/>
      <c r="X93" s="149" t="s">
        <v>130</v>
      </c>
      <c r="Y93" s="146"/>
      <c r="Z93" s="146"/>
      <c r="AA93" s="146"/>
      <c r="AB93" s="146"/>
      <c r="AC93" s="146"/>
      <c r="AD93" s="146"/>
      <c r="AE93" s="146"/>
      <c r="AF93" s="146"/>
      <c r="AG93" s="146" t="s">
        <v>131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12.75" outlineLevel="1">
      <c r="A94" s="163">
        <v>69</v>
      </c>
      <c r="B94" s="164" t="s">
        <v>279</v>
      </c>
      <c r="C94" s="170" t="s">
        <v>280</v>
      </c>
      <c r="D94" s="165" t="s">
        <v>127</v>
      </c>
      <c r="E94" s="166">
        <v>12</v>
      </c>
      <c r="F94" s="167">
        <v>0</v>
      </c>
      <c r="G94" s="168">
        <v>0</v>
      </c>
      <c r="H94" s="149">
        <v>0</v>
      </c>
      <c r="I94" s="149">
        <f>ROUND(E94*H94,2)</f>
        <v>0</v>
      </c>
      <c r="J94" s="149">
        <v>50</v>
      </c>
      <c r="K94" s="149">
        <f>ROUND(E94*J94,2)</f>
        <v>600</v>
      </c>
      <c r="L94" s="149">
        <v>15</v>
      </c>
      <c r="M94" s="149">
        <f>G94*(1+L94/100)</f>
        <v>0</v>
      </c>
      <c r="N94" s="149">
        <v>0</v>
      </c>
      <c r="O94" s="149">
        <f>ROUND(E94*N94,2)</f>
        <v>0</v>
      </c>
      <c r="P94" s="149">
        <v>0</v>
      </c>
      <c r="Q94" s="149">
        <f>ROUND(E94*P94,2)</f>
        <v>0</v>
      </c>
      <c r="R94" s="149"/>
      <c r="S94" s="149" t="s">
        <v>128</v>
      </c>
      <c r="T94" s="149" t="s">
        <v>129</v>
      </c>
      <c r="U94" s="149">
        <v>0.06971</v>
      </c>
      <c r="V94" s="149">
        <f>ROUND(E94*U94,2)</f>
        <v>0.84</v>
      </c>
      <c r="W94" s="149"/>
      <c r="X94" s="149" t="s">
        <v>130</v>
      </c>
      <c r="Y94" s="146"/>
      <c r="Z94" s="146"/>
      <c r="AA94" s="146"/>
      <c r="AB94" s="146"/>
      <c r="AC94" s="146"/>
      <c r="AD94" s="146"/>
      <c r="AE94" s="146"/>
      <c r="AF94" s="146"/>
      <c r="AG94" s="146" t="s">
        <v>131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33" ht="12.75">
      <c r="A95" s="151" t="s">
        <v>123</v>
      </c>
      <c r="B95" s="152" t="s">
        <v>91</v>
      </c>
      <c r="C95" s="169" t="s">
        <v>92</v>
      </c>
      <c r="D95" s="153"/>
      <c r="E95" s="154"/>
      <c r="F95" s="155"/>
      <c r="G95" s="156">
        <v>0</v>
      </c>
      <c r="H95" s="150"/>
      <c r="I95" s="150">
        <f>SUM(I96:I96)</f>
        <v>0</v>
      </c>
      <c r="J95" s="150"/>
      <c r="K95" s="150">
        <f>SUM(K96:K96)</f>
        <v>20000</v>
      </c>
      <c r="L95" s="150"/>
      <c r="M95" s="150">
        <f>SUM(M96:M96)</f>
        <v>0</v>
      </c>
      <c r="N95" s="150"/>
      <c r="O95" s="150">
        <f>SUM(O96:O96)</f>
        <v>0</v>
      </c>
      <c r="P95" s="150"/>
      <c r="Q95" s="150">
        <f>SUM(Q96:Q96)</f>
        <v>0</v>
      </c>
      <c r="R95" s="150"/>
      <c r="S95" s="150"/>
      <c r="T95" s="150"/>
      <c r="U95" s="150"/>
      <c r="V95" s="150">
        <f>SUM(V96:V96)</f>
        <v>84.33</v>
      </c>
      <c r="W95" s="150"/>
      <c r="X95" s="150"/>
      <c r="AG95" t="s">
        <v>124</v>
      </c>
    </row>
    <row r="96" spans="1:60" ht="12.75" outlineLevel="1">
      <c r="A96" s="163">
        <v>70</v>
      </c>
      <c r="B96" s="164" t="s">
        <v>281</v>
      </c>
      <c r="C96" s="170" t="s">
        <v>282</v>
      </c>
      <c r="D96" s="165" t="s">
        <v>211</v>
      </c>
      <c r="E96" s="166">
        <v>1</v>
      </c>
      <c r="F96" s="167">
        <v>0</v>
      </c>
      <c r="G96" s="168">
        <v>0</v>
      </c>
      <c r="H96" s="149">
        <v>0</v>
      </c>
      <c r="I96" s="149">
        <f>ROUND(E96*H96,2)</f>
        <v>0</v>
      </c>
      <c r="J96" s="149">
        <v>20000</v>
      </c>
      <c r="K96" s="149">
        <f>ROUND(E96*J96,2)</f>
        <v>20000</v>
      </c>
      <c r="L96" s="149">
        <v>15</v>
      </c>
      <c r="M96" s="149">
        <f>G96*(1+L96/100)</f>
        <v>0</v>
      </c>
      <c r="N96" s="149">
        <v>0</v>
      </c>
      <c r="O96" s="149">
        <f>ROUND(E96*N96,2)</f>
        <v>0</v>
      </c>
      <c r="P96" s="149">
        <v>0</v>
      </c>
      <c r="Q96" s="149">
        <f>ROUND(E96*P96,2)</f>
        <v>0</v>
      </c>
      <c r="R96" s="149"/>
      <c r="S96" s="149" t="s">
        <v>128</v>
      </c>
      <c r="T96" s="149" t="s">
        <v>129</v>
      </c>
      <c r="U96" s="149">
        <v>84.33333</v>
      </c>
      <c r="V96" s="149">
        <f>ROUND(E96*U96,2)</f>
        <v>84.33</v>
      </c>
      <c r="W96" s="149"/>
      <c r="X96" s="149" t="s">
        <v>130</v>
      </c>
      <c r="Y96" s="146"/>
      <c r="Z96" s="146"/>
      <c r="AA96" s="146"/>
      <c r="AB96" s="146"/>
      <c r="AC96" s="146"/>
      <c r="AD96" s="146"/>
      <c r="AE96" s="146"/>
      <c r="AF96" s="146"/>
      <c r="AG96" s="146" t="s">
        <v>131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33" ht="12.75">
      <c r="A97" s="151" t="s">
        <v>123</v>
      </c>
      <c r="B97" s="152" t="s">
        <v>93</v>
      </c>
      <c r="C97" s="169" t="s">
        <v>94</v>
      </c>
      <c r="D97" s="153"/>
      <c r="E97" s="154"/>
      <c r="F97" s="155"/>
      <c r="G97" s="156">
        <v>0</v>
      </c>
      <c r="H97" s="150"/>
      <c r="I97" s="150">
        <f>SUM(I98:I102)</f>
        <v>0</v>
      </c>
      <c r="J97" s="150"/>
      <c r="K97" s="150">
        <f>SUM(K98:K102)</f>
        <v>13971.95</v>
      </c>
      <c r="L97" s="150"/>
      <c r="M97" s="150">
        <f>SUM(M98:M102)</f>
        <v>0</v>
      </c>
      <c r="N97" s="150"/>
      <c r="O97" s="150">
        <f>SUM(O98:O102)</f>
        <v>0</v>
      </c>
      <c r="P97" s="150"/>
      <c r="Q97" s="150">
        <f>SUM(Q98:Q102)</f>
        <v>0</v>
      </c>
      <c r="R97" s="150"/>
      <c r="S97" s="150"/>
      <c r="T97" s="150"/>
      <c r="U97" s="150"/>
      <c r="V97" s="150">
        <f>SUM(V98:V102)</f>
        <v>36.5</v>
      </c>
      <c r="W97" s="150"/>
      <c r="X97" s="150"/>
      <c r="AG97" t="s">
        <v>124</v>
      </c>
    </row>
    <row r="98" spans="1:60" ht="22.5" outlineLevel="1">
      <c r="A98" s="163">
        <v>71</v>
      </c>
      <c r="B98" s="164" t="s">
        <v>283</v>
      </c>
      <c r="C98" s="170" t="s">
        <v>284</v>
      </c>
      <c r="D98" s="165" t="s">
        <v>185</v>
      </c>
      <c r="E98" s="166">
        <v>7.0065</v>
      </c>
      <c r="F98" s="167">
        <v>0</v>
      </c>
      <c r="G98" s="168">
        <f>ROUND(E98*F98,2)</f>
        <v>0</v>
      </c>
      <c r="H98" s="149">
        <v>0</v>
      </c>
      <c r="I98" s="149">
        <f>ROUND(E98*H98,2)</f>
        <v>0</v>
      </c>
      <c r="J98" s="149">
        <v>207</v>
      </c>
      <c r="K98" s="149">
        <f>ROUND(E98*J98,2)</f>
        <v>1450.35</v>
      </c>
      <c r="L98" s="149">
        <v>15</v>
      </c>
      <c r="M98" s="149">
        <f>G98*(1+L98/100)</f>
        <v>0</v>
      </c>
      <c r="N98" s="149">
        <v>0</v>
      </c>
      <c r="O98" s="149">
        <f>ROUND(E98*N98,2)</f>
        <v>0</v>
      </c>
      <c r="P98" s="149">
        <v>0</v>
      </c>
      <c r="Q98" s="149">
        <f>ROUND(E98*P98,2)</f>
        <v>0</v>
      </c>
      <c r="R98" s="149"/>
      <c r="S98" s="149" t="s">
        <v>135</v>
      </c>
      <c r="T98" s="149" t="s">
        <v>135</v>
      </c>
      <c r="U98" s="149">
        <v>0.49</v>
      </c>
      <c r="V98" s="149">
        <f>ROUND(E98*U98,2)</f>
        <v>3.43</v>
      </c>
      <c r="W98" s="149"/>
      <c r="X98" s="149" t="s">
        <v>130</v>
      </c>
      <c r="Y98" s="146"/>
      <c r="Z98" s="146"/>
      <c r="AA98" s="146"/>
      <c r="AB98" s="146"/>
      <c r="AC98" s="146"/>
      <c r="AD98" s="146"/>
      <c r="AE98" s="146"/>
      <c r="AF98" s="146"/>
      <c r="AG98" s="146" t="s">
        <v>131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12.75" outlineLevel="1">
      <c r="A99" s="163">
        <v>72</v>
      </c>
      <c r="B99" s="164" t="s">
        <v>285</v>
      </c>
      <c r="C99" s="170" t="s">
        <v>286</v>
      </c>
      <c r="D99" s="165" t="s">
        <v>185</v>
      </c>
      <c r="E99" s="166">
        <v>7.0065</v>
      </c>
      <c r="F99" s="167">
        <v>0</v>
      </c>
      <c r="G99" s="168">
        <v>0</v>
      </c>
      <c r="H99" s="149">
        <v>0</v>
      </c>
      <c r="I99" s="149">
        <f>ROUND(E99*H99,2)</f>
        <v>0</v>
      </c>
      <c r="J99" s="149">
        <v>317.5</v>
      </c>
      <c r="K99" s="149">
        <f>ROUND(E99*J99,2)</f>
        <v>2224.56</v>
      </c>
      <c r="L99" s="149">
        <v>15</v>
      </c>
      <c r="M99" s="149">
        <f>G99*(1+L99/100)</f>
        <v>0</v>
      </c>
      <c r="N99" s="149">
        <v>0</v>
      </c>
      <c r="O99" s="149">
        <f>ROUND(E99*N99,2)</f>
        <v>0</v>
      </c>
      <c r="P99" s="149">
        <v>0</v>
      </c>
      <c r="Q99" s="149">
        <f>ROUND(E99*P99,2)</f>
        <v>0</v>
      </c>
      <c r="R99" s="149"/>
      <c r="S99" s="149" t="s">
        <v>135</v>
      </c>
      <c r="T99" s="149" t="s">
        <v>135</v>
      </c>
      <c r="U99" s="149">
        <v>0.942</v>
      </c>
      <c r="V99" s="149">
        <f>ROUND(E99*U99,2)</f>
        <v>6.6</v>
      </c>
      <c r="W99" s="149"/>
      <c r="X99" s="149" t="s">
        <v>130</v>
      </c>
      <c r="Y99" s="146"/>
      <c r="Z99" s="146"/>
      <c r="AA99" s="146"/>
      <c r="AB99" s="146"/>
      <c r="AC99" s="146"/>
      <c r="AD99" s="146"/>
      <c r="AE99" s="146"/>
      <c r="AF99" s="146"/>
      <c r="AG99" s="146" t="s">
        <v>131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12.75" outlineLevel="1">
      <c r="A100" s="163">
        <v>73</v>
      </c>
      <c r="B100" s="164" t="s">
        <v>287</v>
      </c>
      <c r="C100" s="170" t="s">
        <v>288</v>
      </c>
      <c r="D100" s="165" t="s">
        <v>185</v>
      </c>
      <c r="E100" s="166">
        <v>14.013</v>
      </c>
      <c r="F100" s="167">
        <v>0</v>
      </c>
      <c r="G100" s="168">
        <v>0</v>
      </c>
      <c r="H100" s="149">
        <v>0</v>
      </c>
      <c r="I100" s="149">
        <f>ROUND(E100*H100,2)</f>
        <v>0</v>
      </c>
      <c r="J100" s="149">
        <v>35.4</v>
      </c>
      <c r="K100" s="149">
        <f>ROUND(E100*J100,2)</f>
        <v>496.06</v>
      </c>
      <c r="L100" s="149">
        <v>15</v>
      </c>
      <c r="M100" s="149">
        <f>G100*(1+L100/100)</f>
        <v>0</v>
      </c>
      <c r="N100" s="149">
        <v>0</v>
      </c>
      <c r="O100" s="149">
        <f>ROUND(E100*N100,2)</f>
        <v>0</v>
      </c>
      <c r="P100" s="149">
        <v>0</v>
      </c>
      <c r="Q100" s="149">
        <f>ROUND(E100*P100,2)</f>
        <v>0</v>
      </c>
      <c r="R100" s="149"/>
      <c r="S100" s="149" t="s">
        <v>135</v>
      </c>
      <c r="T100" s="149" t="s">
        <v>135</v>
      </c>
      <c r="U100" s="149">
        <v>0.105</v>
      </c>
      <c r="V100" s="149">
        <f>ROUND(E100*U100,2)</f>
        <v>1.47</v>
      </c>
      <c r="W100" s="149"/>
      <c r="X100" s="149" t="s">
        <v>130</v>
      </c>
      <c r="Y100" s="146"/>
      <c r="Z100" s="146"/>
      <c r="AA100" s="146"/>
      <c r="AB100" s="146"/>
      <c r="AC100" s="146"/>
      <c r="AD100" s="146"/>
      <c r="AE100" s="146"/>
      <c r="AF100" s="146"/>
      <c r="AG100" s="146" t="s">
        <v>131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12.75" outlineLevel="1">
      <c r="A101" s="163">
        <v>74</v>
      </c>
      <c r="B101" s="164" t="s">
        <v>289</v>
      </c>
      <c r="C101" s="170" t="s">
        <v>290</v>
      </c>
      <c r="D101" s="165" t="s">
        <v>185</v>
      </c>
      <c r="E101" s="166">
        <v>7.0065</v>
      </c>
      <c r="F101" s="167">
        <v>0</v>
      </c>
      <c r="G101" s="168">
        <v>0</v>
      </c>
      <c r="H101" s="149">
        <v>0</v>
      </c>
      <c r="I101" s="149">
        <f>ROUND(E101*H101,2)</f>
        <v>0</v>
      </c>
      <c r="J101" s="149">
        <v>150</v>
      </c>
      <c r="K101" s="149">
        <f>ROUND(E101*J101,2)</f>
        <v>1050.98</v>
      </c>
      <c r="L101" s="149">
        <v>15</v>
      </c>
      <c r="M101" s="149">
        <f>G101*(1+L101/100)</f>
        <v>0</v>
      </c>
      <c r="N101" s="149">
        <v>0</v>
      </c>
      <c r="O101" s="149">
        <f>ROUND(E101*N101,2)</f>
        <v>0</v>
      </c>
      <c r="P101" s="149">
        <v>0</v>
      </c>
      <c r="Q101" s="149">
        <f>ROUND(E101*P101,2)</f>
        <v>0</v>
      </c>
      <c r="R101" s="149"/>
      <c r="S101" s="149" t="s">
        <v>135</v>
      </c>
      <c r="T101" s="149" t="s">
        <v>129</v>
      </c>
      <c r="U101" s="149">
        <v>0</v>
      </c>
      <c r="V101" s="149">
        <f>ROUND(E101*U101,2)</f>
        <v>0</v>
      </c>
      <c r="W101" s="149"/>
      <c r="X101" s="149" t="s">
        <v>130</v>
      </c>
      <c r="Y101" s="146"/>
      <c r="Z101" s="146"/>
      <c r="AA101" s="146"/>
      <c r="AB101" s="146"/>
      <c r="AC101" s="146"/>
      <c r="AD101" s="146"/>
      <c r="AE101" s="146"/>
      <c r="AF101" s="146"/>
      <c r="AG101" s="146" t="s">
        <v>131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12.75" outlineLevel="1">
      <c r="A102" s="163">
        <v>75</v>
      </c>
      <c r="B102" s="164" t="s">
        <v>291</v>
      </c>
      <c r="C102" s="170" t="s">
        <v>292</v>
      </c>
      <c r="D102" s="165" t="s">
        <v>293</v>
      </c>
      <c r="E102" s="166">
        <v>25</v>
      </c>
      <c r="F102" s="167">
        <v>0</v>
      </c>
      <c r="G102" s="168">
        <v>0</v>
      </c>
      <c r="H102" s="149">
        <v>0</v>
      </c>
      <c r="I102" s="149">
        <f>ROUND(E102*H102,2)</f>
        <v>0</v>
      </c>
      <c r="J102" s="149">
        <v>350</v>
      </c>
      <c r="K102" s="149">
        <f>ROUND(E102*J102,2)</f>
        <v>8750</v>
      </c>
      <c r="L102" s="149">
        <v>15</v>
      </c>
      <c r="M102" s="149">
        <f>G102*(1+L102/100)</f>
        <v>0</v>
      </c>
      <c r="N102" s="149">
        <v>0</v>
      </c>
      <c r="O102" s="149">
        <f>ROUND(E102*N102,2)</f>
        <v>0</v>
      </c>
      <c r="P102" s="149">
        <v>0</v>
      </c>
      <c r="Q102" s="149">
        <f>ROUND(E102*P102,2)</f>
        <v>0</v>
      </c>
      <c r="R102" s="149"/>
      <c r="S102" s="149" t="s">
        <v>128</v>
      </c>
      <c r="T102" s="149" t="s">
        <v>129</v>
      </c>
      <c r="U102" s="149">
        <v>1</v>
      </c>
      <c r="V102" s="149">
        <f>ROUND(E102*U102,2)</f>
        <v>25</v>
      </c>
      <c r="W102" s="149"/>
      <c r="X102" s="149" t="s">
        <v>130</v>
      </c>
      <c r="Y102" s="146"/>
      <c r="Z102" s="146"/>
      <c r="AA102" s="146"/>
      <c r="AB102" s="146"/>
      <c r="AC102" s="146"/>
      <c r="AD102" s="146"/>
      <c r="AE102" s="146"/>
      <c r="AF102" s="146"/>
      <c r="AG102" s="146" t="s">
        <v>131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33" ht="12.75">
      <c r="A103" s="151" t="s">
        <v>123</v>
      </c>
      <c r="B103" s="152" t="s">
        <v>96</v>
      </c>
      <c r="C103" s="169" t="s">
        <v>29</v>
      </c>
      <c r="D103" s="153"/>
      <c r="E103" s="154"/>
      <c r="F103" s="155"/>
      <c r="G103" s="156">
        <f>SUMIF(AG104:AG104,"&lt;&gt;NOR",G104:G104)</f>
        <v>0</v>
      </c>
      <c r="H103" s="150"/>
      <c r="I103" s="150">
        <f>SUM(I104:I104)</f>
        <v>0</v>
      </c>
      <c r="J103" s="150"/>
      <c r="K103" s="150">
        <f>SUM(K104:K104)</f>
        <v>5000</v>
      </c>
      <c r="L103" s="150"/>
      <c r="M103" s="150">
        <f>SUM(M104:M104)</f>
        <v>0</v>
      </c>
      <c r="N103" s="150"/>
      <c r="O103" s="150">
        <f>SUM(O104:O104)</f>
        <v>0</v>
      </c>
      <c r="P103" s="150"/>
      <c r="Q103" s="150">
        <f>SUM(Q104:Q104)</f>
        <v>0</v>
      </c>
      <c r="R103" s="150"/>
      <c r="S103" s="150"/>
      <c r="T103" s="150"/>
      <c r="U103" s="150"/>
      <c r="V103" s="150">
        <f>SUM(V104:V104)</f>
        <v>0</v>
      </c>
      <c r="W103" s="150"/>
      <c r="X103" s="150"/>
      <c r="AG103" t="s">
        <v>124</v>
      </c>
    </row>
    <row r="104" spans="1:60" ht="12.75" outlineLevel="1">
      <c r="A104" s="157">
        <v>76</v>
      </c>
      <c r="B104" s="158" t="s">
        <v>294</v>
      </c>
      <c r="C104" s="171" t="s">
        <v>295</v>
      </c>
      <c r="D104" s="159" t="s">
        <v>296</v>
      </c>
      <c r="E104" s="160">
        <v>1</v>
      </c>
      <c r="F104" s="161">
        <v>0</v>
      </c>
      <c r="G104" s="162">
        <v>0</v>
      </c>
      <c r="H104" s="149">
        <v>0</v>
      </c>
      <c r="I104" s="149">
        <f>ROUND(E104*H104,2)</f>
        <v>0</v>
      </c>
      <c r="J104" s="149">
        <v>5000</v>
      </c>
      <c r="K104" s="149">
        <f>ROUND(E104*J104,2)</f>
        <v>5000</v>
      </c>
      <c r="L104" s="149">
        <v>15</v>
      </c>
      <c r="M104" s="149">
        <f>G104*(1+L104/100)</f>
        <v>0</v>
      </c>
      <c r="N104" s="149">
        <v>0</v>
      </c>
      <c r="O104" s="149">
        <f>ROUND(E104*N104,2)</f>
        <v>0</v>
      </c>
      <c r="P104" s="149">
        <v>0</v>
      </c>
      <c r="Q104" s="149">
        <f>ROUND(E104*P104,2)</f>
        <v>0</v>
      </c>
      <c r="R104" s="149"/>
      <c r="S104" s="149" t="s">
        <v>135</v>
      </c>
      <c r="T104" s="149" t="s">
        <v>129</v>
      </c>
      <c r="U104" s="149">
        <v>0</v>
      </c>
      <c r="V104" s="149">
        <f>ROUND(E104*U104,2)</f>
        <v>0</v>
      </c>
      <c r="W104" s="149"/>
      <c r="X104" s="149" t="s">
        <v>297</v>
      </c>
      <c r="Y104" s="146"/>
      <c r="Z104" s="146"/>
      <c r="AA104" s="146"/>
      <c r="AB104" s="146"/>
      <c r="AC104" s="146"/>
      <c r="AD104" s="146"/>
      <c r="AE104" s="146"/>
      <c r="AF104" s="146"/>
      <c r="AG104" s="146" t="s">
        <v>298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33" ht="12.75">
      <c r="A105" s="3"/>
      <c r="B105" s="4"/>
      <c r="C105" s="172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v>15</v>
      </c>
      <c r="AF105">
        <v>21</v>
      </c>
      <c r="AG105" t="s">
        <v>110</v>
      </c>
    </row>
    <row r="106" spans="3:33" ht="12.75">
      <c r="C106" s="173"/>
      <c r="D106" s="10"/>
      <c r="AG106" t="s">
        <v>299</v>
      </c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4">
    <mergeCell ref="A1:G1"/>
    <mergeCell ref="C2:G2"/>
    <mergeCell ref="C3:G3"/>
    <mergeCell ref="C4:G4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2020-05-11T12:28:46Z</dcterms:modified>
  <cp:category/>
  <cp:version/>
  <cp:contentType/>
  <cp:contentStatus/>
</cp:coreProperties>
</file>