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06_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2006_01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2006_01 Pol'!$A$1:$X$337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17" i="1" s="1"/>
  <c r="I56" i="1"/>
  <c r="I55" i="1"/>
  <c r="I54" i="1"/>
  <c r="I53" i="1"/>
  <c r="I52" i="1"/>
  <c r="I51" i="1"/>
  <c r="I16" i="1" s="1"/>
  <c r="I50" i="1"/>
  <c r="G42" i="1"/>
  <c r="F42" i="1"/>
  <c r="G41" i="1"/>
  <c r="F41" i="1"/>
  <c r="G39" i="1"/>
  <c r="F39" i="1"/>
  <c r="G336" i="12"/>
  <c r="BA317" i="12"/>
  <c r="BA314" i="12"/>
  <c r="BA268" i="12"/>
  <c r="G8" i="12"/>
  <c r="Q8" i="12"/>
  <c r="V8" i="12"/>
  <c r="G9" i="12"/>
  <c r="I9" i="12"/>
  <c r="I8" i="12" s="1"/>
  <c r="K9" i="12"/>
  <c r="K8" i="12" s="1"/>
  <c r="M9" i="12"/>
  <c r="M8" i="12" s="1"/>
  <c r="O9" i="12"/>
  <c r="O8" i="12" s="1"/>
  <c r="Q9" i="12"/>
  <c r="V9" i="12"/>
  <c r="G13" i="12"/>
  <c r="I13" i="12"/>
  <c r="I12" i="12" s="1"/>
  <c r="K13" i="12"/>
  <c r="K12" i="12" s="1"/>
  <c r="M13" i="12"/>
  <c r="O13" i="12"/>
  <c r="Q13" i="12"/>
  <c r="Q12" i="12" s="1"/>
  <c r="V13" i="12"/>
  <c r="G18" i="12"/>
  <c r="M18" i="12" s="1"/>
  <c r="I18" i="12"/>
  <c r="K18" i="12"/>
  <c r="O18" i="12"/>
  <c r="O12" i="12" s="1"/>
  <c r="Q18" i="12"/>
  <c r="V18" i="12"/>
  <c r="G22" i="12"/>
  <c r="G12" i="12" s="1"/>
  <c r="I22" i="12"/>
  <c r="K22" i="12"/>
  <c r="O22" i="12"/>
  <c r="Q22" i="12"/>
  <c r="V22" i="12"/>
  <c r="V12" i="12" s="1"/>
  <c r="G25" i="12"/>
  <c r="M25" i="12" s="1"/>
  <c r="I25" i="12"/>
  <c r="K25" i="12"/>
  <c r="O25" i="12"/>
  <c r="Q25" i="12"/>
  <c r="V25" i="12"/>
  <c r="I28" i="12"/>
  <c r="O28" i="12"/>
  <c r="G29" i="12"/>
  <c r="G28" i="12" s="1"/>
  <c r="I29" i="12"/>
  <c r="K29" i="12"/>
  <c r="K28" i="12" s="1"/>
  <c r="M29" i="12"/>
  <c r="M28" i="12" s="1"/>
  <c r="O29" i="12"/>
  <c r="Q29" i="12"/>
  <c r="V29" i="12"/>
  <c r="V28" i="12" s="1"/>
  <c r="G32" i="12"/>
  <c r="I32" i="12"/>
  <c r="K32" i="12"/>
  <c r="M32" i="12"/>
  <c r="O32" i="12"/>
  <c r="Q32" i="12"/>
  <c r="Q28" i="12" s="1"/>
  <c r="V32" i="12"/>
  <c r="I35" i="12"/>
  <c r="K35" i="12"/>
  <c r="O35" i="12"/>
  <c r="G36" i="12"/>
  <c r="G35" i="12" s="1"/>
  <c r="I36" i="12"/>
  <c r="K36" i="12"/>
  <c r="O36" i="12"/>
  <c r="Q36" i="12"/>
  <c r="Q35" i="12" s="1"/>
  <c r="V36" i="12"/>
  <c r="V35" i="12" s="1"/>
  <c r="G39" i="12"/>
  <c r="K39" i="12"/>
  <c r="Q39" i="12"/>
  <c r="V39" i="12"/>
  <c r="G40" i="12"/>
  <c r="I40" i="12"/>
  <c r="I39" i="12" s="1"/>
  <c r="K40" i="12"/>
  <c r="M40" i="12"/>
  <c r="M39" i="12" s="1"/>
  <c r="O40" i="12"/>
  <c r="O39" i="12" s="1"/>
  <c r="Q40" i="12"/>
  <c r="V40" i="12"/>
  <c r="G44" i="12"/>
  <c r="I44" i="12"/>
  <c r="I43" i="12" s="1"/>
  <c r="K44" i="12"/>
  <c r="K43" i="12" s="1"/>
  <c r="M44" i="12"/>
  <c r="O44" i="12"/>
  <c r="Q44" i="12"/>
  <c r="Q43" i="12" s="1"/>
  <c r="V44" i="12"/>
  <c r="G47" i="12"/>
  <c r="M47" i="12" s="1"/>
  <c r="I47" i="12"/>
  <c r="K47" i="12"/>
  <c r="O47" i="12"/>
  <c r="O43" i="12" s="1"/>
  <c r="Q47" i="12"/>
  <c r="V47" i="12"/>
  <c r="G52" i="12"/>
  <c r="G43" i="12" s="1"/>
  <c r="I52" i="12"/>
  <c r="K52" i="12"/>
  <c r="O52" i="12"/>
  <c r="Q52" i="12"/>
  <c r="V52" i="12"/>
  <c r="V43" i="12" s="1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1" i="12"/>
  <c r="I61" i="12"/>
  <c r="K61" i="12"/>
  <c r="M61" i="12"/>
  <c r="O61" i="12"/>
  <c r="Q61" i="12"/>
  <c r="V61" i="12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6" i="12"/>
  <c r="I76" i="12"/>
  <c r="K76" i="12"/>
  <c r="M76" i="12"/>
  <c r="O76" i="12"/>
  <c r="Q76" i="12"/>
  <c r="V76" i="12"/>
  <c r="G80" i="12"/>
  <c r="I80" i="12"/>
  <c r="K80" i="12"/>
  <c r="M80" i="12"/>
  <c r="O80" i="12"/>
  <c r="Q80" i="12"/>
  <c r="V80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7" i="12"/>
  <c r="I97" i="12"/>
  <c r="K97" i="12"/>
  <c r="M97" i="12"/>
  <c r="O97" i="12"/>
  <c r="Q97" i="12"/>
  <c r="V97" i="12"/>
  <c r="G100" i="12"/>
  <c r="I100" i="12"/>
  <c r="K100" i="12"/>
  <c r="M100" i="12"/>
  <c r="O100" i="12"/>
  <c r="Q100" i="12"/>
  <c r="V100" i="12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5" i="12"/>
  <c r="M115" i="12" s="1"/>
  <c r="I115" i="12"/>
  <c r="K115" i="12"/>
  <c r="O115" i="12"/>
  <c r="Q115" i="12"/>
  <c r="V115" i="12"/>
  <c r="G120" i="12"/>
  <c r="I120" i="12"/>
  <c r="K120" i="12"/>
  <c r="M120" i="12"/>
  <c r="O120" i="12"/>
  <c r="Q120" i="12"/>
  <c r="V120" i="12"/>
  <c r="G124" i="12"/>
  <c r="I124" i="12"/>
  <c r="K124" i="12"/>
  <c r="M124" i="12"/>
  <c r="O124" i="12"/>
  <c r="Q124" i="12"/>
  <c r="V124" i="12"/>
  <c r="G128" i="12"/>
  <c r="G127" i="12" s="1"/>
  <c r="I128" i="12"/>
  <c r="I127" i="12" s="1"/>
  <c r="K128" i="12"/>
  <c r="O128" i="12"/>
  <c r="O127" i="12" s="1"/>
  <c r="Q128" i="12"/>
  <c r="V128" i="12"/>
  <c r="V127" i="12" s="1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Q127" i="12" s="1"/>
  <c r="V135" i="12"/>
  <c r="G140" i="12"/>
  <c r="I140" i="12"/>
  <c r="K140" i="12"/>
  <c r="M140" i="12"/>
  <c r="O140" i="12"/>
  <c r="Q140" i="12"/>
  <c r="V140" i="12"/>
  <c r="G143" i="12"/>
  <c r="I143" i="12"/>
  <c r="K143" i="12"/>
  <c r="M143" i="12"/>
  <c r="O143" i="12"/>
  <c r="Q143" i="12"/>
  <c r="V143" i="12"/>
  <c r="G145" i="12"/>
  <c r="I145" i="12"/>
  <c r="K145" i="12"/>
  <c r="K127" i="12" s="1"/>
  <c r="M145" i="12"/>
  <c r="O145" i="12"/>
  <c r="Q145" i="12"/>
  <c r="V145" i="12"/>
  <c r="G147" i="12"/>
  <c r="M147" i="12" s="1"/>
  <c r="I147" i="12"/>
  <c r="K147" i="12"/>
  <c r="O147" i="12"/>
  <c r="Q147" i="12"/>
  <c r="V147" i="12"/>
  <c r="G153" i="12"/>
  <c r="M153" i="12" s="1"/>
  <c r="I153" i="12"/>
  <c r="K153" i="12"/>
  <c r="O153" i="12"/>
  <c r="Q153" i="12"/>
  <c r="V153" i="12"/>
  <c r="G156" i="12"/>
  <c r="M156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1" i="12"/>
  <c r="I181" i="12"/>
  <c r="K181" i="12"/>
  <c r="M181" i="12"/>
  <c r="O181" i="12"/>
  <c r="Q181" i="12"/>
  <c r="V181" i="12"/>
  <c r="G187" i="12"/>
  <c r="I187" i="12"/>
  <c r="K187" i="12"/>
  <c r="M187" i="12"/>
  <c r="O187" i="12"/>
  <c r="Q187" i="12"/>
  <c r="V187" i="12"/>
  <c r="G190" i="12"/>
  <c r="M190" i="12" s="1"/>
  <c r="I190" i="12"/>
  <c r="K190" i="12"/>
  <c r="O190" i="12"/>
  <c r="Q190" i="12"/>
  <c r="V190" i="12"/>
  <c r="G194" i="12"/>
  <c r="M194" i="12" s="1"/>
  <c r="I194" i="12"/>
  <c r="K194" i="12"/>
  <c r="O194" i="12"/>
  <c r="Q194" i="12"/>
  <c r="V194" i="12"/>
  <c r="G197" i="12"/>
  <c r="M197" i="12" s="1"/>
  <c r="I197" i="12"/>
  <c r="K197" i="12"/>
  <c r="O197" i="12"/>
  <c r="Q197" i="12"/>
  <c r="V197" i="12"/>
  <c r="G199" i="12"/>
  <c r="I199" i="12"/>
  <c r="K199" i="12"/>
  <c r="M199" i="12"/>
  <c r="O199" i="12"/>
  <c r="Q199" i="12"/>
  <c r="V199" i="12"/>
  <c r="G202" i="12"/>
  <c r="I202" i="12"/>
  <c r="K202" i="12"/>
  <c r="M202" i="12"/>
  <c r="O202" i="12"/>
  <c r="Q202" i="12"/>
  <c r="V202" i="12"/>
  <c r="G206" i="12"/>
  <c r="M206" i="12" s="1"/>
  <c r="I206" i="12"/>
  <c r="I205" i="12" s="1"/>
  <c r="K206" i="12"/>
  <c r="O206" i="12"/>
  <c r="O205" i="12" s="1"/>
  <c r="Q206" i="12"/>
  <c r="V206" i="12"/>
  <c r="G209" i="12"/>
  <c r="G205" i="12" s="1"/>
  <c r="I209" i="12"/>
  <c r="K209" i="12"/>
  <c r="O209" i="12"/>
  <c r="Q209" i="12"/>
  <c r="V209" i="12"/>
  <c r="V205" i="12" s="1"/>
  <c r="G212" i="12"/>
  <c r="M212" i="12" s="1"/>
  <c r="I212" i="12"/>
  <c r="K212" i="12"/>
  <c r="O212" i="12"/>
  <c r="Q212" i="12"/>
  <c r="Q205" i="12" s="1"/>
  <c r="V212" i="12"/>
  <c r="G215" i="12"/>
  <c r="I215" i="12"/>
  <c r="K215" i="12"/>
  <c r="M215" i="12"/>
  <c r="O215" i="12"/>
  <c r="Q215" i="12"/>
  <c r="V215" i="12"/>
  <c r="G218" i="12"/>
  <c r="I218" i="12"/>
  <c r="K218" i="12"/>
  <c r="M218" i="12"/>
  <c r="O218" i="12"/>
  <c r="Q218" i="12"/>
  <c r="V218" i="12"/>
  <c r="G222" i="12"/>
  <c r="I222" i="12"/>
  <c r="K222" i="12"/>
  <c r="K205" i="12" s="1"/>
  <c r="M222" i="12"/>
  <c r="O222" i="12"/>
  <c r="Q222" i="12"/>
  <c r="V222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30" i="12"/>
  <c r="M230" i="12" s="1"/>
  <c r="I230" i="12"/>
  <c r="K230" i="12"/>
  <c r="O230" i="12"/>
  <c r="Q230" i="12"/>
  <c r="V230" i="12"/>
  <c r="G233" i="12"/>
  <c r="I233" i="12"/>
  <c r="K233" i="12"/>
  <c r="M233" i="12"/>
  <c r="O233" i="12"/>
  <c r="Q233" i="12"/>
  <c r="V233" i="12"/>
  <c r="G236" i="12"/>
  <c r="I236" i="12"/>
  <c r="K236" i="12"/>
  <c r="M236" i="12"/>
  <c r="O236" i="12"/>
  <c r="Q236" i="12"/>
  <c r="V236" i="12"/>
  <c r="G240" i="12"/>
  <c r="I240" i="12"/>
  <c r="K240" i="12"/>
  <c r="M240" i="12"/>
  <c r="O240" i="12"/>
  <c r="Q240" i="12"/>
  <c r="V240" i="12"/>
  <c r="G243" i="12"/>
  <c r="M243" i="12" s="1"/>
  <c r="I243" i="12"/>
  <c r="K243" i="12"/>
  <c r="O243" i="12"/>
  <c r="Q243" i="12"/>
  <c r="V243" i="12"/>
  <c r="G249" i="12"/>
  <c r="M249" i="12" s="1"/>
  <c r="I249" i="12"/>
  <c r="K249" i="12"/>
  <c r="O249" i="12"/>
  <c r="Q249" i="12"/>
  <c r="V249" i="12"/>
  <c r="G253" i="12"/>
  <c r="I253" i="12"/>
  <c r="I252" i="12" s="1"/>
  <c r="K253" i="12"/>
  <c r="M253" i="12"/>
  <c r="O253" i="12"/>
  <c r="O252" i="12" s="1"/>
  <c r="Q253" i="12"/>
  <c r="V253" i="12"/>
  <c r="G257" i="12"/>
  <c r="I257" i="12"/>
  <c r="K257" i="12"/>
  <c r="M257" i="12"/>
  <c r="O257" i="12"/>
  <c r="Q257" i="12"/>
  <c r="V257" i="12"/>
  <c r="G262" i="12"/>
  <c r="I262" i="12"/>
  <c r="K262" i="12"/>
  <c r="K252" i="12" s="1"/>
  <c r="M262" i="12"/>
  <c r="O262" i="12"/>
  <c r="Q262" i="12"/>
  <c r="V262" i="12"/>
  <c r="G266" i="12"/>
  <c r="M266" i="12" s="1"/>
  <c r="I266" i="12"/>
  <c r="K266" i="12"/>
  <c r="O266" i="12"/>
  <c r="Q266" i="12"/>
  <c r="V266" i="12"/>
  <c r="G280" i="12"/>
  <c r="G252" i="12" s="1"/>
  <c r="I280" i="12"/>
  <c r="K280" i="12"/>
  <c r="O280" i="12"/>
  <c r="Q280" i="12"/>
  <c r="V280" i="12"/>
  <c r="V252" i="12" s="1"/>
  <c r="G285" i="12"/>
  <c r="M285" i="12" s="1"/>
  <c r="I285" i="12"/>
  <c r="K285" i="12"/>
  <c r="O285" i="12"/>
  <c r="Q285" i="12"/>
  <c r="Q252" i="12" s="1"/>
  <c r="V285" i="12"/>
  <c r="O297" i="12"/>
  <c r="G298" i="12"/>
  <c r="G297" i="12" s="1"/>
  <c r="I298" i="12"/>
  <c r="K298" i="12"/>
  <c r="M298" i="12"/>
  <c r="O298" i="12"/>
  <c r="Q298" i="12"/>
  <c r="V298" i="12"/>
  <c r="V297" i="12" s="1"/>
  <c r="G301" i="12"/>
  <c r="I301" i="12"/>
  <c r="K301" i="12"/>
  <c r="K297" i="12" s="1"/>
  <c r="M301" i="12"/>
  <c r="O301" i="12"/>
  <c r="Q301" i="12"/>
  <c r="V301" i="12"/>
  <c r="G304" i="12"/>
  <c r="I304" i="12"/>
  <c r="I297" i="12" s="1"/>
  <c r="K304" i="12"/>
  <c r="M304" i="12"/>
  <c r="O304" i="12"/>
  <c r="Q304" i="12"/>
  <c r="V304" i="12"/>
  <c r="G307" i="12"/>
  <c r="M307" i="12" s="1"/>
  <c r="I307" i="12"/>
  <c r="K307" i="12"/>
  <c r="O307" i="12"/>
  <c r="Q307" i="12"/>
  <c r="V307" i="12"/>
  <c r="G310" i="12"/>
  <c r="M310" i="12" s="1"/>
  <c r="I310" i="12"/>
  <c r="K310" i="12"/>
  <c r="O310" i="12"/>
  <c r="Q310" i="12"/>
  <c r="Q297" i="12" s="1"/>
  <c r="V310" i="12"/>
  <c r="G313" i="12"/>
  <c r="G312" i="12" s="1"/>
  <c r="I313" i="12"/>
  <c r="K313" i="12"/>
  <c r="M313" i="12"/>
  <c r="O313" i="12"/>
  <c r="Q313" i="12"/>
  <c r="V313" i="12"/>
  <c r="V312" i="12" s="1"/>
  <c r="G316" i="12"/>
  <c r="I316" i="12"/>
  <c r="K316" i="12"/>
  <c r="K312" i="12" s="1"/>
  <c r="M316" i="12"/>
  <c r="O316" i="12"/>
  <c r="Q316" i="12"/>
  <c r="V316" i="12"/>
  <c r="G319" i="12"/>
  <c r="I319" i="12"/>
  <c r="I312" i="12" s="1"/>
  <c r="K319" i="12"/>
  <c r="M319" i="12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Q312" i="12" s="1"/>
  <c r="V323" i="12"/>
  <c r="G325" i="12"/>
  <c r="M325" i="12" s="1"/>
  <c r="I325" i="12"/>
  <c r="K325" i="12"/>
  <c r="O325" i="12"/>
  <c r="O312" i="12" s="1"/>
  <c r="Q325" i="12"/>
  <c r="V325" i="12"/>
  <c r="G327" i="12"/>
  <c r="I327" i="12"/>
  <c r="K327" i="12"/>
  <c r="M327" i="12"/>
  <c r="O327" i="12"/>
  <c r="Q327" i="12"/>
  <c r="V327" i="12"/>
  <c r="G329" i="12"/>
  <c r="I329" i="12"/>
  <c r="K329" i="12"/>
  <c r="M329" i="12"/>
  <c r="O329" i="12"/>
  <c r="Q329" i="12"/>
  <c r="V329" i="12"/>
  <c r="I332" i="12"/>
  <c r="K332" i="12"/>
  <c r="O332" i="12"/>
  <c r="G333" i="12"/>
  <c r="G332" i="12" s="1"/>
  <c r="I333" i="12"/>
  <c r="K333" i="12"/>
  <c r="O333" i="12"/>
  <c r="Q333" i="12"/>
  <c r="Q332" i="12" s="1"/>
  <c r="V333" i="12"/>
  <c r="V332" i="12" s="1"/>
  <c r="AE336" i="12"/>
  <c r="AF336" i="12"/>
  <c r="I20" i="1"/>
  <c r="I19" i="1"/>
  <c r="I18" i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I62" i="1" l="1"/>
  <c r="J50" i="1" s="1"/>
  <c r="A26" i="1"/>
  <c r="G26" i="1"/>
  <c r="G28" i="1"/>
  <c r="A23" i="1"/>
  <c r="M312" i="12"/>
  <c r="M297" i="12"/>
  <c r="M205" i="12"/>
  <c r="M333" i="12"/>
  <c r="M332" i="12" s="1"/>
  <c r="M280" i="12"/>
  <c r="M252" i="12" s="1"/>
  <c r="M209" i="12"/>
  <c r="M52" i="12"/>
  <c r="M43" i="12" s="1"/>
  <c r="M36" i="12"/>
  <c r="M35" i="12" s="1"/>
  <c r="M22" i="12"/>
  <c r="M12" i="12" s="1"/>
  <c r="M128" i="12"/>
  <c r="M127" i="12" s="1"/>
  <c r="J41" i="1"/>
  <c r="J42" i="1"/>
  <c r="J39" i="1"/>
  <c r="J43" i="1" s="1"/>
  <c r="H43" i="1"/>
  <c r="I21" i="1"/>
  <c r="J28" i="1"/>
  <c r="J26" i="1"/>
  <c r="G38" i="1"/>
  <c r="F38" i="1"/>
  <c r="J23" i="1"/>
  <c r="J24" i="1"/>
  <c r="J25" i="1"/>
  <c r="J27" i="1"/>
  <c r="E24" i="1"/>
  <c r="E26" i="1"/>
  <c r="J55" i="1" l="1"/>
  <c r="J59" i="1"/>
  <c r="J56" i="1"/>
  <c r="J52" i="1"/>
  <c r="J53" i="1"/>
  <c r="J58" i="1"/>
  <c r="J61" i="1"/>
  <c r="J57" i="1"/>
  <c r="J60" i="1"/>
  <c r="J51" i="1"/>
  <c r="J54" i="1"/>
  <c r="A24" i="1"/>
  <c r="G24" i="1"/>
  <c r="A27" i="1" s="1"/>
  <c r="A29" i="1" s="1"/>
  <c r="G29" i="1" s="1"/>
  <c r="G27" i="1" s="1"/>
  <c r="J6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<sst xmlns="http://schemas.openxmlformats.org/spreadsheetml/2006/main" count="1287" uniqueCount="434">
  <si>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</si>
  <si>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</si>
  <si>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</si>
  <si>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</si>
  <si>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</si>
  <si>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</si>
  <si>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</si>
  <si>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</si>
  <si>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</si>
  <si>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</si>
  <si>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</si>
  <si>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</si>
  <si>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</si>
  <si>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</si>
  <si>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</si>
  <si>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</si>
  <si>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</si>
  <si>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</si>
  <si>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</si>
  <si>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</si>
  <si>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</si>
  <si>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</si>
  <si>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</si>
  <si>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</si>
  <si>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</si>
  <si>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</si>
  <si>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</si>
  <si>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</si>
  <si>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</si>
  <si>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</si>
  <si>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</si>
  <si>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</si>
  <si>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</si>
  <si>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</si>
  <si>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</si>
  <si>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</si>
  <si>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</si>
  <si>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</si>
  <si>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</si>
  <si>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</si>
  <si>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</si>
  <si>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</si>
  <si>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</si>
  <si>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2006_01</t>
  </si>
  <si>
    <t>MŠ Gránická-oprava střešního pláště, ETAPA 1</t>
  </si>
  <si>
    <t>01</t>
  </si>
  <si>
    <t xml:space="preserve">ETAPA 1 - oprava střešního pláště - HLAVNÍ OBJEKT </t>
  </si>
  <si>
    <t>Objekt:</t>
  </si>
  <si>
    <t>Rozpočet:</t>
  </si>
  <si>
    <t>2020/06</t>
  </si>
  <si>
    <t>MŠ Gránická-oprava střešního pláště</t>
  </si>
  <si>
    <t>Město Znojmo</t>
  </si>
  <si>
    <t>Obroková 1/12</t>
  </si>
  <si>
    <t>Znojmo</t>
  </si>
  <si>
    <t>66902</t>
  </si>
  <si>
    <t>00293881</t>
  </si>
  <si>
    <t>CZ00293881</t>
  </si>
  <si>
    <t>20.5.2020</t>
  </si>
  <si>
    <t>Stavba</t>
  </si>
  <si>
    <t>Stavební objekt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</si>
  <si>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</si>
  <si>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</si>
  <si>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</si>
  <si>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</si>
  <si>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</si>
  <si>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</si>
  <si>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</si>
  <si>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</si>
  <si>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</si>
  <si>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</si>
  <si>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</si>
  <si>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</si>
  <si>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</si>
  <si>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</si>
  <si>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</si>
  <si>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</si>
  <si>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</si>
  <si>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</si>
  <si>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</si>
  <si>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</si>
  <si>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</si>
  <si>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</si>
  <si>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</si>
  <si>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</si>
  <si>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</si>
  <si>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</si>
  <si>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</si>
  <si>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</si>
  <si>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</si>
  <si>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</si>
  <si>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</si>
  <si>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</si>
  <si>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</si>
  <si>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</si>
  <si>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</si>
  <si>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</si>
  <si>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</si>
  <si>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</si>
  <si>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</si>
  <si>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</si>
  <si>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</si>
  <si>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</si>
  <si>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</si>
  <si>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</si>
  <si>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</si>
  <si>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</si>
  <si>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</si>
  <si>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</si>
  <si>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</si>
  <si>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</si>
  <si>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</si>
  <si>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</si>
  <si>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</si>
  <si>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</si>
  <si>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</si>
  <si>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</si>
  <si>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</si>
  <si>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622476335RT1</t>
  </si>
  <si>
    <t>Omítka vnějších stěn silikonsilikátová, složitost fasády 3, skladba: cementový postřik, lehčená jádrová vrstva tl. 15 mm,  , penetrace, silikonsilikátová omítka</t>
  </si>
  <si>
    <t>m2</t>
  </si>
  <si>
    <t>801-1</t>
  </si>
  <si>
    <t>RTS 20/ I</t>
  </si>
  <si>
    <t>Práce</t>
  </si>
  <si>
    <t>POL1_</t>
  </si>
  <si>
    <t>komín : 0,9*1,5*4</t>
  </si>
  <si>
    <t>VV</t>
  </si>
  <si>
    <t>SPU</t>
  </si>
  <si>
    <t>941941031R00</t>
  </si>
  <si>
    <t>Montáž lešení lehkého pracovního řadového s podlahami šířky od 0,80 do 1,00 m, výšky do 10 m</t>
  </si>
  <si>
    <t>800-3</t>
  </si>
  <si>
    <t>včetně kotvení</t>
  </si>
  <si>
    <t>SPI</t>
  </si>
  <si>
    <t>pro nátěr a úpravu říms : 10*17+6*4+11,5*8+5*18</t>
  </si>
  <si>
    <t>komín : 6,5*(3*2+1*2)</t>
  </si>
  <si>
    <t>941941191RT4</t>
  </si>
  <si>
    <t>Montáž lešení lehkého pracovního řadového s podlahami příplatek za každý další i započatý měsíc použití lešení_x000D_
 šířky šířky od 0,80 do 1,00 m a výšky do 10 m</t>
  </si>
  <si>
    <t>Odkaz na mn. položky pořadí 2 : 428,00000</t>
  </si>
  <si>
    <t>941941831R00</t>
  </si>
  <si>
    <t>Demontáž lešení lehkého řadového s podlahami šířky od 0,8 do 1 m, výšky do 10 m</t>
  </si>
  <si>
    <t>941955004R00</t>
  </si>
  <si>
    <t>Lešení lehké pracovní pomocné pomocné, o výšce lešeňové podlahy přes 2,5 do 3,5 m</t>
  </si>
  <si>
    <t>pro štítí nad plochou střechou : 1,5*7</t>
  </si>
  <si>
    <t>975043111R00</t>
  </si>
  <si>
    <t>Jednořadové podchycení stropů pro osazení nosníků pro osazení nosníků do výšky podchycení 3,5 m_x000D_
 při zatížení hmotnosti do 750 kg/m</t>
  </si>
  <si>
    <t>m</t>
  </si>
  <si>
    <t>801-3</t>
  </si>
  <si>
    <t>podepření krovu - výměna nároží : 5,5+5,5</t>
  </si>
  <si>
    <t>978015291R00</t>
  </si>
  <si>
    <t>Otlučení omítek vápenných nebo vápenocementových vnějších s vyškrabáním spár, s očištěním zdiva_x000D_
 1. až 4. stupni složitosti, v rozsahu do 100 %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</si>
  <si>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</si>
  <si>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</si>
  <si>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</si>
  <si>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</si>
  <si>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Přesun hmot</t>
  </si>
  <si>
    <t>POL7_</t>
  </si>
  <si>
    <t>oborů 801, 803, 811 a 812</t>
  </si>
  <si>
    <t>712300832RT1</t>
  </si>
  <si>
    <t>Odstranění povlakové krytiny a mechu na střechách plochých do 10° povlakové krytiny_x000D_
 dvouvrstvé, z ploch jednotlivě do 10 m</t>
  </si>
  <si>
    <t>800-711</t>
  </si>
  <si>
    <t>střecha veranda : 6*2,6</t>
  </si>
  <si>
    <t>762088113R00</t>
  </si>
  <si>
    <t>Zvláštní výkony zakrývání rozpracovaných tesařských konstrukcí těžkou plachtou na ochranu před srážkovou vodou, včetně odstranění 12 x 15 m</t>
  </si>
  <si>
    <t>kus</t>
  </si>
  <si>
    <t>800-762</t>
  </si>
  <si>
    <t>provizorní zakrytí střechy : 2</t>
  </si>
  <si>
    <t>762132811R00</t>
  </si>
  <si>
    <t>Demontáž bednění svislých a nadstřešních stěn z jednostranně hoblovaných prken</t>
  </si>
  <si>
    <t>stříška nad vstupem : 1,5*1,61*2</t>
  </si>
  <si>
    <t>přesah římsy - předpoklad 15% : 69,64/100*15</t>
  </si>
  <si>
    <t>762313113R00</t>
  </si>
  <si>
    <t>Montáž ocelových spojovacích prostředků svorníků, šroubů _x000D_
 délky přes 300 do 450 mm</t>
  </si>
  <si>
    <t>příložka vaz. trámu : 8</t>
  </si>
  <si>
    <t>762331933R00</t>
  </si>
  <si>
    <t>Vázané konstrukce krovů vyřezání střešní vazby_x000D_
 průřezové plochy řeziva přes 224 do 288 cm2, délky vyřezané části krovu přes 5 do 8 m</t>
  </si>
  <si>
    <t>nároží : 6,5</t>
  </si>
  <si>
    <t>762331941R00</t>
  </si>
  <si>
    <t>Vázané konstrukce krovů vyřezání střešní vazby_x000D_
 průřezové plochy řeziva přes 288 do 450 cm2, délky vyřezané části krovu do 3 m</t>
  </si>
  <si>
    <t>pozednice 18/20 - předpoklad : 10</t>
  </si>
  <si>
    <t>762332931RV1</t>
  </si>
  <si>
    <t>Vázané konstrukce krovů doplnění části střešní vazby z hranolků, hranolů včetně dodávky řeziva_x000D_
 průřezové plochy do 120 cm2, bez dodávky řeziva</t>
  </si>
  <si>
    <t>příložkování krokví - srovnání 40/100 : 350</t>
  </si>
  <si>
    <t>762332932RV1</t>
  </si>
  <si>
    <t>Vázané konstrukce krovů doplnění části střešní vazby z hranolků, hranolů včetně dodávky řeziva_x000D_
 průřezové plochy přes 120 do 224 cm2, bez dodávky řeziva</t>
  </si>
  <si>
    <t>příložka vazn. trámu 10/20 : 4</t>
  </si>
  <si>
    <t>762332933RV1</t>
  </si>
  <si>
    <t>Vázané konstrukce krovů doplnění části střešní vazby z hranolků, hranolů včetně dodávky řeziva_x000D_
 průřezové plochy přes 224 do 288 cm2, bez dodávky řeziva</t>
  </si>
  <si>
    <t>úžlabí 14/18 : 6,5</t>
  </si>
  <si>
    <t>762332934RV1</t>
  </si>
  <si>
    <t>Vázané konstrukce krovů doplnění části střešní vazby z hranolků, hranolů včetně dodávky řeziva_x000D_
 průřezové plochy přes 288 do 450 cm2, bez dodávky řeziva</t>
  </si>
  <si>
    <t>762330911R00</t>
  </si>
  <si>
    <t>Vázané konstrukce krovů zvedání konstrukcí krovů_x000D_
 o hmotnosti do 12 t</t>
  </si>
  <si>
    <t>6,18*2</t>
  </si>
  <si>
    <t>762341210R00</t>
  </si>
  <si>
    <t xml:space="preserve">Montáž bednění střech rovných o sklonu do 60° z prken hrubých na sraz tloušťky do 32 mm včetně vyřezání otvorů ,  </t>
  </si>
  <si>
    <t>762341620R00</t>
  </si>
  <si>
    <t xml:space="preserve">Montáž bednění okapových říms, krajnic, závětrných prken, a žaluzií ve spádu nebo rovnoběžně s okapem z palubek , pero - drážka,  </t>
  </si>
  <si>
    <t>762342202R00</t>
  </si>
  <si>
    <t xml:space="preserve">Montáž laťování střech o sklonu do 60° při vzdálenost latí do 220 mm,  </t>
  </si>
  <si>
    <t>300</t>
  </si>
  <si>
    <t>762342204R00</t>
  </si>
  <si>
    <t>Montáž kontralatí přibitím, bez dodávky řeziva</t>
  </si>
  <si>
    <t>762342811R00</t>
  </si>
  <si>
    <t>Demontáž bednění a laťování laťování střech o sklonu do 60 stupňů včetně všech nadstřešních konstrukcí rozteč latí do 22 cm</t>
  </si>
  <si>
    <t>762395000R00</t>
  </si>
  <si>
    <t>Spojovací a ochranné prostředky svory, prkna, hřebíky, pásová ocel, vruty, impregnace</t>
  </si>
  <si>
    <t>m3</t>
  </si>
  <si>
    <t>Odkaz na mn. položky pořadí 30 : 2,20418</t>
  </si>
  <si>
    <t>palubky : 33,96*0,02</t>
  </si>
  <si>
    <t>Odkaz na mn. položky pořadí 31 : 6,38968</t>
  </si>
  <si>
    <t>900      RT3</t>
  </si>
  <si>
    <t>HZS, Práce v tarifní třídě 6 (např. tesař)</t>
  </si>
  <si>
    <t>h</t>
  </si>
  <si>
    <t>Prav.M</t>
  </si>
  <si>
    <t>HZS</t>
  </si>
  <si>
    <t>POL10_</t>
  </si>
  <si>
    <t>nezměřitelné práce - tesařské : 20</t>
  </si>
  <si>
    <t>31110716R</t>
  </si>
  <si>
    <t>matice ocelová; přesná šestihranná; M16; pevnost 8.8</t>
  </si>
  <si>
    <t>SPCM</t>
  </si>
  <si>
    <t>Specifikace</t>
  </si>
  <si>
    <t>POL3_</t>
  </si>
  <si>
    <t>příložka vaz. trámu : 8*2</t>
  </si>
  <si>
    <t>31121222R</t>
  </si>
  <si>
    <t>podložka spojovací, pod dřevěné konstrukce; ocelová; d = 58,0 mm; d díry = 18,0 mm; tl = 5,00 mm</t>
  </si>
  <si>
    <t>1000 ks</t>
  </si>
  <si>
    <t>příložka vaz. trámu : 8*2/1000</t>
  </si>
  <si>
    <t>31179129R</t>
  </si>
  <si>
    <t>tyč závitová M16; l = 1 000 mm; mat. ocel 4,8 - DIN 975; povrch pozink</t>
  </si>
  <si>
    <t>příložka vaz. trámu : 4</t>
  </si>
  <si>
    <t>60511070R</t>
  </si>
  <si>
    <t>řezivo SM; tl = 18 až 32 mm; l = 2 000 až 3 500 mm; jakost I; středové</t>
  </si>
  <si>
    <t>úžlabí 14/18 : 6,5*0,14*0,18*1,1</t>
  </si>
  <si>
    <t>příložka vazn. trámu 10/20 : 4*0,1*0,2*1,1</t>
  </si>
  <si>
    <t>příložkování krokví - srovnání 40/100 : 350*0,04*0,1*1,1</t>
  </si>
  <si>
    <t>pozednice 18/20 - předpoklad : 10*0,18*0,2*1,1</t>
  </si>
  <si>
    <t>60517111R</t>
  </si>
  <si>
    <t>lať průřez 24 cm2</t>
  </si>
  <si>
    <t>kontralatě-plocha : 300/0,9*0,06*0,04*1,1</t>
  </si>
  <si>
    <t>kontralatě-nároží apod. : 87*0,06*0,04*1,1</t>
  </si>
  <si>
    <t>latě : 300/0,15*0,06*0,04*1,1</t>
  </si>
  <si>
    <t>61191741R</t>
  </si>
  <si>
    <t>palubka obkladová modřín; š = 80 mm; tl = 20,0 mm</t>
  </si>
  <si>
    <t>Odkaz na mn. položky pořadí 20 : 20,43000*1,1</t>
  </si>
  <si>
    <t>Odkaz na mn. položky pořadí 21 : 10,44600*1,1</t>
  </si>
  <si>
    <t>998762202R00</t>
  </si>
  <si>
    <t>Přesun hmot pro konstrukce tesařské v objektech výšky do 12 m</t>
  </si>
  <si>
    <t>50 m vodorovně</t>
  </si>
  <si>
    <t>764311201RT1</t>
  </si>
  <si>
    <t>Krytiny z pozinkovaného plechu výroba a montáž hladké střešní krytiny s úpravou krytiny u okapů, prostupů a výčnělků_x000D_
 z tabulí velikosti 2 000 x 1000 mm, sklonu do 30°</t>
  </si>
  <si>
    <t>800-764</t>
  </si>
  <si>
    <t>stříška nad vstupem : 1,4*1,5*2</t>
  </si>
  <si>
    <t>764321240R00</t>
  </si>
  <si>
    <t>Oplechování z pozinkovaného plechu výroba a montáž oplechování, včetně zhotovení rohů, spojů a dilatací_x000D_
 říms pod nadřímsovým žlabem s podkladním plechem, rš 750 mm</t>
  </si>
  <si>
    <t>5,2+3+0,5+0,5+5+3+8+8+6,5+1</t>
  </si>
  <si>
    <t>764331230R00</t>
  </si>
  <si>
    <t>Lemování z pozinkovaného plechu výroba a montáž lemování zdí_x000D_
 na střechách s tvrdou krytinou včetně rohů a ukončení před požární zdí, rš 330 mm</t>
  </si>
  <si>
    <t>okolo věže : 7,5</t>
  </si>
  <si>
    <t>stříška nad vstupem : 1,4*2</t>
  </si>
  <si>
    <t>střecha veranda : 6</t>
  </si>
  <si>
    <t>764339210R00</t>
  </si>
  <si>
    <t>Lemování z pozinkovaného plechu výroba a montáž lemování komínů, zděných ventilací a jiných střešních proniků, s lištami_x000D_
 na vlnité krytině, v ploše</t>
  </si>
  <si>
    <t>0,9*0,5*2+0,9*0,8*2</t>
  </si>
  <si>
    <t>764341210R00</t>
  </si>
  <si>
    <t>Ostatní kusové prvky z pozinkovaného plechu výroba a montáž lemování trub, konzol a držáků s dilatačním kloboučkem_x000D_
 na vlnité krytině, průměru do 75 mm</t>
  </si>
  <si>
    <t>764361291R00</t>
  </si>
  <si>
    <t xml:space="preserve">Střešní otvory z pozinkovaného plechu montáž vč. spojovacích prostředků střešního okna se zasklením sklem drátovým v krytině vlnité a prejzové </t>
  </si>
  <si>
    <t>764391220R00</t>
  </si>
  <si>
    <t>Ostatní střešní prvky z pozinkovaného plechu výroba a montáž _x000D_
 závětrné lišty, rš 330 mm</t>
  </si>
  <si>
    <t>2,5+4,5*2</t>
  </si>
  <si>
    <t>6,2*2</t>
  </si>
  <si>
    <t>střecha veranda : 2,6*2</t>
  </si>
  <si>
    <t>764392251R00</t>
  </si>
  <si>
    <t>Ostatní střešní prvky z pozinkovaného plechu výroba a montáž _x000D_
 úžlabí s klínovým těsněním, rš 660 mm</t>
  </si>
  <si>
    <t>7+7,6*2+6,5+2,6+3,9</t>
  </si>
  <si>
    <t>764311832RT1</t>
  </si>
  <si>
    <t>Demontáž krytiny hladké střešní z tabulí 2 x 1 m, plochy přes 25 m, sklonu přes 30 do 45°</t>
  </si>
  <si>
    <t>764321861R00</t>
  </si>
  <si>
    <t>Demontáž oplechování říms pod nadřímsovým žlabem, rš 1000 mm, sklonu přes 30 do 45°</t>
  </si>
  <si>
    <t>764322830R00</t>
  </si>
  <si>
    <t>Demontáž oplechování okapů na střechách s tvrdou krytinou, rš 400 mm, sklonu do 30°</t>
  </si>
  <si>
    <t>764331831R00</t>
  </si>
  <si>
    <t>Demontáž lemování zdí_x000D_
 na střechách s tvrdou krytinou, rš 250 a 330 mm, sklonu přes 30 do 45°</t>
  </si>
  <si>
    <t>764339811R00</t>
  </si>
  <si>
    <t>Demontáž lemování komínů, zděných ventilací a jiných střešních proniků_x000D_
 na vlnité krytině, v ploše, sklonu přes 30 do 45°</t>
  </si>
  <si>
    <t>764341812R00</t>
  </si>
  <si>
    <t>Demontáž ostatních kusových prvků demontáž lemování trub, konzol a držáků s dilatačním kloboučkem_x000D_
 na vlnité krytině, průměru do 75 mm, sklonu přes 30 do 45°</t>
  </si>
  <si>
    <t>anténa : 1</t>
  </si>
  <si>
    <t>764353841R00</t>
  </si>
  <si>
    <t>Demontáž žlabů nadřímsových čtyřhranných v hácích se spádovou vložkou, rš 400 a 500 mm, sklonu přes 30 do 45°</t>
  </si>
  <si>
    <t>764362811R00</t>
  </si>
  <si>
    <t>Demontáž střešních otvorů střešních oken a poklopů, na krytině hladké a drážkové, sklonu přes 30 do 45°</t>
  </si>
  <si>
    <t>764391821R00</t>
  </si>
  <si>
    <t>Demontáž ostatních prvků střešních závětrné lišty, rš 250 a 330 mm, sklonu přes 30 do 45°</t>
  </si>
  <si>
    <t>střecha veranda : 2,7*2</t>
  </si>
  <si>
    <t>764392851R00</t>
  </si>
  <si>
    <t>Demontáž ostatních prvků střešních úžlabí, rš 660 mm, sklonu přes 30 do 45°</t>
  </si>
  <si>
    <t>764454901R00</t>
  </si>
  <si>
    <t>Oprava odpadních trub z pozinkovaného plechu kruhových o průměru 75 a 100 mm</t>
  </si>
  <si>
    <t>zpětné napojení na žlab : 1*3</t>
  </si>
  <si>
    <t>poškozený svod : 2</t>
  </si>
  <si>
    <t>764355203RV1</t>
  </si>
  <si>
    <t>Žlaby z Pz plechu nástřešní,oblého tvaru,rš 1000 mm, vč. háků, čel, apod.</t>
  </si>
  <si>
    <t>Vlastní</t>
  </si>
  <si>
    <t>764719431RV1</t>
  </si>
  <si>
    <t>Oplechování komína 950x950 mm z Al lak. plechu</t>
  </si>
  <si>
    <t>Indiv</t>
  </si>
  <si>
    <t>nezměřitelné práce - klempířské : 15</t>
  </si>
  <si>
    <t>998764202R00</t>
  </si>
  <si>
    <t>Přesun hmot pro konstrukce klempířské v objektech výšky do 12 m</t>
  </si>
  <si>
    <t>765311810R00</t>
  </si>
  <si>
    <t>Demontáž pálené krytiny z tašek bobrovek, na sucho, do suti</t>
  </si>
  <si>
    <t>800-765</t>
  </si>
  <si>
    <t>765311813R00</t>
  </si>
  <si>
    <t>Demontáž pálené krytiny z tašek bobrovek, na sucho, k dalšímu použití</t>
  </si>
  <si>
    <t>část střechy 2.Etapy - kvůli výměně úžlabí : 0,8*2,5*2</t>
  </si>
  <si>
    <t>765311521RU1</t>
  </si>
  <si>
    <t>Krytina pálená střech složitých z bobrovek, šupinové kladení, uložení na sucho, povrchová úprava režná, kulatý řez tašek</t>
  </si>
  <si>
    <t>765311572R00</t>
  </si>
  <si>
    <t xml:space="preserve">Krytina pálená doplňky bobrovka, hák protisněhový,  </t>
  </si>
  <si>
    <t>schéma B : 300*1,4</t>
  </si>
  <si>
    <t>765311583R00</t>
  </si>
  <si>
    <t xml:space="preserve">Krytina pálená doplňky bobrovka, přiřezání a uchycení tašek rovné,  </t>
  </si>
  <si>
    <t>nároží, úžlabí : 35,2*2+44*2</t>
  </si>
  <si>
    <t>u závětrné lišty : 26,7</t>
  </si>
  <si>
    <t>765311723R00</t>
  </si>
  <si>
    <t xml:space="preserve">Krytina pálená doplňky drážková i bobrovka, větrací pás okapní 500/10 cm plastový,  </t>
  </si>
  <si>
    <t>765319820RT3</t>
  </si>
  <si>
    <t>Krytina pálená doplňky drážková i bobrovka, střešní lávka rošt 80 x 25 cm</t>
  </si>
  <si>
    <t>765311536R00</t>
  </si>
  <si>
    <t>Hřeben ke krytině z bobrovek, z hřebenáčů č. 4, s větracím pásem olovo/cín</t>
  </si>
  <si>
    <t>3,7+4,4+1,1+4,2</t>
  </si>
  <si>
    <t>765311546R00</t>
  </si>
  <si>
    <t>Nároží ke krytině z bobrovek, z hřebenáčů č. 4, s větracím pásem olovo/cín</t>
  </si>
  <si>
    <t>44</t>
  </si>
  <si>
    <t>765391911R00</t>
  </si>
  <si>
    <t>Ostatní pokrývačské práce přeložení pálené krytiny_x000D_
 z tašek bobrovek, střech jednoduchých, na sucho do rámu</t>
  </si>
  <si>
    <t>765901108R00</t>
  </si>
  <si>
    <t>Fólie parotěsné, difúzní a vodotěsné Fólie podstřešní difuzní na bednění,</t>
  </si>
  <si>
    <t>stříška nad vstupem : 1,4*1,5</t>
  </si>
  <si>
    <t>765901113R00</t>
  </si>
  <si>
    <t>Fólie parotěsné, difúzní a vodotěsné Fólie podstřešní difuzní na krokve, s integrovanými samolepicími okraji</t>
  </si>
  <si>
    <t>28350293R</t>
  </si>
  <si>
    <t>vsuvka větrací; 360x120x20 mm; zajištění větrání ve spodní vzduchové vrstvě tříplášťové střechy</t>
  </si>
  <si>
    <t>Začátek provozního součtu</t>
  </si>
  <si>
    <t xml:space="preserve">  v každém poli krokví : 40,7/0,9</t>
  </si>
  <si>
    <t>Konec provozního součtu</t>
  </si>
  <si>
    <t>46</t>
  </si>
  <si>
    <t>998765202R00</t>
  </si>
  <si>
    <t>Přesun hmot pro krytiny tvrdé v objektech výšky do 12 m</t>
  </si>
  <si>
    <t>783522000R00</t>
  </si>
  <si>
    <t>Nátěry klempířských konstrukcí syntetické základní + dvojnásobné</t>
  </si>
  <si>
    <t>800-783</t>
  </si>
  <si>
    <t>na vzduchu schnoucí</t>
  </si>
  <si>
    <t>783522900RT1</t>
  </si>
  <si>
    <t>Údržba nátěrů klempířských konstrukcí, syntetické dvojnásobné se základním nátěrem</t>
  </si>
  <si>
    <t>věž : 3,14*2,2*4+0,25*1,3*2</t>
  </si>
  <si>
    <t>ozdobné věžičky : 1*3</t>
  </si>
  <si>
    <t>střecha veranda : 6*2,6+0,33*2,6*2+0,25*6</t>
  </si>
  <si>
    <t>783601816R00</t>
  </si>
  <si>
    <t>Odstranění starých nátěrů z truhlářských výrobků oškrabáním s obroušením, stropů</t>
  </si>
  <si>
    <t>bednění říms : 1,2*40,7</t>
  </si>
  <si>
    <t>podbití přesahu štítů : 1*5,6*2+1*4,8*2</t>
  </si>
  <si>
    <t>783622950R00</t>
  </si>
  <si>
    <t>Údržba nátěrů truhlářských výrobků, syntetické dvojnásobné s 2x tmelením, žilkováním,lazurováním, předlakováním a 2x lakováním</t>
  </si>
  <si>
    <t>dveří vícevýplňových (profilovaných) a žaluziových nebo oken dvoudílných tříkřídlových a vícekřídlových a oken třídílných a vícedílných nebo vestavěného nábytku.</t>
  </si>
  <si>
    <t>zdobené viditelné krokve u římsy : 1,2*(0,14*2+0,12)*45</t>
  </si>
  <si>
    <t>zdobené viditelné pozednice : 1*(0,18*2+0,2*2)*3</t>
  </si>
  <si>
    <t>viditelné krokve štítů : 5,85*(0,12*2+0,14*2)*2</t>
  </si>
  <si>
    <t>4,7*(0,12*2+0,14*2)*2</t>
  </si>
  <si>
    <t>ozdobné prvky štítu na J straně : (8,5+0,5*4+1,5)*(0,12*2+0,14*2)</t>
  </si>
  <si>
    <t>ozdobné prvky štítu na Z straně : (3,5+1,5)*(0,12*2+0,14*2)</t>
  </si>
  <si>
    <t/>
  </si>
  <si>
    <t>stříška nad vstupem : 1,8*(0,1*2+0,16*2)*3*2</t>
  </si>
  <si>
    <t>1*(0,1*2+0,16*2)*2</t>
  </si>
  <si>
    <t>ozdobné prvky - střechy verandy : 0,8*(0,18*2+0,2*2)*10</t>
  </si>
  <si>
    <t>783726300R00</t>
  </si>
  <si>
    <t>Nátěry tesařských konstrukcí lazurovací lazurovací, 3x lak</t>
  </si>
  <si>
    <t>včetně montáže, dodávkya demontáže lešení.</t>
  </si>
  <si>
    <t>Odkaz na mn. položky pořadí 73 : 69,64000</t>
  </si>
  <si>
    <t>palubky - střecha verandy : 6*2,6*2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</si>
  <si>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</si>
  <si>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</si>
  <si>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</si>
  <si>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celá konstrukce krovu : 300</t>
  </si>
  <si>
    <t>palubky : 33,96*2</t>
  </si>
  <si>
    <t>úžlabí 14/18 : 6,5*(0,14*2+0,18*2)</t>
  </si>
  <si>
    <t>příložka vazn. trámu 10/20 : 4*(0,1*2+0,2*2)</t>
  </si>
  <si>
    <t>příložkování krokví - srovnání 40/100 : 350*(0,04*2+0,1*2)</t>
  </si>
  <si>
    <t>pozednice 18/20 - předpoklad : 10*(0,18*2+0,2*2)</t>
  </si>
  <si>
    <t>kontralatě-plocha : 300/0,9*(0,06*2+0,04*2)</t>
  </si>
  <si>
    <t>kontralatě-nároží apod. : 87*(0,06*2+0,04*2)</t>
  </si>
  <si>
    <t>latě : 300/0,15*(0,06*2+0,04*2)</t>
  </si>
  <si>
    <t>210220101RT1</t>
  </si>
  <si>
    <t>Montáž svodového vodiče  , a podpěr, včetně drátu FeZn 8 mm a podpěr pro plechové střechy PV 23</t>
  </si>
  <si>
    <t>3+4+3+41</t>
  </si>
  <si>
    <t>210220201R00</t>
  </si>
  <si>
    <t xml:space="preserve">Montáž jímací tyče na střešní hřeben  , do 3 m délky tyče,  </t>
  </si>
  <si>
    <t>5</t>
  </si>
  <si>
    <t>210220301RT2</t>
  </si>
  <si>
    <t>Montáž svorky hromosvodové včetně dodávky svorky spojovací (SS)</t>
  </si>
  <si>
    <t>20</t>
  </si>
  <si>
    <t>650811112R00</t>
  </si>
  <si>
    <t>Demontáž vodiče svodového do D 10 mm vč. podpěr</t>
  </si>
  <si>
    <t>650811151R00</t>
  </si>
  <si>
    <t>Demontáž jímací tyče na hřebenu střechy</t>
  </si>
  <si>
    <t>979012112R00</t>
  </si>
  <si>
    <t xml:space="preserve">Svislá doprava suti a vybouraných hmot svislá doprava suti na výšku do 3,5 m,  </t>
  </si>
  <si>
    <t>821-1</t>
  </si>
  <si>
    <t>Přesun suti</t>
  </si>
  <si>
    <t>POL8_</t>
  </si>
  <si>
    <t>s popřípadným nutným naložením do dopravního zařízení, s vyprázdněním dopravního zařízení na hromadu nebo do dopravního prostředku, vč. příplatku za každých dalších i započatých 3,5 m výšky nad 3,5 m,</t>
  </si>
  <si>
    <t>979012119R00</t>
  </si>
  <si>
    <t>Svislá doprava suti a vybouraných hmot svislá doprava suti na výšku do 3,5 m, příplatek za každých dalších i započatých 3,5 m výšky přes 3,5 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</si>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</sst>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HSNqCN4+p/ZYudli5ZvdD1zkO1Lf4UEPpfGPpID/8RZTuRmx+2cwBcw9u+ncmtCbGTTThe5ijKCv9XruKrbZ4A==" saltValue="HsBm9o+aRAelpEGWeisE5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8" t="s">
        <v>22</v>
      </c>
      <c r="C2" s="79"/>
      <c r="D2" s="80" t="s">
        <v>49</v>
      </c>
      <c r="E2" s="234" t="s">
        <v>50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6">
        <v>801</v>
      </c>
      <c r="B4" s="83" t="s">
        <v>48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51</v>
      </c>
      <c r="E5" s="223"/>
      <c r="F5" s="223"/>
      <c r="G5" s="223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4" t="s">
        <v>52</v>
      </c>
      <c r="E6" s="225"/>
      <c r="F6" s="225"/>
      <c r="G6" s="225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6" t="s">
        <v>53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SUMIF(F50:F61,A16,I50:I61)+SUMIF(F50:F61,"PSU",I50:I61)</f>
        <v>0</v>
      </c>
      <c r="J16" s="207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SUMIF(F50:F61,A17,I50:I61)</f>
        <v>0</v>
      </c>
      <c r="J17" s="207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SUMIF(F50:F61,A18,I50:I61)</f>
        <v>0</v>
      </c>
      <c r="J18" s="207"/>
    </row>
    <row r="19" spans="1:10" ht="23.25" customHeight="1" x14ac:dyDescent="0.2">
      <c r="A19" s="141" t="s">
        <v>87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SUMIF(F50:F61,A19,I50:I61)</f>
        <v>0</v>
      </c>
      <c r="J19" s="207"/>
    </row>
    <row r="20" spans="1:10" ht="23.25" customHeight="1" x14ac:dyDescent="0.2">
      <c r="A20" s="141" t="s">
        <v>88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SUMIF(F50:F61,A20,I50:I61)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11">
        <f>ZakladDPHSniVypocet+ZakladDPHZaklVypocet</f>
        <v>0</v>
      </c>
      <c r="H28" s="211"/>
      <c r="I28" s="211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10">
        <f>IF(A29&gt;50, ROUNDUP(A27, 0), ROUNDDOWN(A27, 0))</f>
        <v>0</v>
      </c>
      <c r="H29" s="210"/>
      <c r="I29" s="210"/>
      <c r="J29" s="122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58</v>
      </c>
      <c r="C39" s="195"/>
      <c r="D39" s="195"/>
      <c r="E39" s="195"/>
      <c r="F39" s="102">
        <f>'01 2006_01 Pol'!AE336</f>
        <v>0</v>
      </c>
      <c r="G39" s="103">
        <f>'01 2006_01 Pol'!AF336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/>
      <c r="C40" s="196" t="s">
        <v>59</v>
      </c>
      <c r="D40" s="196"/>
      <c r="E40" s="196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196" t="s">
        <v>46</v>
      </c>
      <c r="D41" s="196"/>
      <c r="E41" s="196"/>
      <c r="F41" s="107">
        <f>'01 2006_01 Pol'!AE336</f>
        <v>0</v>
      </c>
      <c r="G41" s="108">
        <f>'01 2006_01 Pol'!AF336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1">
        <v>3</v>
      </c>
      <c r="B42" s="110" t="s">
        <v>43</v>
      </c>
      <c r="C42" s="195" t="s">
        <v>44</v>
      </c>
      <c r="D42" s="195"/>
      <c r="E42" s="195"/>
      <c r="F42" s="111">
        <f>'01 2006_01 Pol'!AE336</f>
        <v>0</v>
      </c>
      <c r="G42" s="104">
        <f>'01 2006_01 Pol'!AF336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91"/>
      <c r="B43" s="197" t="s">
        <v>60</v>
      </c>
      <c r="C43" s="198"/>
      <c r="D43" s="198"/>
      <c r="E43" s="199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>
        <f>SUMIF(A39:A42,"=1",J39:J42)</f>
        <v>0</v>
      </c>
    </row>
    <row r="47" spans="1:10" ht="15.75" x14ac:dyDescent="0.25">
      <c r="B47" s="123" t="s">
        <v>62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63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64</v>
      </c>
      <c r="C50" s="193" t="s">
        <v>65</v>
      </c>
      <c r="D50" s="194"/>
      <c r="E50" s="194"/>
      <c r="F50" s="137" t="s">
        <v>24</v>
      </c>
      <c r="G50" s="138"/>
      <c r="H50" s="138"/>
      <c r="I50" s="138">
        <f>'01 2006_01 Pol'!G8</f>
        <v>0</v>
      </c>
      <c r="J50" s="135" t="str">
        <f>IF(I62=0,"",I50/I62*100)</f>
        <v/>
      </c>
    </row>
    <row r="51" spans="1:10" ht="36.75" customHeight="1" x14ac:dyDescent="0.2">
      <c r="A51" s="126"/>
      <c r="B51" s="131" t="s">
        <v>66</v>
      </c>
      <c r="C51" s="193" t="s">
        <v>67</v>
      </c>
      <c r="D51" s="194"/>
      <c r="E51" s="194"/>
      <c r="F51" s="137" t="s">
        <v>24</v>
      </c>
      <c r="G51" s="138"/>
      <c r="H51" s="138"/>
      <c r="I51" s="138">
        <f>'01 2006_01 Pol'!G12</f>
        <v>0</v>
      </c>
      <c r="J51" s="135" t="str">
        <f>IF(I62=0,"",I51/I62*100)</f>
        <v/>
      </c>
    </row>
    <row r="52" spans="1:10" ht="36.75" customHeight="1" x14ac:dyDescent="0.2">
      <c r="A52" s="126"/>
      <c r="B52" s="131" t="s">
        <v>68</v>
      </c>
      <c r="C52" s="193" t="s">
        <v>69</v>
      </c>
      <c r="D52" s="194"/>
      <c r="E52" s="194"/>
      <c r="F52" s="137" t="s">
        <v>24</v>
      </c>
      <c r="G52" s="138"/>
      <c r="H52" s="138"/>
      <c r="I52" s="138">
        <f>'01 2006_01 Pol'!G28</f>
        <v>0</v>
      </c>
      <c r="J52" s="135" t="str">
        <f>IF(I62=0,"",I52/I62*100)</f>
        <v/>
      </c>
    </row>
    <row r="53" spans="1:10" ht="36.75" customHeight="1" x14ac:dyDescent="0.2">
      <c r="A53" s="126"/>
      <c r="B53" s="131" t="s">
        <v>70</v>
      </c>
      <c r="C53" s="193" t="s">
        <v>71</v>
      </c>
      <c r="D53" s="194"/>
      <c r="E53" s="194"/>
      <c r="F53" s="137" t="s">
        <v>24</v>
      </c>
      <c r="G53" s="138"/>
      <c r="H53" s="138"/>
      <c r="I53" s="138">
        <f>'01 2006_01 Pol'!G35</f>
        <v>0</v>
      </c>
      <c r="J53" s="135" t="str">
        <f>IF(I62=0,"",I53/I62*100)</f>
        <v/>
      </c>
    </row>
    <row r="54" spans="1:10" ht="36.75" customHeight="1" x14ac:dyDescent="0.2">
      <c r="A54" s="126"/>
      <c r="B54" s="131" t="s">
        <v>72</v>
      </c>
      <c r="C54" s="193" t="s">
        <v>73</v>
      </c>
      <c r="D54" s="194"/>
      <c r="E54" s="194"/>
      <c r="F54" s="137" t="s">
        <v>25</v>
      </c>
      <c r="G54" s="138"/>
      <c r="H54" s="138"/>
      <c r="I54" s="138">
        <f>'01 2006_01 Pol'!G39</f>
        <v>0</v>
      </c>
      <c r="J54" s="135" t="str">
        <f>IF(I62=0,"",I54/I62*100)</f>
        <v/>
      </c>
    </row>
    <row r="55" spans="1:10" ht="36.75" customHeight="1" x14ac:dyDescent="0.2">
      <c r="A55" s="126"/>
      <c r="B55" s="131" t="s">
        <v>74</v>
      </c>
      <c r="C55" s="193" t="s">
        <v>75</v>
      </c>
      <c r="D55" s="194"/>
      <c r="E55" s="194"/>
      <c r="F55" s="137" t="s">
        <v>25</v>
      </c>
      <c r="G55" s="138"/>
      <c r="H55" s="138"/>
      <c r="I55" s="138">
        <f>'01 2006_01 Pol'!G43</f>
        <v>0</v>
      </c>
      <c r="J55" s="135" t="str">
        <f>IF(I62=0,"",I55/I62*100)</f>
        <v/>
      </c>
    </row>
    <row r="56" spans="1:10" ht="36.75" customHeight="1" x14ac:dyDescent="0.2">
      <c r="A56" s="126"/>
      <c r="B56" s="131" t="s">
        <v>76</v>
      </c>
      <c r="C56" s="193" t="s">
        <v>77</v>
      </c>
      <c r="D56" s="194"/>
      <c r="E56" s="194"/>
      <c r="F56" s="137" t="s">
        <v>25</v>
      </c>
      <c r="G56" s="138"/>
      <c r="H56" s="138"/>
      <c r="I56" s="138">
        <f>'01 2006_01 Pol'!G127</f>
        <v>0</v>
      </c>
      <c r="J56" s="135" t="str">
        <f>IF(I62=0,"",I56/I62*100)</f>
        <v/>
      </c>
    </row>
    <row r="57" spans="1:10" ht="36.75" customHeight="1" x14ac:dyDescent="0.2">
      <c r="A57" s="126"/>
      <c r="B57" s="131" t="s">
        <v>78</v>
      </c>
      <c r="C57" s="193" t="s">
        <v>79</v>
      </c>
      <c r="D57" s="194"/>
      <c r="E57" s="194"/>
      <c r="F57" s="137" t="s">
        <v>25</v>
      </c>
      <c r="G57" s="138"/>
      <c r="H57" s="138"/>
      <c r="I57" s="138">
        <f>'01 2006_01 Pol'!G205</f>
        <v>0</v>
      </c>
      <c r="J57" s="135" t="str">
        <f>IF(I62=0,"",I57/I62*100)</f>
        <v/>
      </c>
    </row>
    <row r="58" spans="1:10" ht="36.75" customHeight="1" x14ac:dyDescent="0.2">
      <c r="A58" s="126"/>
      <c r="B58" s="131" t="s">
        <v>80</v>
      </c>
      <c r="C58" s="193" t="s">
        <v>81</v>
      </c>
      <c r="D58" s="194"/>
      <c r="E58" s="194"/>
      <c r="F58" s="137" t="s">
        <v>25</v>
      </c>
      <c r="G58" s="138"/>
      <c r="H58" s="138"/>
      <c r="I58" s="138">
        <f>'01 2006_01 Pol'!G252</f>
        <v>0</v>
      </c>
      <c r="J58" s="135" t="str">
        <f>IF(I62=0,"",I58/I62*100)</f>
        <v/>
      </c>
    </row>
    <row r="59" spans="1:10" ht="36.75" customHeight="1" x14ac:dyDescent="0.2">
      <c r="A59" s="126"/>
      <c r="B59" s="131" t="s">
        <v>82</v>
      </c>
      <c r="C59" s="193" t="s">
        <v>83</v>
      </c>
      <c r="D59" s="194"/>
      <c r="E59" s="194"/>
      <c r="F59" s="137" t="s">
        <v>26</v>
      </c>
      <c r="G59" s="138"/>
      <c r="H59" s="138"/>
      <c r="I59" s="138">
        <f>'01 2006_01 Pol'!G297</f>
        <v>0</v>
      </c>
      <c r="J59" s="135" t="str">
        <f>IF(I62=0,"",I59/I62*100)</f>
        <v/>
      </c>
    </row>
    <row r="60" spans="1:10" ht="36.75" customHeight="1" x14ac:dyDescent="0.2">
      <c r="A60" s="126"/>
      <c r="B60" s="131" t="s">
        <v>84</v>
      </c>
      <c r="C60" s="193" t="s">
        <v>85</v>
      </c>
      <c r="D60" s="194"/>
      <c r="E60" s="194"/>
      <c r="F60" s="137" t="s">
        <v>86</v>
      </c>
      <c r="G60" s="138"/>
      <c r="H60" s="138"/>
      <c r="I60" s="138">
        <f>'01 2006_01 Pol'!G312</f>
        <v>0</v>
      </c>
      <c r="J60" s="135" t="str">
        <f>IF(I62=0,"",I60/I62*100)</f>
        <v/>
      </c>
    </row>
    <row r="61" spans="1:10" ht="36.75" customHeight="1" x14ac:dyDescent="0.2">
      <c r="A61" s="126"/>
      <c r="B61" s="131" t="s">
        <v>87</v>
      </c>
      <c r="C61" s="193" t="s">
        <v>27</v>
      </c>
      <c r="D61" s="194"/>
      <c r="E61" s="194"/>
      <c r="F61" s="137" t="s">
        <v>87</v>
      </c>
      <c r="G61" s="138"/>
      <c r="H61" s="138"/>
      <c r="I61" s="138">
        <f>'01 2006_01 Pol'!G332</f>
        <v>0</v>
      </c>
      <c r="J61" s="135" t="str">
        <f>IF(I62=0,"",I61/I62*100)</f>
        <v/>
      </c>
    </row>
    <row r="62" spans="1:10" ht="25.5" customHeight="1" x14ac:dyDescent="0.2">
      <c r="A62" s="127"/>
      <c r="B62" s="132" t="s">
        <v>1</v>
      </c>
      <c r="C62" s="133"/>
      <c r="D62" s="134"/>
      <c r="E62" s="134"/>
      <c r="F62" s="139"/>
      <c r="G62" s="140"/>
      <c r="H62" s="140"/>
      <c r="I62" s="140">
        <f>SUM(I50:I61)</f>
        <v>0</v>
      </c>
      <c r="J62" s="136">
        <f>SUM(J50:J61)</f>
        <v>0</v>
      </c>
    </row>
    <row r="63" spans="1:10" x14ac:dyDescent="0.2">
      <c r="F63" s="89"/>
      <c r="G63" s="89"/>
      <c r="H63" s="89"/>
      <c r="I63" s="89"/>
      <c r="J63" s="90"/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</sheetData>
  <sheetProtection algorithmName="SHA-512" hashValue="QtKTMUXIBgT1cxA2cr6KgoNOKa3yulzmfUZ86PLxOmUWjqaqNnMAWhMbbvI8DVEGxULBqDmurWACuswFkCAH+Q==" saltValue="snxLqt/S0d8s/RkLXUwxW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kG+L9JvagCYh41cNmDL2zLGg+sdvQ6Jz7gTtZxHRvo6caEoC7gHj1pAh2O+nsKApQ+hiaQGGjQ6pl2/DJZcouw==" saltValue="onpUnQz30s0lHajBGZgB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89</v>
      </c>
      <c r="B1" s="257"/>
      <c r="C1" s="257"/>
      <c r="D1" s="257"/>
      <c r="E1" s="257"/>
      <c r="F1" s="257"/>
      <c r="G1" s="257"/>
      <c r="AG1" t="s">
        <v>90</v>
      </c>
    </row>
    <row r="2" spans="1:60" ht="24.95" customHeight="1" x14ac:dyDescent="0.2">
      <c r="A2" s="142" t="s">
        <v>7</v>
      </c>
      <c r="B2" s="49" t="s">
        <v>49</v>
      </c>
      <c r="C2" s="258" t="s">
        <v>50</v>
      </c>
      <c r="D2" s="259"/>
      <c r="E2" s="259"/>
      <c r="F2" s="259"/>
      <c r="G2" s="260"/>
      <c r="AG2" t="s">
        <v>91</v>
      </c>
    </row>
    <row r="3" spans="1:60" ht="24.95" customHeight="1" x14ac:dyDescent="0.2">
      <c r="A3" s="142" t="s">
        <v>8</v>
      </c>
      <c r="B3" s="49" t="s">
        <v>45</v>
      </c>
      <c r="C3" s="258" t="s">
        <v>46</v>
      </c>
      <c r="D3" s="259"/>
      <c r="E3" s="259"/>
      <c r="F3" s="259"/>
      <c r="G3" s="260"/>
      <c r="AC3" s="124" t="s">
        <v>91</v>
      </c>
      <c r="AG3" t="s">
        <v>92</v>
      </c>
    </row>
    <row r="4" spans="1:60" ht="24.95" customHeight="1" x14ac:dyDescent="0.2">
      <c r="A4" s="143" t="s">
        <v>9</v>
      </c>
      <c r="B4" s="144" t="s">
        <v>43</v>
      </c>
      <c r="C4" s="261" t="s">
        <v>44</v>
      </c>
      <c r="D4" s="262"/>
      <c r="E4" s="262"/>
      <c r="F4" s="262"/>
      <c r="G4" s="263"/>
      <c r="AG4" t="s">
        <v>93</v>
      </c>
    </row>
    <row r="5" spans="1:60" x14ac:dyDescent="0.2">
      <c r="D5" s="10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29</v>
      </c>
      <c r="H6" s="149" t="s">
        <v>30</v>
      </c>
      <c r="I6" s="149" t="s">
        <v>100</v>
      </c>
      <c r="J6" s="149" t="s">
        <v>31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  <c r="X6" s="149" t="s">
        <v>114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7" t="s">
        <v>115</v>
      </c>
      <c r="B8" s="168" t="s">
        <v>64</v>
      </c>
      <c r="C8" s="183" t="s">
        <v>65</v>
      </c>
      <c r="D8" s="169"/>
      <c r="E8" s="170"/>
      <c r="F8" s="171"/>
      <c r="G8" s="171">
        <f>SUMIF(AG9:AG11,"&lt;&gt;NOR",G9:G11)</f>
        <v>0</v>
      </c>
      <c r="H8" s="171"/>
      <c r="I8" s="171">
        <f>SUM(I9:I11)</f>
        <v>0</v>
      </c>
      <c r="J8" s="171"/>
      <c r="K8" s="171">
        <f>SUM(K9:K11)</f>
        <v>0</v>
      </c>
      <c r="L8" s="171"/>
      <c r="M8" s="171">
        <f>SUM(M9:M11)</f>
        <v>0</v>
      </c>
      <c r="N8" s="171"/>
      <c r="O8" s="171">
        <f>SUM(O9:O11)</f>
        <v>0.11</v>
      </c>
      <c r="P8" s="171"/>
      <c r="Q8" s="171">
        <f>SUM(Q9:Q11)</f>
        <v>0</v>
      </c>
      <c r="R8" s="171"/>
      <c r="S8" s="171"/>
      <c r="T8" s="172"/>
      <c r="U8" s="166"/>
      <c r="V8" s="166">
        <f>SUM(V9:V11)</f>
        <v>9.25</v>
      </c>
      <c r="W8" s="166"/>
      <c r="X8" s="166"/>
      <c r="AG8" t="s">
        <v>116</v>
      </c>
    </row>
    <row r="9" spans="1:60" ht="22.5" outlineLevel="1" x14ac:dyDescent="0.2">
      <c r="A9" s="173">
        <v>1</v>
      </c>
      <c r="B9" s="174" t="s">
        <v>117</v>
      </c>
      <c r="C9" s="184" t="s">
        <v>118</v>
      </c>
      <c r="D9" s="175" t="s">
        <v>119</v>
      </c>
      <c r="E9" s="176">
        <v>5.4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2.0660000000000001E-2</v>
      </c>
      <c r="O9" s="178">
        <f>ROUND(E9*N9,2)</f>
        <v>0.11</v>
      </c>
      <c r="P9" s="178">
        <v>0</v>
      </c>
      <c r="Q9" s="178">
        <f>ROUND(E9*P9,2)</f>
        <v>0</v>
      </c>
      <c r="R9" s="178" t="s">
        <v>120</v>
      </c>
      <c r="S9" s="178" t="s">
        <v>121</v>
      </c>
      <c r="T9" s="179" t="s">
        <v>121</v>
      </c>
      <c r="U9" s="160">
        <v>1.71234</v>
      </c>
      <c r="V9" s="160">
        <f>ROUND(E9*U9,2)</f>
        <v>9.25</v>
      </c>
      <c r="W9" s="160"/>
      <c r="X9" s="160" t="s">
        <v>122</v>
      </c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5" t="s">
        <v>124</v>
      </c>
      <c r="D10" s="162"/>
      <c r="E10" s="163">
        <v>5.4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53"/>
      <c r="D11" s="254"/>
      <c r="E11" s="254"/>
      <c r="F11" s="254"/>
      <c r="G11" s="254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7" t="s">
        <v>115</v>
      </c>
      <c r="B12" s="168" t="s">
        <v>66</v>
      </c>
      <c r="C12" s="183" t="s">
        <v>67</v>
      </c>
      <c r="D12" s="169"/>
      <c r="E12" s="170"/>
      <c r="F12" s="171"/>
      <c r="G12" s="171">
        <f>SUMIF(AG13:AG27,"&lt;&gt;NOR",G13:G27)</f>
        <v>0</v>
      </c>
      <c r="H12" s="171"/>
      <c r="I12" s="171">
        <f>SUM(I13:I27)</f>
        <v>0</v>
      </c>
      <c r="J12" s="171"/>
      <c r="K12" s="171">
        <f>SUM(K13:K27)</f>
        <v>0</v>
      </c>
      <c r="L12" s="171"/>
      <c r="M12" s="171">
        <f>SUM(M13:M27)</f>
        <v>0</v>
      </c>
      <c r="N12" s="171"/>
      <c r="O12" s="171">
        <f>SUM(O13:O27)</f>
        <v>7.94</v>
      </c>
      <c r="P12" s="171"/>
      <c r="Q12" s="171">
        <f>SUM(Q13:Q27)</f>
        <v>0</v>
      </c>
      <c r="R12" s="171"/>
      <c r="S12" s="171"/>
      <c r="T12" s="172"/>
      <c r="U12" s="166"/>
      <c r="V12" s="166">
        <f>SUM(V13:V27)</f>
        <v>102.03</v>
      </c>
      <c r="W12" s="166"/>
      <c r="X12" s="166"/>
      <c r="AG12" t="s">
        <v>116</v>
      </c>
    </row>
    <row r="13" spans="1:60" ht="22.5" outlineLevel="1" x14ac:dyDescent="0.2">
      <c r="A13" s="173">
        <v>2</v>
      </c>
      <c r="B13" s="174" t="s">
        <v>127</v>
      </c>
      <c r="C13" s="184" t="s">
        <v>128</v>
      </c>
      <c r="D13" s="175" t="s">
        <v>119</v>
      </c>
      <c r="E13" s="176">
        <v>428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1.8380000000000001E-2</v>
      </c>
      <c r="O13" s="178">
        <f>ROUND(E13*N13,2)</f>
        <v>7.87</v>
      </c>
      <c r="P13" s="178">
        <v>0</v>
      </c>
      <c r="Q13" s="178">
        <f>ROUND(E13*P13,2)</f>
        <v>0</v>
      </c>
      <c r="R13" s="178" t="s">
        <v>129</v>
      </c>
      <c r="S13" s="178" t="s">
        <v>121</v>
      </c>
      <c r="T13" s="179" t="s">
        <v>121</v>
      </c>
      <c r="U13" s="160">
        <v>0.13</v>
      </c>
      <c r="V13" s="160">
        <f>ROUND(E13*U13,2)</f>
        <v>55.64</v>
      </c>
      <c r="W13" s="160"/>
      <c r="X13" s="160" t="s">
        <v>122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51" t="s">
        <v>130</v>
      </c>
      <c r="D14" s="252"/>
      <c r="E14" s="252"/>
      <c r="F14" s="252"/>
      <c r="G14" s="252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131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5" t="s">
        <v>132</v>
      </c>
      <c r="D15" s="162"/>
      <c r="E15" s="163">
        <v>376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125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5" t="s">
        <v>133</v>
      </c>
      <c r="D16" s="162"/>
      <c r="E16" s="163">
        <v>52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125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3"/>
      <c r="D17" s="254"/>
      <c r="E17" s="254"/>
      <c r="F17" s="254"/>
      <c r="G17" s="254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33.75" outlineLevel="1" x14ac:dyDescent="0.2">
      <c r="A18" s="173">
        <v>3</v>
      </c>
      <c r="B18" s="174" t="s">
        <v>134</v>
      </c>
      <c r="C18" s="184" t="s">
        <v>135</v>
      </c>
      <c r="D18" s="175" t="s">
        <v>119</v>
      </c>
      <c r="E18" s="176">
        <v>428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129</v>
      </c>
      <c r="S18" s="178" t="s">
        <v>121</v>
      </c>
      <c r="T18" s="179" t="s">
        <v>121</v>
      </c>
      <c r="U18" s="160">
        <v>0</v>
      </c>
      <c r="V18" s="160">
        <f>ROUND(E18*U18,2)</f>
        <v>0</v>
      </c>
      <c r="W18" s="160"/>
      <c r="X18" s="160" t="s">
        <v>122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123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1" t="s">
        <v>130</v>
      </c>
      <c r="D19" s="252"/>
      <c r="E19" s="252"/>
      <c r="F19" s="252"/>
      <c r="G19" s="252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131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5" t="s">
        <v>136</v>
      </c>
      <c r="D20" s="162"/>
      <c r="E20" s="163">
        <v>428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125</v>
      </c>
      <c r="AH20" s="150">
        <v>5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53"/>
      <c r="D21" s="254"/>
      <c r="E21" s="254"/>
      <c r="F21" s="254"/>
      <c r="G21" s="254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3">
        <v>4</v>
      </c>
      <c r="B22" s="174" t="s">
        <v>137</v>
      </c>
      <c r="C22" s="184" t="s">
        <v>138</v>
      </c>
      <c r="D22" s="175" t="s">
        <v>119</v>
      </c>
      <c r="E22" s="176">
        <v>428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129</v>
      </c>
      <c r="S22" s="178" t="s">
        <v>121</v>
      </c>
      <c r="T22" s="179" t="s">
        <v>121</v>
      </c>
      <c r="U22" s="160">
        <v>0.10199999999999999</v>
      </c>
      <c r="V22" s="160">
        <f>ROUND(E22*U22,2)</f>
        <v>43.66</v>
      </c>
      <c r="W22" s="160"/>
      <c r="X22" s="160" t="s">
        <v>122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123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5" t="s">
        <v>136</v>
      </c>
      <c r="D23" s="162"/>
      <c r="E23" s="163">
        <v>428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125</v>
      </c>
      <c r="AH23" s="150">
        <v>5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3"/>
      <c r="D24" s="254"/>
      <c r="E24" s="254"/>
      <c r="F24" s="254"/>
      <c r="G24" s="254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3">
        <v>5</v>
      </c>
      <c r="B25" s="174" t="s">
        <v>139</v>
      </c>
      <c r="C25" s="184" t="s">
        <v>140</v>
      </c>
      <c r="D25" s="175" t="s">
        <v>119</v>
      </c>
      <c r="E25" s="176">
        <v>10.5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6.3499999999999997E-3</v>
      </c>
      <c r="O25" s="178">
        <f>ROUND(E25*N25,2)</f>
        <v>7.0000000000000007E-2</v>
      </c>
      <c r="P25" s="178">
        <v>0</v>
      </c>
      <c r="Q25" s="178">
        <f>ROUND(E25*P25,2)</f>
        <v>0</v>
      </c>
      <c r="R25" s="178" t="s">
        <v>129</v>
      </c>
      <c r="S25" s="178" t="s">
        <v>121</v>
      </c>
      <c r="T25" s="179" t="s">
        <v>121</v>
      </c>
      <c r="U25" s="160">
        <v>0.26</v>
      </c>
      <c r="V25" s="160">
        <f>ROUND(E25*U25,2)</f>
        <v>2.73</v>
      </c>
      <c r="W25" s="160"/>
      <c r="X25" s="160" t="s">
        <v>122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123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5" t="s">
        <v>141</v>
      </c>
      <c r="D26" s="162"/>
      <c r="E26" s="163">
        <v>10.5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125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53"/>
      <c r="D27" s="254"/>
      <c r="E27" s="254"/>
      <c r="F27" s="254"/>
      <c r="G27" s="254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7" t="s">
        <v>115</v>
      </c>
      <c r="B28" s="168" t="s">
        <v>68</v>
      </c>
      <c r="C28" s="183" t="s">
        <v>69</v>
      </c>
      <c r="D28" s="169"/>
      <c r="E28" s="170"/>
      <c r="F28" s="171"/>
      <c r="G28" s="171">
        <f>SUMIF(AG29:AG34,"&lt;&gt;NOR",G29:G34)</f>
        <v>0</v>
      </c>
      <c r="H28" s="171"/>
      <c r="I28" s="171">
        <f>SUM(I29:I34)</f>
        <v>0</v>
      </c>
      <c r="J28" s="171"/>
      <c r="K28" s="171">
        <f>SUM(K29:K34)</f>
        <v>0</v>
      </c>
      <c r="L28" s="171"/>
      <c r="M28" s="171">
        <f>SUM(M29:M34)</f>
        <v>0</v>
      </c>
      <c r="N28" s="171"/>
      <c r="O28" s="171">
        <f>SUM(O29:O34)</f>
        <v>0.2</v>
      </c>
      <c r="P28" s="171"/>
      <c r="Q28" s="171">
        <f>SUM(Q29:Q34)</f>
        <v>0.32</v>
      </c>
      <c r="R28" s="171"/>
      <c r="S28" s="171"/>
      <c r="T28" s="172"/>
      <c r="U28" s="166"/>
      <c r="V28" s="166">
        <f>SUM(V29:V34)</f>
        <v>7.59</v>
      </c>
      <c r="W28" s="166"/>
      <c r="X28" s="166"/>
      <c r="AG28" t="s">
        <v>116</v>
      </c>
    </row>
    <row r="29" spans="1:60" ht="33.75" outlineLevel="1" x14ac:dyDescent="0.2">
      <c r="A29" s="173">
        <v>6</v>
      </c>
      <c r="B29" s="174" t="s">
        <v>142</v>
      </c>
      <c r="C29" s="184" t="s">
        <v>143</v>
      </c>
      <c r="D29" s="175" t="s">
        <v>144</v>
      </c>
      <c r="E29" s="176">
        <v>11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1.8069999999999999E-2</v>
      </c>
      <c r="O29" s="178">
        <f>ROUND(E29*N29,2)</f>
        <v>0.2</v>
      </c>
      <c r="P29" s="178">
        <v>0</v>
      </c>
      <c r="Q29" s="178">
        <f>ROUND(E29*P29,2)</f>
        <v>0</v>
      </c>
      <c r="R29" s="178" t="s">
        <v>145</v>
      </c>
      <c r="S29" s="178" t="s">
        <v>121</v>
      </c>
      <c r="T29" s="179" t="s">
        <v>121</v>
      </c>
      <c r="U29" s="160">
        <v>0.59199999999999997</v>
      </c>
      <c r="V29" s="160">
        <f>ROUND(E29*U29,2)</f>
        <v>6.51</v>
      </c>
      <c r="W29" s="160"/>
      <c r="X29" s="160" t="s">
        <v>122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5" t="s">
        <v>146</v>
      </c>
      <c r="D30" s="162"/>
      <c r="E30" s="163">
        <v>11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125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3"/>
      <c r="D31" s="254"/>
      <c r="E31" s="254"/>
      <c r="F31" s="254"/>
      <c r="G31" s="254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33.75" outlineLevel="1" x14ac:dyDescent="0.2">
      <c r="A32" s="173">
        <v>7</v>
      </c>
      <c r="B32" s="174" t="s">
        <v>147</v>
      </c>
      <c r="C32" s="184" t="s">
        <v>148</v>
      </c>
      <c r="D32" s="175" t="s">
        <v>119</v>
      </c>
      <c r="E32" s="176">
        <v>5.4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5.8999999999999997E-2</v>
      </c>
      <c r="Q32" s="178">
        <f>ROUND(E32*P32,2)</f>
        <v>0.32</v>
      </c>
      <c r="R32" s="178" t="s">
        <v>145</v>
      </c>
      <c r="S32" s="178" t="s">
        <v>121</v>
      </c>
      <c r="T32" s="179" t="s">
        <v>121</v>
      </c>
      <c r="U32" s="160">
        <v>0.2</v>
      </c>
      <c r="V32" s="160">
        <f>ROUND(E32*U32,2)</f>
        <v>1.08</v>
      </c>
      <c r="W32" s="160"/>
      <c r="X32" s="160" t="s">
        <v>122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123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5" t="s">
        <v>124</v>
      </c>
      <c r="D33" s="162"/>
      <c r="E33" s="163">
        <v>5.4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125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53"/>
      <c r="D34" s="254"/>
      <c r="E34" s="254"/>
      <c r="F34" s="254"/>
      <c r="G34" s="254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126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7" t="s">
        <v>115</v>
      </c>
      <c r="B35" s="168" t="s">
        <v>70</v>
      </c>
      <c r="C35" s="183" t="s">
        <v>71</v>
      </c>
      <c r="D35" s="169"/>
      <c r="E35" s="170"/>
      <c r="F35" s="171"/>
      <c r="G35" s="171">
        <f>SUMIF(AG36:AG38,"&lt;&gt;NOR",G36:G38)</f>
        <v>0</v>
      </c>
      <c r="H35" s="171"/>
      <c r="I35" s="171">
        <f>SUM(I36:I38)</f>
        <v>0</v>
      </c>
      <c r="J35" s="171"/>
      <c r="K35" s="171">
        <f>SUM(K36:K38)</f>
        <v>0</v>
      </c>
      <c r="L35" s="171"/>
      <c r="M35" s="171">
        <f>SUM(M36:M38)</f>
        <v>0</v>
      </c>
      <c r="N35" s="171"/>
      <c r="O35" s="171">
        <f>SUM(O36:O38)</f>
        <v>0</v>
      </c>
      <c r="P35" s="171"/>
      <c r="Q35" s="171">
        <f>SUM(Q36:Q38)</f>
        <v>0</v>
      </c>
      <c r="R35" s="171"/>
      <c r="S35" s="171"/>
      <c r="T35" s="172"/>
      <c r="U35" s="166"/>
      <c r="V35" s="166">
        <f>SUM(V36:V38)</f>
        <v>15.6</v>
      </c>
      <c r="W35" s="166"/>
      <c r="X35" s="166"/>
      <c r="AG35" t="s">
        <v>116</v>
      </c>
    </row>
    <row r="36" spans="1:60" ht="33.75" outlineLevel="1" x14ac:dyDescent="0.2">
      <c r="A36" s="173">
        <v>8</v>
      </c>
      <c r="B36" s="174" t="s">
        <v>149</v>
      </c>
      <c r="C36" s="184" t="s">
        <v>150</v>
      </c>
      <c r="D36" s="175" t="s">
        <v>151</v>
      </c>
      <c r="E36" s="176">
        <v>8.2436500000000006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 t="s">
        <v>152</v>
      </c>
      <c r="S36" s="178" t="s">
        <v>121</v>
      </c>
      <c r="T36" s="179" t="s">
        <v>121</v>
      </c>
      <c r="U36" s="160">
        <v>1.8919999999999999</v>
      </c>
      <c r="V36" s="160">
        <f>ROUND(E36*U36,2)</f>
        <v>15.6</v>
      </c>
      <c r="W36" s="160"/>
      <c r="X36" s="160" t="s">
        <v>153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154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51" t="s">
        <v>155</v>
      </c>
      <c r="D37" s="252"/>
      <c r="E37" s="252"/>
      <c r="F37" s="252"/>
      <c r="G37" s="252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131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3"/>
      <c r="D38" s="254"/>
      <c r="E38" s="254"/>
      <c r="F38" s="254"/>
      <c r="G38" s="254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126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7" t="s">
        <v>115</v>
      </c>
      <c r="B39" s="168" t="s">
        <v>72</v>
      </c>
      <c r="C39" s="183" t="s">
        <v>73</v>
      </c>
      <c r="D39" s="169"/>
      <c r="E39" s="170"/>
      <c r="F39" s="171"/>
      <c r="G39" s="171">
        <f>SUMIF(AG40:AG42,"&lt;&gt;NOR",G40:G42)</f>
        <v>0</v>
      </c>
      <c r="H39" s="171"/>
      <c r="I39" s="171">
        <f>SUM(I40:I42)</f>
        <v>0</v>
      </c>
      <c r="J39" s="171"/>
      <c r="K39" s="171">
        <f>SUM(K40:K42)</f>
        <v>0</v>
      </c>
      <c r="L39" s="171"/>
      <c r="M39" s="171">
        <f>SUM(M40:M42)</f>
        <v>0</v>
      </c>
      <c r="N39" s="171"/>
      <c r="O39" s="171">
        <f>SUM(O40:O42)</f>
        <v>0</v>
      </c>
      <c r="P39" s="171"/>
      <c r="Q39" s="171">
        <f>SUM(Q40:Q42)</f>
        <v>0.16</v>
      </c>
      <c r="R39" s="171"/>
      <c r="S39" s="171"/>
      <c r="T39" s="172"/>
      <c r="U39" s="166"/>
      <c r="V39" s="166">
        <f>SUM(V40:V42)</f>
        <v>1.25</v>
      </c>
      <c r="W39" s="166"/>
      <c r="X39" s="166"/>
      <c r="AG39" t="s">
        <v>116</v>
      </c>
    </row>
    <row r="40" spans="1:60" ht="22.5" outlineLevel="1" x14ac:dyDescent="0.2">
      <c r="A40" s="173">
        <v>9</v>
      </c>
      <c r="B40" s="174" t="s">
        <v>156</v>
      </c>
      <c r="C40" s="184" t="s">
        <v>157</v>
      </c>
      <c r="D40" s="175" t="s">
        <v>119</v>
      </c>
      <c r="E40" s="176">
        <v>15.6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0.01</v>
      </c>
      <c r="Q40" s="178">
        <f>ROUND(E40*P40,2)</f>
        <v>0.16</v>
      </c>
      <c r="R40" s="178" t="s">
        <v>158</v>
      </c>
      <c r="S40" s="178" t="s">
        <v>121</v>
      </c>
      <c r="T40" s="179" t="s">
        <v>121</v>
      </c>
      <c r="U40" s="160">
        <v>0.08</v>
      </c>
      <c r="V40" s="160">
        <f>ROUND(E40*U40,2)</f>
        <v>1.25</v>
      </c>
      <c r="W40" s="160"/>
      <c r="X40" s="160" t="s">
        <v>122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123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5" t="s">
        <v>159</v>
      </c>
      <c r="D41" s="162"/>
      <c r="E41" s="163">
        <v>15.6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125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53"/>
      <c r="D42" s="254"/>
      <c r="E42" s="254"/>
      <c r="F42" s="254"/>
      <c r="G42" s="254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126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7" t="s">
        <v>115</v>
      </c>
      <c r="B43" s="168" t="s">
        <v>74</v>
      </c>
      <c r="C43" s="183" t="s">
        <v>75</v>
      </c>
      <c r="D43" s="169"/>
      <c r="E43" s="170"/>
      <c r="F43" s="171"/>
      <c r="G43" s="171">
        <f>SUMIF(AG44:AG126,"&lt;&gt;NOR",G44:G126)</f>
        <v>0</v>
      </c>
      <c r="H43" s="171"/>
      <c r="I43" s="171">
        <f>SUM(I44:I126)</f>
        <v>0</v>
      </c>
      <c r="J43" s="171"/>
      <c r="K43" s="171">
        <f>SUM(K44:K126)</f>
        <v>0</v>
      </c>
      <c r="L43" s="171"/>
      <c r="M43" s="171">
        <f>SUM(M44:M126)</f>
        <v>0</v>
      </c>
      <c r="N43" s="171"/>
      <c r="O43" s="171">
        <f>SUM(O44:O126)</f>
        <v>5.55</v>
      </c>
      <c r="P43" s="171"/>
      <c r="Q43" s="171">
        <f>SUM(Q44:Q126)</f>
        <v>2.98</v>
      </c>
      <c r="R43" s="171"/>
      <c r="S43" s="171"/>
      <c r="T43" s="172"/>
      <c r="U43" s="166"/>
      <c r="V43" s="166">
        <f>SUM(V44:V126)</f>
        <v>341.42</v>
      </c>
      <c r="W43" s="166"/>
      <c r="X43" s="166"/>
      <c r="AG43" t="s">
        <v>116</v>
      </c>
    </row>
    <row r="44" spans="1:60" ht="22.5" outlineLevel="1" x14ac:dyDescent="0.2">
      <c r="A44" s="173">
        <v>10</v>
      </c>
      <c r="B44" s="174" t="s">
        <v>160</v>
      </c>
      <c r="C44" s="184" t="s">
        <v>161</v>
      </c>
      <c r="D44" s="175" t="s">
        <v>162</v>
      </c>
      <c r="E44" s="176">
        <v>2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8.4709999999999994E-2</v>
      </c>
      <c r="O44" s="178">
        <f>ROUND(E44*N44,2)</f>
        <v>0.17</v>
      </c>
      <c r="P44" s="178">
        <v>0</v>
      </c>
      <c r="Q44" s="178">
        <f>ROUND(E44*P44,2)</f>
        <v>0</v>
      </c>
      <c r="R44" s="178" t="s">
        <v>163</v>
      </c>
      <c r="S44" s="178" t="s">
        <v>121</v>
      </c>
      <c r="T44" s="179" t="s">
        <v>121</v>
      </c>
      <c r="U44" s="160">
        <v>26</v>
      </c>
      <c r="V44" s="160">
        <f>ROUND(E44*U44,2)</f>
        <v>52</v>
      </c>
      <c r="W44" s="160"/>
      <c r="X44" s="160" t="s">
        <v>122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123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5" t="s">
        <v>164</v>
      </c>
      <c r="D45" s="162"/>
      <c r="E45" s="163">
        <v>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125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3"/>
      <c r="D46" s="254"/>
      <c r="E46" s="254"/>
      <c r="F46" s="254"/>
      <c r="G46" s="254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126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3">
        <v>11</v>
      </c>
      <c r="B47" s="174" t="s">
        <v>165</v>
      </c>
      <c r="C47" s="184" t="s">
        <v>166</v>
      </c>
      <c r="D47" s="175" t="s">
        <v>119</v>
      </c>
      <c r="E47" s="176">
        <v>30.876000000000001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1.6000000000000001E-4</v>
      </c>
      <c r="O47" s="178">
        <f>ROUND(E47*N47,2)</f>
        <v>0</v>
      </c>
      <c r="P47" s="178">
        <v>1.4E-2</v>
      </c>
      <c r="Q47" s="178">
        <f>ROUND(E47*P47,2)</f>
        <v>0.43</v>
      </c>
      <c r="R47" s="178" t="s">
        <v>163</v>
      </c>
      <c r="S47" s="178" t="s">
        <v>121</v>
      </c>
      <c r="T47" s="179" t="s">
        <v>121</v>
      </c>
      <c r="U47" s="160">
        <v>0.15</v>
      </c>
      <c r="V47" s="160">
        <f>ROUND(E47*U47,2)</f>
        <v>4.63</v>
      </c>
      <c r="W47" s="160"/>
      <c r="X47" s="160" t="s">
        <v>122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5" t="s">
        <v>167</v>
      </c>
      <c r="D48" s="162"/>
      <c r="E48" s="163">
        <v>4.83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125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5" t="s">
        <v>168</v>
      </c>
      <c r="D49" s="162"/>
      <c r="E49" s="163">
        <v>10.446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125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5" t="s">
        <v>159</v>
      </c>
      <c r="D50" s="162"/>
      <c r="E50" s="163">
        <v>15.6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125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3"/>
      <c r="D51" s="254"/>
      <c r="E51" s="254"/>
      <c r="F51" s="254"/>
      <c r="G51" s="254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126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3">
        <v>12</v>
      </c>
      <c r="B52" s="174" t="s">
        <v>169</v>
      </c>
      <c r="C52" s="184" t="s">
        <v>170</v>
      </c>
      <c r="D52" s="175" t="s">
        <v>162</v>
      </c>
      <c r="E52" s="176">
        <v>8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 t="s">
        <v>163</v>
      </c>
      <c r="S52" s="178" t="s">
        <v>121</v>
      </c>
      <c r="T52" s="179" t="s">
        <v>121</v>
      </c>
      <c r="U52" s="160">
        <v>0.14599999999999999</v>
      </c>
      <c r="V52" s="160">
        <f>ROUND(E52*U52,2)</f>
        <v>1.17</v>
      </c>
      <c r="W52" s="160"/>
      <c r="X52" s="160" t="s">
        <v>122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5" t="s">
        <v>171</v>
      </c>
      <c r="D53" s="162"/>
      <c r="E53" s="163">
        <v>8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125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3"/>
      <c r="D54" s="254"/>
      <c r="E54" s="254"/>
      <c r="F54" s="254"/>
      <c r="G54" s="254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33.75" outlineLevel="1" x14ac:dyDescent="0.2">
      <c r="A55" s="173">
        <v>13</v>
      </c>
      <c r="B55" s="174" t="s">
        <v>172</v>
      </c>
      <c r="C55" s="184" t="s">
        <v>173</v>
      </c>
      <c r="D55" s="175" t="s">
        <v>144</v>
      </c>
      <c r="E55" s="176">
        <v>6.5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1.6000000000000001E-4</v>
      </c>
      <c r="O55" s="178">
        <f>ROUND(E55*N55,2)</f>
        <v>0</v>
      </c>
      <c r="P55" s="178">
        <v>1.584E-2</v>
      </c>
      <c r="Q55" s="178">
        <f>ROUND(E55*P55,2)</f>
        <v>0.1</v>
      </c>
      <c r="R55" s="178" t="s">
        <v>163</v>
      </c>
      <c r="S55" s="178" t="s">
        <v>121</v>
      </c>
      <c r="T55" s="179" t="s">
        <v>121</v>
      </c>
      <c r="U55" s="160">
        <v>0.33</v>
      </c>
      <c r="V55" s="160">
        <f>ROUND(E55*U55,2)</f>
        <v>2.15</v>
      </c>
      <c r="W55" s="160"/>
      <c r="X55" s="160" t="s">
        <v>122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5" t="s">
        <v>174</v>
      </c>
      <c r="D56" s="162"/>
      <c r="E56" s="163">
        <v>6.5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125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3"/>
      <c r="D57" s="254"/>
      <c r="E57" s="254"/>
      <c r="F57" s="254"/>
      <c r="G57" s="254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126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3">
        <v>14</v>
      </c>
      <c r="B58" s="174" t="s">
        <v>175</v>
      </c>
      <c r="C58" s="184" t="s">
        <v>176</v>
      </c>
      <c r="D58" s="175" t="s">
        <v>144</v>
      </c>
      <c r="E58" s="176">
        <v>10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1.6000000000000001E-4</v>
      </c>
      <c r="O58" s="178">
        <f>ROUND(E58*N58,2)</f>
        <v>0</v>
      </c>
      <c r="P58" s="178">
        <v>2.4750000000000001E-2</v>
      </c>
      <c r="Q58" s="178">
        <f>ROUND(E58*P58,2)</f>
        <v>0.25</v>
      </c>
      <c r="R58" s="178" t="s">
        <v>163</v>
      </c>
      <c r="S58" s="178" t="s">
        <v>121</v>
      </c>
      <c r="T58" s="179" t="s">
        <v>121</v>
      </c>
      <c r="U58" s="160">
        <v>0.44929999999999998</v>
      </c>
      <c r="V58" s="160">
        <f>ROUND(E58*U58,2)</f>
        <v>4.49</v>
      </c>
      <c r="W58" s="160"/>
      <c r="X58" s="160" t="s">
        <v>122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5" t="s">
        <v>177</v>
      </c>
      <c r="D59" s="162"/>
      <c r="E59" s="163">
        <v>10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125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53"/>
      <c r="D60" s="254"/>
      <c r="E60" s="254"/>
      <c r="F60" s="254"/>
      <c r="G60" s="254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126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33.75" outlineLevel="1" x14ac:dyDescent="0.2">
      <c r="A61" s="173">
        <v>15</v>
      </c>
      <c r="B61" s="174" t="s">
        <v>178</v>
      </c>
      <c r="C61" s="184" t="s">
        <v>179</v>
      </c>
      <c r="D61" s="175" t="s">
        <v>144</v>
      </c>
      <c r="E61" s="176">
        <v>350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6.9999999999999994E-5</v>
      </c>
      <c r="O61" s="178">
        <f>ROUND(E61*N61,2)</f>
        <v>0.02</v>
      </c>
      <c r="P61" s="178">
        <v>0</v>
      </c>
      <c r="Q61" s="178">
        <f>ROUND(E61*P61,2)</f>
        <v>0</v>
      </c>
      <c r="R61" s="178" t="s">
        <v>163</v>
      </c>
      <c r="S61" s="178" t="s">
        <v>121</v>
      </c>
      <c r="T61" s="179" t="s">
        <v>121</v>
      </c>
      <c r="U61" s="160">
        <v>0.34200000000000003</v>
      </c>
      <c r="V61" s="160">
        <f>ROUND(E61*U61,2)</f>
        <v>119.7</v>
      </c>
      <c r="W61" s="160"/>
      <c r="X61" s="160" t="s">
        <v>122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5" t="s">
        <v>180</v>
      </c>
      <c r="D62" s="162"/>
      <c r="E62" s="163">
        <v>350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125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53"/>
      <c r="D63" s="254"/>
      <c r="E63" s="254"/>
      <c r="F63" s="254"/>
      <c r="G63" s="254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126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73">
        <v>16</v>
      </c>
      <c r="B64" s="174" t="s">
        <v>181</v>
      </c>
      <c r="C64" s="184" t="s">
        <v>182</v>
      </c>
      <c r="D64" s="175" t="s">
        <v>144</v>
      </c>
      <c r="E64" s="176">
        <v>4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8">
        <v>9.0000000000000006E-5</v>
      </c>
      <c r="O64" s="178">
        <f>ROUND(E64*N64,2)</f>
        <v>0</v>
      </c>
      <c r="P64" s="178">
        <v>0</v>
      </c>
      <c r="Q64" s="178">
        <f>ROUND(E64*P64,2)</f>
        <v>0</v>
      </c>
      <c r="R64" s="178" t="s">
        <v>163</v>
      </c>
      <c r="S64" s="178" t="s">
        <v>121</v>
      </c>
      <c r="T64" s="179" t="s">
        <v>121</v>
      </c>
      <c r="U64" s="160">
        <v>0.41599999999999998</v>
      </c>
      <c r="V64" s="160">
        <f>ROUND(E64*U64,2)</f>
        <v>1.66</v>
      </c>
      <c r="W64" s="160"/>
      <c r="X64" s="160" t="s">
        <v>122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5" t="s">
        <v>183</v>
      </c>
      <c r="D65" s="162"/>
      <c r="E65" s="163">
        <v>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125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53"/>
      <c r="D66" s="254"/>
      <c r="E66" s="254"/>
      <c r="F66" s="254"/>
      <c r="G66" s="254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126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33.75" outlineLevel="1" x14ac:dyDescent="0.2">
      <c r="A67" s="173">
        <v>17</v>
      </c>
      <c r="B67" s="174" t="s">
        <v>184</v>
      </c>
      <c r="C67" s="184" t="s">
        <v>185</v>
      </c>
      <c r="D67" s="175" t="s">
        <v>144</v>
      </c>
      <c r="E67" s="176">
        <v>6.5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8">
        <v>1E-4</v>
      </c>
      <c r="O67" s="178">
        <f>ROUND(E67*N67,2)</f>
        <v>0</v>
      </c>
      <c r="P67" s="178">
        <v>0</v>
      </c>
      <c r="Q67" s="178">
        <f>ROUND(E67*P67,2)</f>
        <v>0</v>
      </c>
      <c r="R67" s="178" t="s">
        <v>163</v>
      </c>
      <c r="S67" s="178" t="s">
        <v>121</v>
      </c>
      <c r="T67" s="179" t="s">
        <v>121</v>
      </c>
      <c r="U67" s="160">
        <v>0.496</v>
      </c>
      <c r="V67" s="160">
        <f>ROUND(E67*U67,2)</f>
        <v>3.22</v>
      </c>
      <c r="W67" s="160"/>
      <c r="X67" s="160" t="s">
        <v>122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5" t="s">
        <v>186</v>
      </c>
      <c r="D68" s="162"/>
      <c r="E68" s="163">
        <v>6.5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125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53"/>
      <c r="D69" s="254"/>
      <c r="E69" s="254"/>
      <c r="F69" s="254"/>
      <c r="G69" s="254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126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33.75" outlineLevel="1" x14ac:dyDescent="0.2">
      <c r="A70" s="173">
        <v>18</v>
      </c>
      <c r="B70" s="174" t="s">
        <v>187</v>
      </c>
      <c r="C70" s="184" t="s">
        <v>188</v>
      </c>
      <c r="D70" s="175" t="s">
        <v>144</v>
      </c>
      <c r="E70" s="176">
        <v>10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8">
        <v>2.7E-4</v>
      </c>
      <c r="O70" s="178">
        <f>ROUND(E70*N70,2)</f>
        <v>0</v>
      </c>
      <c r="P70" s="178">
        <v>0</v>
      </c>
      <c r="Q70" s="178">
        <f>ROUND(E70*P70,2)</f>
        <v>0</v>
      </c>
      <c r="R70" s="178" t="s">
        <v>163</v>
      </c>
      <c r="S70" s="178" t="s">
        <v>121</v>
      </c>
      <c r="T70" s="179" t="s">
        <v>121</v>
      </c>
      <c r="U70" s="160">
        <v>0.60599999999999998</v>
      </c>
      <c r="V70" s="160">
        <f>ROUND(E70*U70,2)</f>
        <v>6.06</v>
      </c>
      <c r="W70" s="160"/>
      <c r="X70" s="160" t="s">
        <v>122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123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5" t="s">
        <v>177</v>
      </c>
      <c r="D71" s="162"/>
      <c r="E71" s="163">
        <v>10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125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53"/>
      <c r="D72" s="254"/>
      <c r="E72" s="254"/>
      <c r="F72" s="254"/>
      <c r="G72" s="254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126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3">
        <v>19</v>
      </c>
      <c r="B73" s="174" t="s">
        <v>189</v>
      </c>
      <c r="C73" s="184" t="s">
        <v>190</v>
      </c>
      <c r="D73" s="175" t="s">
        <v>151</v>
      </c>
      <c r="E73" s="176">
        <v>12.36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2.0000000000000002E-5</v>
      </c>
      <c r="O73" s="178">
        <f>ROUND(E73*N73,2)</f>
        <v>0</v>
      </c>
      <c r="P73" s="178">
        <v>8.0000000000000002E-3</v>
      </c>
      <c r="Q73" s="178">
        <f>ROUND(E73*P73,2)</f>
        <v>0.1</v>
      </c>
      <c r="R73" s="178" t="s">
        <v>163</v>
      </c>
      <c r="S73" s="178" t="s">
        <v>121</v>
      </c>
      <c r="T73" s="179" t="s">
        <v>121</v>
      </c>
      <c r="U73" s="160">
        <v>1.2</v>
      </c>
      <c r="V73" s="160">
        <f>ROUND(E73*U73,2)</f>
        <v>14.83</v>
      </c>
      <c r="W73" s="160"/>
      <c r="X73" s="160" t="s">
        <v>122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5" t="s">
        <v>191</v>
      </c>
      <c r="D74" s="162"/>
      <c r="E74" s="163">
        <v>12.36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125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53"/>
      <c r="D75" s="254"/>
      <c r="E75" s="254"/>
      <c r="F75" s="254"/>
      <c r="G75" s="254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126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3">
        <v>20</v>
      </c>
      <c r="B76" s="174" t="s">
        <v>192</v>
      </c>
      <c r="C76" s="184" t="s">
        <v>193</v>
      </c>
      <c r="D76" s="175" t="s">
        <v>119</v>
      </c>
      <c r="E76" s="176">
        <v>20.43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78" t="s">
        <v>163</v>
      </c>
      <c r="S76" s="178" t="s">
        <v>121</v>
      </c>
      <c r="T76" s="179" t="s">
        <v>121</v>
      </c>
      <c r="U76" s="160">
        <v>0.27</v>
      </c>
      <c r="V76" s="160">
        <f>ROUND(E76*U76,2)</f>
        <v>5.52</v>
      </c>
      <c r="W76" s="160"/>
      <c r="X76" s="160" t="s">
        <v>122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123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5" t="s">
        <v>167</v>
      </c>
      <c r="D77" s="162"/>
      <c r="E77" s="163">
        <v>4.83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125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5" t="s">
        <v>159</v>
      </c>
      <c r="D78" s="162"/>
      <c r="E78" s="163">
        <v>15.6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125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53"/>
      <c r="D79" s="254"/>
      <c r="E79" s="254"/>
      <c r="F79" s="254"/>
      <c r="G79" s="254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126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73">
        <v>21</v>
      </c>
      <c r="B80" s="174" t="s">
        <v>194</v>
      </c>
      <c r="C80" s="184" t="s">
        <v>195</v>
      </c>
      <c r="D80" s="175" t="s">
        <v>119</v>
      </c>
      <c r="E80" s="176">
        <v>10.446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78" t="s">
        <v>163</v>
      </c>
      <c r="S80" s="178" t="s">
        <v>121</v>
      </c>
      <c r="T80" s="179" t="s">
        <v>121</v>
      </c>
      <c r="U80" s="160">
        <v>0.87</v>
      </c>
      <c r="V80" s="160">
        <f>ROUND(E80*U80,2)</f>
        <v>9.09</v>
      </c>
      <c r="W80" s="160"/>
      <c r="X80" s="160" t="s">
        <v>122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123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5" t="s">
        <v>168</v>
      </c>
      <c r="D81" s="162"/>
      <c r="E81" s="163">
        <v>10.446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125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3"/>
      <c r="D82" s="254"/>
      <c r="E82" s="254"/>
      <c r="F82" s="254"/>
      <c r="G82" s="254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126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3">
        <v>22</v>
      </c>
      <c r="B83" s="174" t="s">
        <v>196</v>
      </c>
      <c r="C83" s="184" t="s">
        <v>197</v>
      </c>
      <c r="D83" s="175" t="s">
        <v>119</v>
      </c>
      <c r="E83" s="176">
        <v>300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 t="s">
        <v>163</v>
      </c>
      <c r="S83" s="178" t="s">
        <v>121</v>
      </c>
      <c r="T83" s="179" t="s">
        <v>121</v>
      </c>
      <c r="U83" s="160">
        <v>0.20799999999999999</v>
      </c>
      <c r="V83" s="160">
        <f>ROUND(E83*U83,2)</f>
        <v>62.4</v>
      </c>
      <c r="W83" s="160"/>
      <c r="X83" s="160" t="s">
        <v>122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123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5" t="s">
        <v>198</v>
      </c>
      <c r="D84" s="162"/>
      <c r="E84" s="163">
        <v>300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125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53"/>
      <c r="D85" s="254"/>
      <c r="E85" s="254"/>
      <c r="F85" s="254"/>
      <c r="G85" s="254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126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3">
        <v>23</v>
      </c>
      <c r="B86" s="174" t="s">
        <v>199</v>
      </c>
      <c r="C86" s="184" t="s">
        <v>200</v>
      </c>
      <c r="D86" s="175" t="s">
        <v>119</v>
      </c>
      <c r="E86" s="176">
        <v>300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 t="s">
        <v>163</v>
      </c>
      <c r="S86" s="178" t="s">
        <v>121</v>
      </c>
      <c r="T86" s="179" t="s">
        <v>121</v>
      </c>
      <c r="U86" s="160">
        <v>5.5E-2</v>
      </c>
      <c r="V86" s="160">
        <f>ROUND(E86*U86,2)</f>
        <v>16.5</v>
      </c>
      <c r="W86" s="160"/>
      <c r="X86" s="160" t="s">
        <v>122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123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5" t="s">
        <v>198</v>
      </c>
      <c r="D87" s="162"/>
      <c r="E87" s="163">
        <v>300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125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53"/>
      <c r="D88" s="254"/>
      <c r="E88" s="254"/>
      <c r="F88" s="254"/>
      <c r="G88" s="254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126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3">
        <v>24</v>
      </c>
      <c r="B89" s="174" t="s">
        <v>201</v>
      </c>
      <c r="C89" s="184" t="s">
        <v>202</v>
      </c>
      <c r="D89" s="175" t="s">
        <v>119</v>
      </c>
      <c r="E89" s="176">
        <v>300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0</v>
      </c>
      <c r="O89" s="178">
        <f>ROUND(E89*N89,2)</f>
        <v>0</v>
      </c>
      <c r="P89" s="178">
        <v>7.0000000000000001E-3</v>
      </c>
      <c r="Q89" s="178">
        <f>ROUND(E89*P89,2)</f>
        <v>2.1</v>
      </c>
      <c r="R89" s="178" t="s">
        <v>163</v>
      </c>
      <c r="S89" s="178" t="s">
        <v>121</v>
      </c>
      <c r="T89" s="179" t="s">
        <v>121</v>
      </c>
      <c r="U89" s="160">
        <v>0.06</v>
      </c>
      <c r="V89" s="160">
        <f>ROUND(E89*U89,2)</f>
        <v>18</v>
      </c>
      <c r="W89" s="160"/>
      <c r="X89" s="160" t="s">
        <v>122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123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5" t="s">
        <v>198</v>
      </c>
      <c r="D90" s="162"/>
      <c r="E90" s="163">
        <v>300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125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53"/>
      <c r="D91" s="254"/>
      <c r="E91" s="254"/>
      <c r="F91" s="254"/>
      <c r="G91" s="254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126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25</v>
      </c>
      <c r="B92" s="174" t="s">
        <v>203</v>
      </c>
      <c r="C92" s="184" t="s">
        <v>204</v>
      </c>
      <c r="D92" s="175" t="s">
        <v>205</v>
      </c>
      <c r="E92" s="176">
        <v>9.2730599999999992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2.3570000000000001E-2</v>
      </c>
      <c r="O92" s="178">
        <f>ROUND(E92*N92,2)</f>
        <v>0.22</v>
      </c>
      <c r="P92" s="178">
        <v>0</v>
      </c>
      <c r="Q92" s="178">
        <f>ROUND(E92*P92,2)</f>
        <v>0</v>
      </c>
      <c r="R92" s="178" t="s">
        <v>163</v>
      </c>
      <c r="S92" s="178" t="s">
        <v>121</v>
      </c>
      <c r="T92" s="179" t="s">
        <v>121</v>
      </c>
      <c r="U92" s="160">
        <v>0</v>
      </c>
      <c r="V92" s="160">
        <f>ROUND(E92*U92,2)</f>
        <v>0</v>
      </c>
      <c r="W92" s="160"/>
      <c r="X92" s="160" t="s">
        <v>122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123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5" t="s">
        <v>206</v>
      </c>
      <c r="D93" s="162"/>
      <c r="E93" s="163">
        <v>2.20418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125</v>
      </c>
      <c r="AH93" s="150">
        <v>5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5" t="s">
        <v>207</v>
      </c>
      <c r="D94" s="162"/>
      <c r="E94" s="163">
        <v>0.67920000000000003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125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5" t="s">
        <v>208</v>
      </c>
      <c r="D95" s="162"/>
      <c r="E95" s="163">
        <v>6.3896800000000002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125</v>
      </c>
      <c r="AH95" s="150">
        <v>5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53"/>
      <c r="D96" s="254"/>
      <c r="E96" s="254"/>
      <c r="F96" s="254"/>
      <c r="G96" s="254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126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3">
        <v>26</v>
      </c>
      <c r="B97" s="174" t="s">
        <v>209</v>
      </c>
      <c r="C97" s="184" t="s">
        <v>210</v>
      </c>
      <c r="D97" s="175" t="s">
        <v>211</v>
      </c>
      <c r="E97" s="176">
        <v>20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 t="s">
        <v>212</v>
      </c>
      <c r="S97" s="178" t="s">
        <v>121</v>
      </c>
      <c r="T97" s="179" t="s">
        <v>121</v>
      </c>
      <c r="U97" s="160">
        <v>1</v>
      </c>
      <c r="V97" s="160">
        <f>ROUND(E97*U97,2)</f>
        <v>20</v>
      </c>
      <c r="W97" s="160"/>
      <c r="X97" s="160" t="s">
        <v>213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214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5" t="s">
        <v>215</v>
      </c>
      <c r="D98" s="162"/>
      <c r="E98" s="163">
        <v>20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125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53"/>
      <c r="D99" s="254"/>
      <c r="E99" s="254"/>
      <c r="F99" s="254"/>
      <c r="G99" s="254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126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3">
        <v>27</v>
      </c>
      <c r="B100" s="174" t="s">
        <v>216</v>
      </c>
      <c r="C100" s="184" t="s">
        <v>217</v>
      </c>
      <c r="D100" s="175" t="s">
        <v>162</v>
      </c>
      <c r="E100" s="176">
        <v>16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 t="s">
        <v>218</v>
      </c>
      <c r="S100" s="178" t="s">
        <v>121</v>
      </c>
      <c r="T100" s="179" t="s">
        <v>121</v>
      </c>
      <c r="U100" s="160">
        <v>0</v>
      </c>
      <c r="V100" s="160">
        <f>ROUND(E100*U100,2)</f>
        <v>0</v>
      </c>
      <c r="W100" s="160"/>
      <c r="X100" s="160" t="s">
        <v>219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220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5" t="s">
        <v>221</v>
      </c>
      <c r="D101" s="162"/>
      <c r="E101" s="163">
        <v>16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125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53"/>
      <c r="D102" s="254"/>
      <c r="E102" s="254"/>
      <c r="F102" s="254"/>
      <c r="G102" s="254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3">
        <v>28</v>
      </c>
      <c r="B103" s="174" t="s">
        <v>222</v>
      </c>
      <c r="C103" s="184" t="s">
        <v>223</v>
      </c>
      <c r="D103" s="175" t="s">
        <v>224</v>
      </c>
      <c r="E103" s="176">
        <v>1.6E-2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9.3700000000000006E-2</v>
      </c>
      <c r="O103" s="178">
        <f>ROUND(E103*N103,2)</f>
        <v>0</v>
      </c>
      <c r="P103" s="178">
        <v>0</v>
      </c>
      <c r="Q103" s="178">
        <f>ROUND(E103*P103,2)</f>
        <v>0</v>
      </c>
      <c r="R103" s="178" t="s">
        <v>218</v>
      </c>
      <c r="S103" s="178" t="s">
        <v>121</v>
      </c>
      <c r="T103" s="179" t="s">
        <v>121</v>
      </c>
      <c r="U103" s="160">
        <v>0</v>
      </c>
      <c r="V103" s="160">
        <f>ROUND(E103*U103,2)</f>
        <v>0</v>
      </c>
      <c r="W103" s="160"/>
      <c r="X103" s="160" t="s">
        <v>219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220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85" t="s">
        <v>225</v>
      </c>
      <c r="D104" s="162"/>
      <c r="E104" s="163">
        <v>1.6E-2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125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53"/>
      <c r="D105" s="254"/>
      <c r="E105" s="254"/>
      <c r="F105" s="254"/>
      <c r="G105" s="254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29</v>
      </c>
      <c r="B106" s="174" t="s">
        <v>226</v>
      </c>
      <c r="C106" s="184" t="s">
        <v>227</v>
      </c>
      <c r="D106" s="175" t="s">
        <v>144</v>
      </c>
      <c r="E106" s="176">
        <v>4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1.33E-3</v>
      </c>
      <c r="O106" s="178">
        <f>ROUND(E106*N106,2)</f>
        <v>0.01</v>
      </c>
      <c r="P106" s="178">
        <v>0</v>
      </c>
      <c r="Q106" s="178">
        <f>ROUND(E106*P106,2)</f>
        <v>0</v>
      </c>
      <c r="R106" s="178" t="s">
        <v>218</v>
      </c>
      <c r="S106" s="178" t="s">
        <v>121</v>
      </c>
      <c r="T106" s="179" t="s">
        <v>121</v>
      </c>
      <c r="U106" s="160">
        <v>0</v>
      </c>
      <c r="V106" s="160">
        <f>ROUND(E106*U106,2)</f>
        <v>0</v>
      </c>
      <c r="W106" s="160"/>
      <c r="X106" s="160" t="s">
        <v>219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220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5" t="s">
        <v>228</v>
      </c>
      <c r="D107" s="162"/>
      <c r="E107" s="163">
        <v>4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125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53"/>
      <c r="D108" s="254"/>
      <c r="E108" s="254"/>
      <c r="F108" s="254"/>
      <c r="G108" s="254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3">
        <v>30</v>
      </c>
      <c r="B109" s="174" t="s">
        <v>229</v>
      </c>
      <c r="C109" s="184" t="s">
        <v>230</v>
      </c>
      <c r="D109" s="175" t="s">
        <v>205</v>
      </c>
      <c r="E109" s="176">
        <v>2.20418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0.55000000000000004</v>
      </c>
      <c r="O109" s="178">
        <f>ROUND(E109*N109,2)</f>
        <v>1.21</v>
      </c>
      <c r="P109" s="178">
        <v>0</v>
      </c>
      <c r="Q109" s="178">
        <f>ROUND(E109*P109,2)</f>
        <v>0</v>
      </c>
      <c r="R109" s="178" t="s">
        <v>218</v>
      </c>
      <c r="S109" s="178" t="s">
        <v>121</v>
      </c>
      <c r="T109" s="179" t="s">
        <v>121</v>
      </c>
      <c r="U109" s="160">
        <v>0</v>
      </c>
      <c r="V109" s="160">
        <f>ROUND(E109*U109,2)</f>
        <v>0</v>
      </c>
      <c r="W109" s="160"/>
      <c r="X109" s="160" t="s">
        <v>219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220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5" t="s">
        <v>231</v>
      </c>
      <c r="D110" s="162"/>
      <c r="E110" s="163">
        <v>0.18018000000000001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125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5" t="s">
        <v>232</v>
      </c>
      <c r="D111" s="162"/>
      <c r="E111" s="163">
        <v>8.7999999999999995E-2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125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5" t="s">
        <v>233</v>
      </c>
      <c r="D112" s="162"/>
      <c r="E112" s="163">
        <v>1.54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125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5" t="s">
        <v>234</v>
      </c>
      <c r="D113" s="162"/>
      <c r="E113" s="163">
        <v>0.39600000000000002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125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53"/>
      <c r="D114" s="254"/>
      <c r="E114" s="254"/>
      <c r="F114" s="254"/>
      <c r="G114" s="254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3">
        <v>31</v>
      </c>
      <c r="B115" s="174" t="s">
        <v>235</v>
      </c>
      <c r="C115" s="184" t="s">
        <v>236</v>
      </c>
      <c r="D115" s="175" t="s">
        <v>205</v>
      </c>
      <c r="E115" s="176">
        <v>6.3896800000000002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0.55000000000000004</v>
      </c>
      <c r="O115" s="178">
        <f>ROUND(E115*N115,2)</f>
        <v>3.51</v>
      </c>
      <c r="P115" s="178">
        <v>0</v>
      </c>
      <c r="Q115" s="178">
        <f>ROUND(E115*P115,2)</f>
        <v>0</v>
      </c>
      <c r="R115" s="178" t="s">
        <v>218</v>
      </c>
      <c r="S115" s="178" t="s">
        <v>121</v>
      </c>
      <c r="T115" s="179" t="s">
        <v>121</v>
      </c>
      <c r="U115" s="160">
        <v>0</v>
      </c>
      <c r="V115" s="160">
        <f>ROUND(E115*U115,2)</f>
        <v>0</v>
      </c>
      <c r="W115" s="160"/>
      <c r="X115" s="160" t="s">
        <v>219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220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5" t="s">
        <v>237</v>
      </c>
      <c r="D116" s="162"/>
      <c r="E116" s="163">
        <v>0.88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125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5" t="s">
        <v>238</v>
      </c>
      <c r="D117" s="162"/>
      <c r="E117" s="163">
        <v>0.22968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125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5" t="s">
        <v>239</v>
      </c>
      <c r="D118" s="162"/>
      <c r="E118" s="163">
        <v>5.28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125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3"/>
      <c r="D119" s="254"/>
      <c r="E119" s="254"/>
      <c r="F119" s="254"/>
      <c r="G119" s="254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126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3">
        <v>32</v>
      </c>
      <c r="B120" s="174" t="s">
        <v>240</v>
      </c>
      <c r="C120" s="184" t="s">
        <v>241</v>
      </c>
      <c r="D120" s="175" t="s">
        <v>119</v>
      </c>
      <c r="E120" s="176">
        <v>33.9636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1.2200000000000001E-2</v>
      </c>
      <c r="O120" s="178">
        <f>ROUND(E120*N120,2)</f>
        <v>0.41</v>
      </c>
      <c r="P120" s="178">
        <v>0</v>
      </c>
      <c r="Q120" s="178">
        <f>ROUND(E120*P120,2)</f>
        <v>0</v>
      </c>
      <c r="R120" s="178" t="s">
        <v>218</v>
      </c>
      <c r="S120" s="178" t="s">
        <v>121</v>
      </c>
      <c r="T120" s="179" t="s">
        <v>121</v>
      </c>
      <c r="U120" s="160">
        <v>0</v>
      </c>
      <c r="V120" s="160">
        <f>ROUND(E120*U120,2)</f>
        <v>0</v>
      </c>
      <c r="W120" s="160"/>
      <c r="X120" s="160" t="s">
        <v>219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220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5" t="s">
        <v>242</v>
      </c>
      <c r="D121" s="162"/>
      <c r="E121" s="163">
        <v>22.472999999999999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125</v>
      </c>
      <c r="AH121" s="150">
        <v>5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5" t="s">
        <v>243</v>
      </c>
      <c r="D122" s="162"/>
      <c r="E122" s="163">
        <v>11.490600000000001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125</v>
      </c>
      <c r="AH122" s="150">
        <v>5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53"/>
      <c r="D123" s="254"/>
      <c r="E123" s="254"/>
      <c r="F123" s="254"/>
      <c r="G123" s="254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126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>
        <v>33</v>
      </c>
      <c r="B124" s="158" t="s">
        <v>244</v>
      </c>
      <c r="C124" s="186" t="s">
        <v>245</v>
      </c>
      <c r="D124" s="159" t="s">
        <v>0</v>
      </c>
      <c r="E124" s="180"/>
      <c r="F124" s="161"/>
      <c r="G124" s="160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60">
        <v>0</v>
      </c>
      <c r="O124" s="160">
        <f>ROUND(E124*N124,2)</f>
        <v>0</v>
      </c>
      <c r="P124" s="160">
        <v>0</v>
      </c>
      <c r="Q124" s="160">
        <f>ROUND(E124*P124,2)</f>
        <v>0</v>
      </c>
      <c r="R124" s="160" t="s">
        <v>163</v>
      </c>
      <c r="S124" s="160" t="s">
        <v>121</v>
      </c>
      <c r="T124" s="160" t="s">
        <v>121</v>
      </c>
      <c r="U124" s="160">
        <v>0</v>
      </c>
      <c r="V124" s="160">
        <f>ROUND(E124*U124,2)</f>
        <v>0</v>
      </c>
      <c r="W124" s="160"/>
      <c r="X124" s="160" t="s">
        <v>153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154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255" t="s">
        <v>246</v>
      </c>
      <c r="D125" s="256"/>
      <c r="E125" s="256"/>
      <c r="F125" s="256"/>
      <c r="G125" s="256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131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3"/>
      <c r="D126" s="254"/>
      <c r="E126" s="254"/>
      <c r="F126" s="254"/>
      <c r="G126" s="254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126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7" t="s">
        <v>115</v>
      </c>
      <c r="B127" s="168" t="s">
        <v>76</v>
      </c>
      <c r="C127" s="183" t="s">
        <v>77</v>
      </c>
      <c r="D127" s="169"/>
      <c r="E127" s="170"/>
      <c r="F127" s="171"/>
      <c r="G127" s="171">
        <f>SUMIF(AG128:AG204,"&lt;&gt;NOR",G128:G204)</f>
        <v>0</v>
      </c>
      <c r="H127" s="171"/>
      <c r="I127" s="171">
        <f>SUM(I128:I204)</f>
        <v>0</v>
      </c>
      <c r="J127" s="171"/>
      <c r="K127" s="171">
        <f>SUM(K128:K204)</f>
        <v>0</v>
      </c>
      <c r="L127" s="171"/>
      <c r="M127" s="171">
        <f>SUM(M128:M204)</f>
        <v>0</v>
      </c>
      <c r="N127" s="171"/>
      <c r="O127" s="171">
        <f>SUM(O128:O204)</f>
        <v>1.1300000000000001</v>
      </c>
      <c r="P127" s="171"/>
      <c r="Q127" s="171">
        <f>SUM(Q128:Q204)</f>
        <v>0.79000000000000015</v>
      </c>
      <c r="R127" s="171"/>
      <c r="S127" s="171"/>
      <c r="T127" s="172"/>
      <c r="U127" s="166"/>
      <c r="V127" s="166">
        <f>SUM(V128:V204)</f>
        <v>159.34</v>
      </c>
      <c r="W127" s="166"/>
      <c r="X127" s="166"/>
      <c r="AG127" t="s">
        <v>116</v>
      </c>
    </row>
    <row r="128" spans="1:60" ht="33.75" outlineLevel="1" x14ac:dyDescent="0.2">
      <c r="A128" s="173">
        <v>34</v>
      </c>
      <c r="B128" s="174" t="s">
        <v>247</v>
      </c>
      <c r="C128" s="184" t="s">
        <v>248</v>
      </c>
      <c r="D128" s="175" t="s">
        <v>119</v>
      </c>
      <c r="E128" s="176">
        <v>19.8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8">
        <v>1.8020000000000001E-2</v>
      </c>
      <c r="O128" s="178">
        <f>ROUND(E128*N128,2)</f>
        <v>0.36</v>
      </c>
      <c r="P128" s="178">
        <v>0</v>
      </c>
      <c r="Q128" s="178">
        <f>ROUND(E128*P128,2)</f>
        <v>0</v>
      </c>
      <c r="R128" s="178" t="s">
        <v>249</v>
      </c>
      <c r="S128" s="178" t="s">
        <v>121</v>
      </c>
      <c r="T128" s="179" t="s">
        <v>121</v>
      </c>
      <c r="U128" s="160">
        <v>1.6771499999999999</v>
      </c>
      <c r="V128" s="160">
        <f>ROUND(E128*U128,2)</f>
        <v>33.21</v>
      </c>
      <c r="W128" s="160"/>
      <c r="X128" s="160" t="s">
        <v>122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123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5" t="s">
        <v>250</v>
      </c>
      <c r="D129" s="162"/>
      <c r="E129" s="163">
        <v>4.2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125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85" t="s">
        <v>159</v>
      </c>
      <c r="D130" s="162"/>
      <c r="E130" s="163">
        <v>15.6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125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53"/>
      <c r="D131" s="254"/>
      <c r="E131" s="254"/>
      <c r="F131" s="254"/>
      <c r="G131" s="254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126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33.75" outlineLevel="1" x14ac:dyDescent="0.2">
      <c r="A132" s="173">
        <v>35</v>
      </c>
      <c r="B132" s="174" t="s">
        <v>251</v>
      </c>
      <c r="C132" s="184" t="s">
        <v>252</v>
      </c>
      <c r="D132" s="175" t="s">
        <v>144</v>
      </c>
      <c r="E132" s="176">
        <v>40.700000000000003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6.3299999999999997E-3</v>
      </c>
      <c r="O132" s="178">
        <f>ROUND(E132*N132,2)</f>
        <v>0.26</v>
      </c>
      <c r="P132" s="178">
        <v>0</v>
      </c>
      <c r="Q132" s="178">
        <f>ROUND(E132*P132,2)</f>
        <v>0</v>
      </c>
      <c r="R132" s="178" t="s">
        <v>249</v>
      </c>
      <c r="S132" s="178" t="s">
        <v>121</v>
      </c>
      <c r="T132" s="179" t="s">
        <v>121</v>
      </c>
      <c r="U132" s="160">
        <v>0.67195000000000005</v>
      </c>
      <c r="V132" s="160">
        <f>ROUND(E132*U132,2)</f>
        <v>27.35</v>
      </c>
      <c r="W132" s="160"/>
      <c r="X132" s="160" t="s">
        <v>122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123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5" t="s">
        <v>253</v>
      </c>
      <c r="D133" s="162"/>
      <c r="E133" s="163">
        <v>40.700000000000003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125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3"/>
      <c r="D134" s="254"/>
      <c r="E134" s="254"/>
      <c r="F134" s="254"/>
      <c r="G134" s="254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126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3">
        <v>36</v>
      </c>
      <c r="B135" s="174" t="s">
        <v>254</v>
      </c>
      <c r="C135" s="184" t="s">
        <v>255</v>
      </c>
      <c r="D135" s="175" t="s">
        <v>144</v>
      </c>
      <c r="E135" s="176">
        <v>16.3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8">
        <v>1.9300000000000001E-3</v>
      </c>
      <c r="O135" s="178">
        <f>ROUND(E135*N135,2)</f>
        <v>0.03</v>
      </c>
      <c r="P135" s="178">
        <v>0</v>
      </c>
      <c r="Q135" s="178">
        <f>ROUND(E135*P135,2)</f>
        <v>0</v>
      </c>
      <c r="R135" s="178" t="s">
        <v>249</v>
      </c>
      <c r="S135" s="178" t="s">
        <v>121</v>
      </c>
      <c r="T135" s="179" t="s">
        <v>121</v>
      </c>
      <c r="U135" s="160">
        <v>0.25069999999999998</v>
      </c>
      <c r="V135" s="160">
        <f>ROUND(E135*U135,2)</f>
        <v>4.09</v>
      </c>
      <c r="W135" s="160"/>
      <c r="X135" s="160" t="s">
        <v>122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123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85" t="s">
        <v>256</v>
      </c>
      <c r="D136" s="162"/>
      <c r="E136" s="163">
        <v>7.5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125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5" t="s">
        <v>257</v>
      </c>
      <c r="D137" s="162"/>
      <c r="E137" s="163">
        <v>2.8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125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5" t="s">
        <v>258</v>
      </c>
      <c r="D138" s="162"/>
      <c r="E138" s="163">
        <v>6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125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53"/>
      <c r="D139" s="254"/>
      <c r="E139" s="254"/>
      <c r="F139" s="254"/>
      <c r="G139" s="254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126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33.75" outlineLevel="1" x14ac:dyDescent="0.2">
      <c r="A140" s="173">
        <v>37</v>
      </c>
      <c r="B140" s="174" t="s">
        <v>259</v>
      </c>
      <c r="C140" s="184" t="s">
        <v>260</v>
      </c>
      <c r="D140" s="175" t="s">
        <v>119</v>
      </c>
      <c r="E140" s="176">
        <v>2.34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6.77E-3</v>
      </c>
      <c r="O140" s="178">
        <f>ROUND(E140*N140,2)</f>
        <v>0.02</v>
      </c>
      <c r="P140" s="178">
        <v>0</v>
      </c>
      <c r="Q140" s="178">
        <f>ROUND(E140*P140,2)</f>
        <v>0</v>
      </c>
      <c r="R140" s="178" t="s">
        <v>249</v>
      </c>
      <c r="S140" s="178" t="s">
        <v>121</v>
      </c>
      <c r="T140" s="179" t="s">
        <v>121</v>
      </c>
      <c r="U140" s="160">
        <v>2.5507</v>
      </c>
      <c r="V140" s="160">
        <f>ROUND(E140*U140,2)</f>
        <v>5.97</v>
      </c>
      <c r="W140" s="160"/>
      <c r="X140" s="160" t="s">
        <v>122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123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85" t="s">
        <v>261</v>
      </c>
      <c r="D141" s="162"/>
      <c r="E141" s="163">
        <v>2.34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125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3"/>
      <c r="D142" s="254"/>
      <c r="E142" s="254"/>
      <c r="F142" s="254"/>
      <c r="G142" s="254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126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33.75" outlineLevel="1" x14ac:dyDescent="0.2">
      <c r="A143" s="173">
        <v>38</v>
      </c>
      <c r="B143" s="174" t="s">
        <v>262</v>
      </c>
      <c r="C143" s="184" t="s">
        <v>263</v>
      </c>
      <c r="D143" s="175" t="s">
        <v>162</v>
      </c>
      <c r="E143" s="176">
        <v>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8">
        <v>2.4399999999999999E-3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249</v>
      </c>
      <c r="S143" s="178" t="s">
        <v>121</v>
      </c>
      <c r="T143" s="179" t="s">
        <v>121</v>
      </c>
      <c r="U143" s="160">
        <v>0.54625000000000001</v>
      </c>
      <c r="V143" s="160">
        <f>ROUND(E143*U143,2)</f>
        <v>0.55000000000000004</v>
      </c>
      <c r="W143" s="160"/>
      <c r="X143" s="160" t="s">
        <v>122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123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49"/>
      <c r="D144" s="250"/>
      <c r="E144" s="250"/>
      <c r="F144" s="250"/>
      <c r="G144" s="25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126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73">
        <v>39</v>
      </c>
      <c r="B145" s="174" t="s">
        <v>264</v>
      </c>
      <c r="C145" s="184" t="s">
        <v>265</v>
      </c>
      <c r="D145" s="175" t="s">
        <v>162</v>
      </c>
      <c r="E145" s="176">
        <v>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8">
        <v>8.5999999999999998E-4</v>
      </c>
      <c r="O145" s="178">
        <f>ROUND(E145*N145,2)</f>
        <v>0</v>
      </c>
      <c r="P145" s="178">
        <v>0</v>
      </c>
      <c r="Q145" s="178">
        <f>ROUND(E145*P145,2)</f>
        <v>0</v>
      </c>
      <c r="R145" s="178" t="s">
        <v>249</v>
      </c>
      <c r="S145" s="178" t="s">
        <v>121</v>
      </c>
      <c r="T145" s="179" t="s">
        <v>121</v>
      </c>
      <c r="U145" s="160">
        <v>0.41284999999999999</v>
      </c>
      <c r="V145" s="160">
        <f>ROUND(E145*U145,2)</f>
        <v>0.41</v>
      </c>
      <c r="W145" s="160"/>
      <c r="X145" s="160" t="s">
        <v>122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123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49"/>
      <c r="D146" s="250"/>
      <c r="E146" s="250"/>
      <c r="F146" s="250"/>
      <c r="G146" s="25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126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ht="22.5" outlineLevel="1" x14ac:dyDescent="0.2">
      <c r="A147" s="173">
        <v>40</v>
      </c>
      <c r="B147" s="174" t="s">
        <v>266</v>
      </c>
      <c r="C147" s="184" t="s">
        <v>267</v>
      </c>
      <c r="D147" s="175" t="s">
        <v>144</v>
      </c>
      <c r="E147" s="176">
        <v>31.9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8">
        <v>2.9299999999999999E-3</v>
      </c>
      <c r="O147" s="178">
        <f>ROUND(E147*N147,2)</f>
        <v>0.09</v>
      </c>
      <c r="P147" s="178">
        <v>0</v>
      </c>
      <c r="Q147" s="178">
        <f>ROUND(E147*P147,2)</f>
        <v>0</v>
      </c>
      <c r="R147" s="178" t="s">
        <v>249</v>
      </c>
      <c r="S147" s="178" t="s">
        <v>121</v>
      </c>
      <c r="T147" s="179" t="s">
        <v>121</v>
      </c>
      <c r="U147" s="160">
        <v>0.5645</v>
      </c>
      <c r="V147" s="160">
        <f>ROUND(E147*U147,2)</f>
        <v>18.010000000000002</v>
      </c>
      <c r="W147" s="160"/>
      <c r="X147" s="160" t="s">
        <v>122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123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85" t="s">
        <v>268</v>
      </c>
      <c r="D148" s="162"/>
      <c r="E148" s="163">
        <v>11.5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125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5" t="s">
        <v>269</v>
      </c>
      <c r="D149" s="162"/>
      <c r="E149" s="163">
        <v>12.4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125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85" t="s">
        <v>257</v>
      </c>
      <c r="D150" s="162"/>
      <c r="E150" s="163">
        <v>2.8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125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5" t="s">
        <v>270</v>
      </c>
      <c r="D151" s="162"/>
      <c r="E151" s="163">
        <v>5.2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125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53"/>
      <c r="D152" s="254"/>
      <c r="E152" s="254"/>
      <c r="F152" s="254"/>
      <c r="G152" s="254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126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73">
        <v>41</v>
      </c>
      <c r="B153" s="174" t="s">
        <v>271</v>
      </c>
      <c r="C153" s="184" t="s">
        <v>272</v>
      </c>
      <c r="D153" s="175" t="s">
        <v>144</v>
      </c>
      <c r="E153" s="176">
        <v>35.200000000000003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8">
        <v>4.0899999999999999E-3</v>
      </c>
      <c r="O153" s="178">
        <f>ROUND(E153*N153,2)</f>
        <v>0.14000000000000001</v>
      </c>
      <c r="P153" s="178">
        <v>0</v>
      </c>
      <c r="Q153" s="178">
        <f>ROUND(E153*P153,2)</f>
        <v>0</v>
      </c>
      <c r="R153" s="178" t="s">
        <v>249</v>
      </c>
      <c r="S153" s="178" t="s">
        <v>121</v>
      </c>
      <c r="T153" s="179" t="s">
        <v>121</v>
      </c>
      <c r="U153" s="160">
        <v>0.33005000000000001</v>
      </c>
      <c r="V153" s="160">
        <f>ROUND(E153*U153,2)</f>
        <v>11.62</v>
      </c>
      <c r="W153" s="160"/>
      <c r="X153" s="160" t="s">
        <v>122</v>
      </c>
      <c r="Y153" s="150"/>
      <c r="Z153" s="150"/>
      <c r="AA153" s="150"/>
      <c r="AB153" s="150"/>
      <c r="AC153" s="150"/>
      <c r="AD153" s="150"/>
      <c r="AE153" s="150"/>
      <c r="AF153" s="150"/>
      <c r="AG153" s="150" t="s">
        <v>123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5" t="s">
        <v>273</v>
      </c>
      <c r="D154" s="162"/>
      <c r="E154" s="163">
        <v>35.200000000000003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125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53"/>
      <c r="D155" s="254"/>
      <c r="E155" s="254"/>
      <c r="F155" s="254"/>
      <c r="G155" s="254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126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73">
        <v>42</v>
      </c>
      <c r="B156" s="174" t="s">
        <v>274</v>
      </c>
      <c r="C156" s="184" t="s">
        <v>275</v>
      </c>
      <c r="D156" s="175" t="s">
        <v>119</v>
      </c>
      <c r="E156" s="176">
        <v>4.2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7.3200000000000001E-3</v>
      </c>
      <c r="Q156" s="178">
        <f>ROUND(E156*P156,2)</f>
        <v>0.03</v>
      </c>
      <c r="R156" s="178" t="s">
        <v>249</v>
      </c>
      <c r="S156" s="178" t="s">
        <v>121</v>
      </c>
      <c r="T156" s="179" t="s">
        <v>121</v>
      </c>
      <c r="U156" s="160">
        <v>0.10580000000000001</v>
      </c>
      <c r="V156" s="160">
        <f>ROUND(E156*U156,2)</f>
        <v>0.44</v>
      </c>
      <c r="W156" s="160"/>
      <c r="X156" s="160" t="s">
        <v>122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123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85" t="s">
        <v>250</v>
      </c>
      <c r="D157" s="162"/>
      <c r="E157" s="163">
        <v>4.2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125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53"/>
      <c r="D158" s="254"/>
      <c r="E158" s="254"/>
      <c r="F158" s="254"/>
      <c r="G158" s="254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126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73">
        <v>43</v>
      </c>
      <c r="B159" s="174" t="s">
        <v>276</v>
      </c>
      <c r="C159" s="184" t="s">
        <v>277</v>
      </c>
      <c r="D159" s="175" t="s">
        <v>144</v>
      </c>
      <c r="E159" s="176">
        <v>40.700000000000003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8">
        <v>0</v>
      </c>
      <c r="O159" s="178">
        <f>ROUND(E159*N159,2)</f>
        <v>0</v>
      </c>
      <c r="P159" s="178">
        <v>7.4200000000000004E-3</v>
      </c>
      <c r="Q159" s="178">
        <f>ROUND(E159*P159,2)</f>
        <v>0.3</v>
      </c>
      <c r="R159" s="178" t="s">
        <v>249</v>
      </c>
      <c r="S159" s="178" t="s">
        <v>121</v>
      </c>
      <c r="T159" s="179" t="s">
        <v>121</v>
      </c>
      <c r="U159" s="160">
        <v>0.13225000000000001</v>
      </c>
      <c r="V159" s="160">
        <f>ROUND(E159*U159,2)</f>
        <v>5.38</v>
      </c>
      <c r="W159" s="160"/>
      <c r="X159" s="160" t="s">
        <v>122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123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85" t="s">
        <v>253</v>
      </c>
      <c r="D160" s="162"/>
      <c r="E160" s="163">
        <v>40.700000000000003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125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53"/>
      <c r="D161" s="254"/>
      <c r="E161" s="254"/>
      <c r="F161" s="254"/>
      <c r="G161" s="254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126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3">
        <v>44</v>
      </c>
      <c r="B162" s="174" t="s">
        <v>278</v>
      </c>
      <c r="C162" s="184" t="s">
        <v>279</v>
      </c>
      <c r="D162" s="175" t="s">
        <v>144</v>
      </c>
      <c r="E162" s="176">
        <v>6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3.2599999999999999E-3</v>
      </c>
      <c r="Q162" s="178">
        <f>ROUND(E162*P162,2)</f>
        <v>0.02</v>
      </c>
      <c r="R162" s="178" t="s">
        <v>249</v>
      </c>
      <c r="S162" s="178" t="s">
        <v>121</v>
      </c>
      <c r="T162" s="179" t="s">
        <v>121</v>
      </c>
      <c r="U162" s="160">
        <v>5.7500000000000002E-2</v>
      </c>
      <c r="V162" s="160">
        <f>ROUND(E162*U162,2)</f>
        <v>0.35</v>
      </c>
      <c r="W162" s="160"/>
      <c r="X162" s="160" t="s">
        <v>122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123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5" t="s">
        <v>258</v>
      </c>
      <c r="D163" s="162"/>
      <c r="E163" s="163">
        <v>6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125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53"/>
      <c r="D164" s="254"/>
      <c r="E164" s="254"/>
      <c r="F164" s="254"/>
      <c r="G164" s="254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126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3">
        <v>45</v>
      </c>
      <c r="B165" s="174" t="s">
        <v>280</v>
      </c>
      <c r="C165" s="184" t="s">
        <v>281</v>
      </c>
      <c r="D165" s="175" t="s">
        <v>144</v>
      </c>
      <c r="E165" s="176">
        <v>16.3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2.0500000000000002E-3</v>
      </c>
      <c r="Q165" s="178">
        <f>ROUND(E165*P165,2)</f>
        <v>0.03</v>
      </c>
      <c r="R165" s="178" t="s">
        <v>249</v>
      </c>
      <c r="S165" s="178" t="s">
        <v>121</v>
      </c>
      <c r="T165" s="179" t="s">
        <v>121</v>
      </c>
      <c r="U165" s="160">
        <v>5.2900000000000003E-2</v>
      </c>
      <c r="V165" s="160">
        <f>ROUND(E165*U165,2)</f>
        <v>0.86</v>
      </c>
      <c r="W165" s="160"/>
      <c r="X165" s="160" t="s">
        <v>122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123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5" t="s">
        <v>256</v>
      </c>
      <c r="D166" s="162"/>
      <c r="E166" s="163">
        <v>7.5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125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85" t="s">
        <v>257</v>
      </c>
      <c r="D167" s="162"/>
      <c r="E167" s="163">
        <v>2.8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125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85" t="s">
        <v>258</v>
      </c>
      <c r="D168" s="162"/>
      <c r="E168" s="163">
        <v>6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125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53"/>
      <c r="D169" s="254"/>
      <c r="E169" s="254"/>
      <c r="F169" s="254"/>
      <c r="G169" s="254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126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3">
        <v>46</v>
      </c>
      <c r="B170" s="174" t="s">
        <v>282</v>
      </c>
      <c r="C170" s="184" t="s">
        <v>283</v>
      </c>
      <c r="D170" s="175" t="s">
        <v>119</v>
      </c>
      <c r="E170" s="176">
        <v>2.34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0</v>
      </c>
      <c r="O170" s="178">
        <f>ROUND(E170*N170,2)</f>
        <v>0</v>
      </c>
      <c r="P170" s="178">
        <v>7.2100000000000003E-3</v>
      </c>
      <c r="Q170" s="178">
        <f>ROUND(E170*P170,2)</f>
        <v>0.02</v>
      </c>
      <c r="R170" s="178" t="s">
        <v>249</v>
      </c>
      <c r="S170" s="178" t="s">
        <v>121</v>
      </c>
      <c r="T170" s="179" t="s">
        <v>121</v>
      </c>
      <c r="U170" s="160">
        <v>0.17249999999999999</v>
      </c>
      <c r="V170" s="160">
        <f>ROUND(E170*U170,2)</f>
        <v>0.4</v>
      </c>
      <c r="W170" s="160"/>
      <c r="X170" s="160" t="s">
        <v>122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123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5" t="s">
        <v>261</v>
      </c>
      <c r="D171" s="162"/>
      <c r="E171" s="163">
        <v>2.34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125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253"/>
      <c r="D172" s="254"/>
      <c r="E172" s="254"/>
      <c r="F172" s="254"/>
      <c r="G172" s="254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126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33.75" outlineLevel="1" x14ac:dyDescent="0.2">
      <c r="A173" s="173">
        <v>47</v>
      </c>
      <c r="B173" s="174" t="s">
        <v>284</v>
      </c>
      <c r="C173" s="184" t="s">
        <v>285</v>
      </c>
      <c r="D173" s="175" t="s">
        <v>162</v>
      </c>
      <c r="E173" s="176">
        <v>1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8">
        <v>0</v>
      </c>
      <c r="O173" s="178">
        <f>ROUND(E173*N173,2)</f>
        <v>0</v>
      </c>
      <c r="P173" s="178">
        <v>2.6099999999999999E-3</v>
      </c>
      <c r="Q173" s="178">
        <f>ROUND(E173*P173,2)</f>
        <v>0</v>
      </c>
      <c r="R173" s="178" t="s">
        <v>249</v>
      </c>
      <c r="S173" s="178" t="s">
        <v>121</v>
      </c>
      <c r="T173" s="179" t="s">
        <v>121</v>
      </c>
      <c r="U173" s="160">
        <v>7.9350000000000004E-2</v>
      </c>
      <c r="V173" s="160">
        <f>ROUND(E173*U173,2)</f>
        <v>0.08</v>
      </c>
      <c r="W173" s="160"/>
      <c r="X173" s="160" t="s">
        <v>122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123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5" t="s">
        <v>286</v>
      </c>
      <c r="D174" s="162"/>
      <c r="E174" s="163">
        <v>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125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253"/>
      <c r="D175" s="254"/>
      <c r="E175" s="254"/>
      <c r="F175" s="254"/>
      <c r="G175" s="254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126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73">
        <v>48</v>
      </c>
      <c r="B176" s="174" t="s">
        <v>287</v>
      </c>
      <c r="C176" s="184" t="s">
        <v>288</v>
      </c>
      <c r="D176" s="175" t="s">
        <v>144</v>
      </c>
      <c r="E176" s="176">
        <v>40.700000000000003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4.3499999999999997E-3</v>
      </c>
      <c r="Q176" s="178">
        <f>ROUND(E176*P176,2)</f>
        <v>0.18</v>
      </c>
      <c r="R176" s="178" t="s">
        <v>249</v>
      </c>
      <c r="S176" s="178" t="s">
        <v>121</v>
      </c>
      <c r="T176" s="179" t="s">
        <v>121</v>
      </c>
      <c r="U176" s="160">
        <v>9.3149999999999997E-2</v>
      </c>
      <c r="V176" s="160">
        <f>ROUND(E176*U176,2)</f>
        <v>3.79</v>
      </c>
      <c r="W176" s="160"/>
      <c r="X176" s="160" t="s">
        <v>122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123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5" t="s">
        <v>253</v>
      </c>
      <c r="D177" s="162"/>
      <c r="E177" s="163">
        <v>40.700000000000003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125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253"/>
      <c r="D178" s="254"/>
      <c r="E178" s="254"/>
      <c r="F178" s="254"/>
      <c r="G178" s="254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126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3">
        <v>49</v>
      </c>
      <c r="B179" s="174" t="s">
        <v>289</v>
      </c>
      <c r="C179" s="184" t="s">
        <v>290</v>
      </c>
      <c r="D179" s="175" t="s">
        <v>162</v>
      </c>
      <c r="E179" s="176">
        <v>1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8">
        <v>0</v>
      </c>
      <c r="O179" s="178">
        <f>ROUND(E179*N179,2)</f>
        <v>0</v>
      </c>
      <c r="P179" s="178">
        <v>2.0080000000000001E-2</v>
      </c>
      <c r="Q179" s="178">
        <f>ROUND(E179*P179,2)</f>
        <v>0.02</v>
      </c>
      <c r="R179" s="178" t="s">
        <v>249</v>
      </c>
      <c r="S179" s="178" t="s">
        <v>121</v>
      </c>
      <c r="T179" s="179" t="s">
        <v>121</v>
      </c>
      <c r="U179" s="160">
        <v>0.10580000000000001</v>
      </c>
      <c r="V179" s="160">
        <f>ROUND(E179*U179,2)</f>
        <v>0.11</v>
      </c>
      <c r="W179" s="160"/>
      <c r="X179" s="160" t="s">
        <v>122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123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49"/>
      <c r="D180" s="250"/>
      <c r="E180" s="250"/>
      <c r="F180" s="250"/>
      <c r="G180" s="25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126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2.5" outlineLevel="1" x14ac:dyDescent="0.2">
      <c r="A181" s="173">
        <v>50</v>
      </c>
      <c r="B181" s="174" t="s">
        <v>291</v>
      </c>
      <c r="C181" s="184" t="s">
        <v>292</v>
      </c>
      <c r="D181" s="175" t="s">
        <v>144</v>
      </c>
      <c r="E181" s="176">
        <v>32.1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1.92E-3</v>
      </c>
      <c r="Q181" s="178">
        <f>ROUND(E181*P181,2)</f>
        <v>0.06</v>
      </c>
      <c r="R181" s="178" t="s">
        <v>249</v>
      </c>
      <c r="S181" s="178" t="s">
        <v>121</v>
      </c>
      <c r="T181" s="179" t="s">
        <v>121</v>
      </c>
      <c r="U181" s="160">
        <v>6.5549999999999997E-2</v>
      </c>
      <c r="V181" s="160">
        <f>ROUND(E181*U181,2)</f>
        <v>2.1</v>
      </c>
      <c r="W181" s="160"/>
      <c r="X181" s="160" t="s">
        <v>122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123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85" t="s">
        <v>268</v>
      </c>
      <c r="D182" s="162"/>
      <c r="E182" s="163">
        <v>11.5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125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5" t="s">
        <v>269</v>
      </c>
      <c r="D183" s="162"/>
      <c r="E183" s="163">
        <v>12.4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125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5" t="s">
        <v>257</v>
      </c>
      <c r="D184" s="162"/>
      <c r="E184" s="163">
        <v>2.8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125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85" t="s">
        <v>293</v>
      </c>
      <c r="D185" s="162"/>
      <c r="E185" s="163">
        <v>5.4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125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253"/>
      <c r="D186" s="254"/>
      <c r="E186" s="254"/>
      <c r="F186" s="254"/>
      <c r="G186" s="254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126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3">
        <v>51</v>
      </c>
      <c r="B187" s="174" t="s">
        <v>294</v>
      </c>
      <c r="C187" s="184" t="s">
        <v>295</v>
      </c>
      <c r="D187" s="175" t="s">
        <v>144</v>
      </c>
      <c r="E187" s="176">
        <v>35.200000000000003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8">
        <v>0</v>
      </c>
      <c r="O187" s="178">
        <f>ROUND(E187*N187,2)</f>
        <v>0</v>
      </c>
      <c r="P187" s="178">
        <v>3.7699999999999999E-3</v>
      </c>
      <c r="Q187" s="178">
        <f>ROUND(E187*P187,2)</f>
        <v>0.13</v>
      </c>
      <c r="R187" s="178" t="s">
        <v>249</v>
      </c>
      <c r="S187" s="178" t="s">
        <v>121</v>
      </c>
      <c r="T187" s="179" t="s">
        <v>121</v>
      </c>
      <c r="U187" s="160">
        <v>6.5549999999999997E-2</v>
      </c>
      <c r="V187" s="160">
        <f>ROUND(E187*U187,2)</f>
        <v>2.31</v>
      </c>
      <c r="W187" s="160"/>
      <c r="X187" s="160" t="s">
        <v>122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123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5" t="s">
        <v>273</v>
      </c>
      <c r="D188" s="162"/>
      <c r="E188" s="163">
        <v>35.200000000000003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125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53"/>
      <c r="D189" s="254"/>
      <c r="E189" s="254"/>
      <c r="F189" s="254"/>
      <c r="G189" s="254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126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3">
        <v>52</v>
      </c>
      <c r="B190" s="174" t="s">
        <v>296</v>
      </c>
      <c r="C190" s="184" t="s">
        <v>297</v>
      </c>
      <c r="D190" s="175" t="s">
        <v>144</v>
      </c>
      <c r="E190" s="176">
        <v>5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8">
        <v>1.6900000000000001E-3</v>
      </c>
      <c r="O190" s="178">
        <f>ROUND(E190*N190,2)</f>
        <v>0.01</v>
      </c>
      <c r="P190" s="178">
        <v>0</v>
      </c>
      <c r="Q190" s="178">
        <f>ROUND(E190*P190,2)</f>
        <v>0</v>
      </c>
      <c r="R190" s="178" t="s">
        <v>249</v>
      </c>
      <c r="S190" s="178" t="s">
        <v>121</v>
      </c>
      <c r="T190" s="179" t="s">
        <v>121</v>
      </c>
      <c r="U190" s="160">
        <v>0.28175</v>
      </c>
      <c r="V190" s="160">
        <f>ROUND(E190*U190,2)</f>
        <v>1.41</v>
      </c>
      <c r="W190" s="160"/>
      <c r="X190" s="160" t="s">
        <v>122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123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85" t="s">
        <v>298</v>
      </c>
      <c r="D191" s="162"/>
      <c r="E191" s="163">
        <v>3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125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85" t="s">
        <v>299</v>
      </c>
      <c r="D192" s="162"/>
      <c r="E192" s="163">
        <v>2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125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253"/>
      <c r="D193" s="254"/>
      <c r="E193" s="254"/>
      <c r="F193" s="254"/>
      <c r="G193" s="254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126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3">
        <v>53</v>
      </c>
      <c r="B194" s="174" t="s">
        <v>300</v>
      </c>
      <c r="C194" s="184" t="s">
        <v>301</v>
      </c>
      <c r="D194" s="175" t="s">
        <v>144</v>
      </c>
      <c r="E194" s="176">
        <v>40.700000000000003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5.4799999999999996E-3</v>
      </c>
      <c r="O194" s="178">
        <f>ROUND(E194*N194,2)</f>
        <v>0.22</v>
      </c>
      <c r="P194" s="178">
        <v>0</v>
      </c>
      <c r="Q194" s="178">
        <f>ROUND(E194*P194,2)</f>
        <v>0</v>
      </c>
      <c r="R194" s="178"/>
      <c r="S194" s="178" t="s">
        <v>302</v>
      </c>
      <c r="T194" s="179" t="s">
        <v>121</v>
      </c>
      <c r="U194" s="160">
        <v>0.6</v>
      </c>
      <c r="V194" s="160">
        <f>ROUND(E194*U194,2)</f>
        <v>24.42</v>
      </c>
      <c r="W194" s="160"/>
      <c r="X194" s="160" t="s">
        <v>122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123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85" t="s">
        <v>253</v>
      </c>
      <c r="D195" s="162"/>
      <c r="E195" s="163">
        <v>40.700000000000003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125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253"/>
      <c r="D196" s="254"/>
      <c r="E196" s="254"/>
      <c r="F196" s="254"/>
      <c r="G196" s="254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126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73">
        <v>54</v>
      </c>
      <c r="B197" s="174" t="s">
        <v>303</v>
      </c>
      <c r="C197" s="184" t="s">
        <v>304</v>
      </c>
      <c r="D197" s="175" t="s">
        <v>162</v>
      </c>
      <c r="E197" s="176">
        <v>1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8">
        <v>4.6000000000000001E-4</v>
      </c>
      <c r="O197" s="178">
        <f>ROUND(E197*N197,2)</f>
        <v>0</v>
      </c>
      <c r="P197" s="178">
        <v>0</v>
      </c>
      <c r="Q197" s="178">
        <f>ROUND(E197*P197,2)</f>
        <v>0</v>
      </c>
      <c r="R197" s="178"/>
      <c r="S197" s="178" t="s">
        <v>302</v>
      </c>
      <c r="T197" s="179" t="s">
        <v>305</v>
      </c>
      <c r="U197" s="160">
        <v>1.4773499999999999</v>
      </c>
      <c r="V197" s="160">
        <f>ROUND(E197*U197,2)</f>
        <v>1.48</v>
      </c>
      <c r="W197" s="160"/>
      <c r="X197" s="160" t="s">
        <v>122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123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49"/>
      <c r="D198" s="250"/>
      <c r="E198" s="250"/>
      <c r="F198" s="250"/>
      <c r="G198" s="25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126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73">
        <v>55</v>
      </c>
      <c r="B199" s="174" t="s">
        <v>209</v>
      </c>
      <c r="C199" s="184" t="s">
        <v>210</v>
      </c>
      <c r="D199" s="175" t="s">
        <v>211</v>
      </c>
      <c r="E199" s="176">
        <v>15</v>
      </c>
      <c r="F199" s="177"/>
      <c r="G199" s="178">
        <f>ROUND(E199*F199,2)</f>
        <v>0</v>
      </c>
      <c r="H199" s="177"/>
      <c r="I199" s="178">
        <f>ROUND(E199*H199,2)</f>
        <v>0</v>
      </c>
      <c r="J199" s="177"/>
      <c r="K199" s="178">
        <f>ROUND(E199*J199,2)</f>
        <v>0</v>
      </c>
      <c r="L199" s="178">
        <v>21</v>
      </c>
      <c r="M199" s="178">
        <f>G199*(1+L199/100)</f>
        <v>0</v>
      </c>
      <c r="N199" s="178">
        <v>0</v>
      </c>
      <c r="O199" s="178">
        <f>ROUND(E199*N199,2)</f>
        <v>0</v>
      </c>
      <c r="P199" s="178">
        <v>0</v>
      </c>
      <c r="Q199" s="178">
        <f>ROUND(E199*P199,2)</f>
        <v>0</v>
      </c>
      <c r="R199" s="178" t="s">
        <v>212</v>
      </c>
      <c r="S199" s="178" t="s">
        <v>121</v>
      </c>
      <c r="T199" s="179" t="s">
        <v>121</v>
      </c>
      <c r="U199" s="160">
        <v>1</v>
      </c>
      <c r="V199" s="160">
        <f>ROUND(E199*U199,2)</f>
        <v>15</v>
      </c>
      <c r="W199" s="160"/>
      <c r="X199" s="160" t="s">
        <v>213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214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85" t="s">
        <v>306</v>
      </c>
      <c r="D200" s="162"/>
      <c r="E200" s="163">
        <v>15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125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53"/>
      <c r="D201" s="254"/>
      <c r="E201" s="254"/>
      <c r="F201" s="254"/>
      <c r="G201" s="254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126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>
        <v>56</v>
      </c>
      <c r="B202" s="158" t="s">
        <v>307</v>
      </c>
      <c r="C202" s="186" t="s">
        <v>308</v>
      </c>
      <c r="D202" s="159" t="s">
        <v>0</v>
      </c>
      <c r="E202" s="180"/>
      <c r="F202" s="161"/>
      <c r="G202" s="160">
        <f>ROUND(E202*F202,2)</f>
        <v>0</v>
      </c>
      <c r="H202" s="161"/>
      <c r="I202" s="160">
        <f>ROUND(E202*H202,2)</f>
        <v>0</v>
      </c>
      <c r="J202" s="161"/>
      <c r="K202" s="160">
        <f>ROUND(E202*J202,2)</f>
        <v>0</v>
      </c>
      <c r="L202" s="160">
        <v>21</v>
      </c>
      <c r="M202" s="160">
        <f>G202*(1+L202/100)</f>
        <v>0</v>
      </c>
      <c r="N202" s="160">
        <v>0</v>
      </c>
      <c r="O202" s="160">
        <f>ROUND(E202*N202,2)</f>
        <v>0</v>
      </c>
      <c r="P202" s="160">
        <v>0</v>
      </c>
      <c r="Q202" s="160">
        <f>ROUND(E202*P202,2)</f>
        <v>0</v>
      </c>
      <c r="R202" s="160" t="s">
        <v>249</v>
      </c>
      <c r="S202" s="160" t="s">
        <v>121</v>
      </c>
      <c r="T202" s="160" t="s">
        <v>121</v>
      </c>
      <c r="U202" s="160">
        <v>0</v>
      </c>
      <c r="V202" s="160">
        <f>ROUND(E202*U202,2)</f>
        <v>0</v>
      </c>
      <c r="W202" s="160"/>
      <c r="X202" s="160" t="s">
        <v>153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154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55" t="s">
        <v>246</v>
      </c>
      <c r="D203" s="256"/>
      <c r="E203" s="256"/>
      <c r="F203" s="256"/>
      <c r="G203" s="256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131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253"/>
      <c r="D204" s="254"/>
      <c r="E204" s="254"/>
      <c r="F204" s="254"/>
      <c r="G204" s="254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126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167" t="s">
        <v>115</v>
      </c>
      <c r="B205" s="168" t="s">
        <v>78</v>
      </c>
      <c r="C205" s="183" t="s">
        <v>79</v>
      </c>
      <c r="D205" s="169"/>
      <c r="E205" s="170"/>
      <c r="F205" s="171"/>
      <c r="G205" s="171">
        <f>SUMIF(AG206:AG251,"&lt;&gt;NOR",G206:G251)</f>
        <v>0</v>
      </c>
      <c r="H205" s="171"/>
      <c r="I205" s="171">
        <f>SUM(I206:I251)</f>
        <v>0</v>
      </c>
      <c r="J205" s="171"/>
      <c r="K205" s="171">
        <f>SUM(K206:K251)</f>
        <v>0</v>
      </c>
      <c r="L205" s="171"/>
      <c r="M205" s="171">
        <f>SUM(M206:M251)</f>
        <v>0</v>
      </c>
      <c r="N205" s="171"/>
      <c r="O205" s="171">
        <f>SUM(O206:O251)</f>
        <v>22.53</v>
      </c>
      <c r="P205" s="171"/>
      <c r="Q205" s="171">
        <f>SUM(Q206:Q251)</f>
        <v>20.240000000000002</v>
      </c>
      <c r="R205" s="171"/>
      <c r="S205" s="171"/>
      <c r="T205" s="172"/>
      <c r="U205" s="166"/>
      <c r="V205" s="166">
        <f>SUM(V206:V251)</f>
        <v>432.36</v>
      </c>
      <c r="W205" s="166"/>
      <c r="X205" s="166"/>
      <c r="AG205" t="s">
        <v>116</v>
      </c>
    </row>
    <row r="206" spans="1:60" outlineLevel="1" x14ac:dyDescent="0.2">
      <c r="A206" s="173">
        <v>57</v>
      </c>
      <c r="B206" s="174" t="s">
        <v>309</v>
      </c>
      <c r="C206" s="184" t="s">
        <v>310</v>
      </c>
      <c r="D206" s="175" t="s">
        <v>119</v>
      </c>
      <c r="E206" s="176">
        <v>300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8">
        <v>0</v>
      </c>
      <c r="O206" s="178">
        <f>ROUND(E206*N206,2)</f>
        <v>0</v>
      </c>
      <c r="P206" s="178">
        <v>6.7000000000000004E-2</v>
      </c>
      <c r="Q206" s="178">
        <f>ROUND(E206*P206,2)</f>
        <v>20.100000000000001</v>
      </c>
      <c r="R206" s="178" t="s">
        <v>311</v>
      </c>
      <c r="S206" s="178" t="s">
        <v>121</v>
      </c>
      <c r="T206" s="179" t="s">
        <v>121</v>
      </c>
      <c r="U206" s="160">
        <v>0.21099999999999999</v>
      </c>
      <c r="V206" s="160">
        <f>ROUND(E206*U206,2)</f>
        <v>63.3</v>
      </c>
      <c r="W206" s="160"/>
      <c r="X206" s="160" t="s">
        <v>122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123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85" t="s">
        <v>198</v>
      </c>
      <c r="D207" s="162"/>
      <c r="E207" s="163">
        <v>300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125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253"/>
      <c r="D208" s="254"/>
      <c r="E208" s="254"/>
      <c r="F208" s="254"/>
      <c r="G208" s="254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126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73">
        <v>58</v>
      </c>
      <c r="B209" s="174" t="s">
        <v>312</v>
      </c>
      <c r="C209" s="184" t="s">
        <v>313</v>
      </c>
      <c r="D209" s="175" t="s">
        <v>119</v>
      </c>
      <c r="E209" s="176">
        <v>4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8">
        <v>0</v>
      </c>
      <c r="O209" s="178">
        <f>ROUND(E209*N209,2)</f>
        <v>0</v>
      </c>
      <c r="P209" s="178">
        <v>3.4000000000000002E-2</v>
      </c>
      <c r="Q209" s="178">
        <f>ROUND(E209*P209,2)</f>
        <v>0.14000000000000001</v>
      </c>
      <c r="R209" s="178" t="s">
        <v>311</v>
      </c>
      <c r="S209" s="178" t="s">
        <v>121</v>
      </c>
      <c r="T209" s="179" t="s">
        <v>121</v>
      </c>
      <c r="U209" s="160">
        <v>0.22</v>
      </c>
      <c r="V209" s="160">
        <f>ROUND(E209*U209,2)</f>
        <v>0.88</v>
      </c>
      <c r="W209" s="160"/>
      <c r="X209" s="160" t="s">
        <v>122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123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85" t="s">
        <v>314</v>
      </c>
      <c r="D210" s="162"/>
      <c r="E210" s="163">
        <v>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125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253"/>
      <c r="D211" s="254"/>
      <c r="E211" s="254"/>
      <c r="F211" s="254"/>
      <c r="G211" s="254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126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ht="22.5" outlineLevel="1" x14ac:dyDescent="0.2">
      <c r="A212" s="173">
        <v>59</v>
      </c>
      <c r="B212" s="174" t="s">
        <v>315</v>
      </c>
      <c r="C212" s="184" t="s">
        <v>316</v>
      </c>
      <c r="D212" s="175" t="s">
        <v>119</v>
      </c>
      <c r="E212" s="176">
        <v>300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8">
        <v>7.2279999999999997E-2</v>
      </c>
      <c r="O212" s="178">
        <f>ROUND(E212*N212,2)</f>
        <v>21.68</v>
      </c>
      <c r="P212" s="178">
        <v>0</v>
      </c>
      <c r="Q212" s="178">
        <f>ROUND(E212*P212,2)</f>
        <v>0</v>
      </c>
      <c r="R212" s="178" t="s">
        <v>311</v>
      </c>
      <c r="S212" s="178" t="s">
        <v>121</v>
      </c>
      <c r="T212" s="179" t="s">
        <v>121</v>
      </c>
      <c r="U212" s="160">
        <v>0.65</v>
      </c>
      <c r="V212" s="160">
        <f>ROUND(E212*U212,2)</f>
        <v>195</v>
      </c>
      <c r="W212" s="160"/>
      <c r="X212" s="160" t="s">
        <v>122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123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85" t="s">
        <v>198</v>
      </c>
      <c r="D213" s="162"/>
      <c r="E213" s="163">
        <v>300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125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253"/>
      <c r="D214" s="254"/>
      <c r="E214" s="254"/>
      <c r="F214" s="254"/>
      <c r="G214" s="254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126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3">
        <v>60</v>
      </c>
      <c r="B215" s="174" t="s">
        <v>317</v>
      </c>
      <c r="C215" s="184" t="s">
        <v>318</v>
      </c>
      <c r="D215" s="175" t="s">
        <v>162</v>
      </c>
      <c r="E215" s="176">
        <v>420</v>
      </c>
      <c r="F215" s="177"/>
      <c r="G215" s="178">
        <f>ROUND(E215*F215,2)</f>
        <v>0</v>
      </c>
      <c r="H215" s="177"/>
      <c r="I215" s="178">
        <f>ROUND(E215*H215,2)</f>
        <v>0</v>
      </c>
      <c r="J215" s="177"/>
      <c r="K215" s="178">
        <f>ROUND(E215*J215,2)</f>
        <v>0</v>
      </c>
      <c r="L215" s="178">
        <v>21</v>
      </c>
      <c r="M215" s="178">
        <f>G215*(1+L215/100)</f>
        <v>0</v>
      </c>
      <c r="N215" s="178">
        <v>2.2000000000000001E-4</v>
      </c>
      <c r="O215" s="178">
        <f>ROUND(E215*N215,2)</f>
        <v>0.09</v>
      </c>
      <c r="P215" s="178">
        <v>0</v>
      </c>
      <c r="Q215" s="178">
        <f>ROUND(E215*P215,2)</f>
        <v>0</v>
      </c>
      <c r="R215" s="178" t="s">
        <v>311</v>
      </c>
      <c r="S215" s="178" t="s">
        <v>121</v>
      </c>
      <c r="T215" s="179" t="s">
        <v>121</v>
      </c>
      <c r="U215" s="160">
        <v>0.05</v>
      </c>
      <c r="V215" s="160">
        <f>ROUND(E215*U215,2)</f>
        <v>21</v>
      </c>
      <c r="W215" s="160"/>
      <c r="X215" s="160" t="s">
        <v>122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123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85" t="s">
        <v>319</v>
      </c>
      <c r="D216" s="162"/>
      <c r="E216" s="163">
        <v>420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125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253"/>
      <c r="D217" s="254"/>
      <c r="E217" s="254"/>
      <c r="F217" s="254"/>
      <c r="G217" s="254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126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73">
        <v>61</v>
      </c>
      <c r="B218" s="174" t="s">
        <v>320</v>
      </c>
      <c r="C218" s="184" t="s">
        <v>321</v>
      </c>
      <c r="D218" s="175" t="s">
        <v>144</v>
      </c>
      <c r="E218" s="176">
        <v>185.1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8">
        <v>1.0000000000000001E-5</v>
      </c>
      <c r="O218" s="178">
        <f>ROUND(E218*N218,2)</f>
        <v>0</v>
      </c>
      <c r="P218" s="178">
        <v>0</v>
      </c>
      <c r="Q218" s="178">
        <f>ROUND(E218*P218,2)</f>
        <v>0</v>
      </c>
      <c r="R218" s="178" t="s">
        <v>311</v>
      </c>
      <c r="S218" s="178" t="s">
        <v>121</v>
      </c>
      <c r="T218" s="179" t="s">
        <v>121</v>
      </c>
      <c r="U218" s="160">
        <v>0.45</v>
      </c>
      <c r="V218" s="160">
        <f>ROUND(E218*U218,2)</f>
        <v>83.3</v>
      </c>
      <c r="W218" s="160"/>
      <c r="X218" s="160" t="s">
        <v>122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123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85" t="s">
        <v>322</v>
      </c>
      <c r="D219" s="162"/>
      <c r="E219" s="163">
        <v>158.4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125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85" t="s">
        <v>323</v>
      </c>
      <c r="D220" s="162"/>
      <c r="E220" s="163">
        <v>26.7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125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253"/>
      <c r="D221" s="254"/>
      <c r="E221" s="254"/>
      <c r="F221" s="254"/>
      <c r="G221" s="254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126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3">
        <v>62</v>
      </c>
      <c r="B222" s="174" t="s">
        <v>324</v>
      </c>
      <c r="C222" s="184" t="s">
        <v>325</v>
      </c>
      <c r="D222" s="175" t="s">
        <v>144</v>
      </c>
      <c r="E222" s="176">
        <v>40.700000000000003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21</v>
      </c>
      <c r="M222" s="178">
        <f>G222*(1+L222/100)</f>
        <v>0</v>
      </c>
      <c r="N222" s="178">
        <v>2.5000000000000001E-4</v>
      </c>
      <c r="O222" s="178">
        <f>ROUND(E222*N222,2)</f>
        <v>0.01</v>
      </c>
      <c r="P222" s="178">
        <v>0</v>
      </c>
      <c r="Q222" s="178">
        <f>ROUND(E222*P222,2)</f>
        <v>0</v>
      </c>
      <c r="R222" s="178" t="s">
        <v>311</v>
      </c>
      <c r="S222" s="178" t="s">
        <v>121</v>
      </c>
      <c r="T222" s="179" t="s">
        <v>121</v>
      </c>
      <c r="U222" s="160">
        <v>0.05</v>
      </c>
      <c r="V222" s="160">
        <f>ROUND(E222*U222,2)</f>
        <v>2.04</v>
      </c>
      <c r="W222" s="160"/>
      <c r="X222" s="160" t="s">
        <v>122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123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85" t="s">
        <v>253</v>
      </c>
      <c r="D223" s="162"/>
      <c r="E223" s="163">
        <v>40.700000000000003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125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253"/>
      <c r="D224" s="254"/>
      <c r="E224" s="254"/>
      <c r="F224" s="254"/>
      <c r="G224" s="254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126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3">
        <v>63</v>
      </c>
      <c r="B225" s="174" t="s">
        <v>326</v>
      </c>
      <c r="C225" s="184" t="s">
        <v>327</v>
      </c>
      <c r="D225" s="175" t="s">
        <v>162</v>
      </c>
      <c r="E225" s="176">
        <v>1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8">
        <v>6.1999999999999998E-3</v>
      </c>
      <c r="O225" s="178">
        <f>ROUND(E225*N225,2)</f>
        <v>0.01</v>
      </c>
      <c r="P225" s="178">
        <v>0</v>
      </c>
      <c r="Q225" s="178">
        <f>ROUND(E225*P225,2)</f>
        <v>0</v>
      </c>
      <c r="R225" s="178" t="s">
        <v>311</v>
      </c>
      <c r="S225" s="178" t="s">
        <v>121</v>
      </c>
      <c r="T225" s="179" t="s">
        <v>121</v>
      </c>
      <c r="U225" s="160">
        <v>1</v>
      </c>
      <c r="V225" s="160">
        <f>ROUND(E225*U225,2)</f>
        <v>1</v>
      </c>
      <c r="W225" s="160"/>
      <c r="X225" s="160" t="s">
        <v>122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123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49"/>
      <c r="D226" s="250"/>
      <c r="E226" s="250"/>
      <c r="F226" s="250"/>
      <c r="G226" s="25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126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3">
        <v>64</v>
      </c>
      <c r="B227" s="174" t="s">
        <v>328</v>
      </c>
      <c r="C227" s="184" t="s">
        <v>329</v>
      </c>
      <c r="D227" s="175" t="s">
        <v>144</v>
      </c>
      <c r="E227" s="176">
        <v>13.4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8">
        <v>1.1140000000000001E-2</v>
      </c>
      <c r="O227" s="178">
        <f>ROUND(E227*N227,2)</f>
        <v>0.15</v>
      </c>
      <c r="P227" s="178">
        <v>0</v>
      </c>
      <c r="Q227" s="178">
        <f>ROUND(E227*P227,2)</f>
        <v>0</v>
      </c>
      <c r="R227" s="178" t="s">
        <v>311</v>
      </c>
      <c r="S227" s="178" t="s">
        <v>121</v>
      </c>
      <c r="T227" s="179" t="s">
        <v>121</v>
      </c>
      <c r="U227" s="160">
        <v>0.33</v>
      </c>
      <c r="V227" s="160">
        <f>ROUND(E227*U227,2)</f>
        <v>4.42</v>
      </c>
      <c r="W227" s="160"/>
      <c r="X227" s="160" t="s">
        <v>122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123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85" t="s">
        <v>330</v>
      </c>
      <c r="D228" s="162"/>
      <c r="E228" s="163">
        <v>13.4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125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53"/>
      <c r="D229" s="254"/>
      <c r="E229" s="254"/>
      <c r="F229" s="254"/>
      <c r="G229" s="254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126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73">
        <v>65</v>
      </c>
      <c r="B230" s="174" t="s">
        <v>331</v>
      </c>
      <c r="C230" s="184" t="s">
        <v>332</v>
      </c>
      <c r="D230" s="175" t="s">
        <v>144</v>
      </c>
      <c r="E230" s="176">
        <v>44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8">
        <v>1.111E-2</v>
      </c>
      <c r="O230" s="178">
        <f>ROUND(E230*N230,2)</f>
        <v>0.49</v>
      </c>
      <c r="P230" s="178">
        <v>0</v>
      </c>
      <c r="Q230" s="178">
        <f>ROUND(E230*P230,2)</f>
        <v>0</v>
      </c>
      <c r="R230" s="178" t="s">
        <v>311</v>
      </c>
      <c r="S230" s="178" t="s">
        <v>121</v>
      </c>
      <c r="T230" s="179" t="s">
        <v>121</v>
      </c>
      <c r="U230" s="160">
        <v>0.5</v>
      </c>
      <c r="V230" s="160">
        <f>ROUND(E230*U230,2)</f>
        <v>22</v>
      </c>
      <c r="W230" s="160"/>
      <c r="X230" s="160" t="s">
        <v>122</v>
      </c>
      <c r="Y230" s="150"/>
      <c r="Z230" s="150"/>
      <c r="AA230" s="150"/>
      <c r="AB230" s="150"/>
      <c r="AC230" s="150"/>
      <c r="AD230" s="150"/>
      <c r="AE230" s="150"/>
      <c r="AF230" s="150"/>
      <c r="AG230" s="150" t="s">
        <v>123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85" t="s">
        <v>333</v>
      </c>
      <c r="D231" s="162"/>
      <c r="E231" s="163">
        <v>44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125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253"/>
      <c r="D232" s="254"/>
      <c r="E232" s="254"/>
      <c r="F232" s="254"/>
      <c r="G232" s="254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126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2.5" outlineLevel="1" x14ac:dyDescent="0.2">
      <c r="A233" s="173">
        <v>66</v>
      </c>
      <c r="B233" s="174" t="s">
        <v>334</v>
      </c>
      <c r="C233" s="184" t="s">
        <v>335</v>
      </c>
      <c r="D233" s="175" t="s">
        <v>119</v>
      </c>
      <c r="E233" s="176">
        <v>4</v>
      </c>
      <c r="F233" s="177"/>
      <c r="G233" s="178">
        <f>ROUND(E233*F233,2)</f>
        <v>0</v>
      </c>
      <c r="H233" s="177"/>
      <c r="I233" s="178">
        <f>ROUND(E233*H233,2)</f>
        <v>0</v>
      </c>
      <c r="J233" s="177"/>
      <c r="K233" s="178">
        <f>ROUND(E233*J233,2)</f>
        <v>0</v>
      </c>
      <c r="L233" s="178">
        <v>21</v>
      </c>
      <c r="M233" s="178">
        <f>G233*(1+L233/100)</f>
        <v>0</v>
      </c>
      <c r="N233" s="178">
        <v>8.5999999999999998E-4</v>
      </c>
      <c r="O233" s="178">
        <f>ROUND(E233*N233,2)</f>
        <v>0</v>
      </c>
      <c r="P233" s="178">
        <v>0</v>
      </c>
      <c r="Q233" s="178">
        <f>ROUND(E233*P233,2)</f>
        <v>0</v>
      </c>
      <c r="R233" s="178" t="s">
        <v>311</v>
      </c>
      <c r="S233" s="178" t="s">
        <v>121</v>
      </c>
      <c r="T233" s="179" t="s">
        <v>121</v>
      </c>
      <c r="U233" s="160">
        <v>0.45700000000000002</v>
      </c>
      <c r="V233" s="160">
        <f>ROUND(E233*U233,2)</f>
        <v>1.83</v>
      </c>
      <c r="W233" s="160"/>
      <c r="X233" s="160" t="s">
        <v>122</v>
      </c>
      <c r="Y233" s="150"/>
      <c r="Z233" s="150"/>
      <c r="AA233" s="150"/>
      <c r="AB233" s="150"/>
      <c r="AC233" s="150"/>
      <c r="AD233" s="150"/>
      <c r="AE233" s="150"/>
      <c r="AF233" s="150"/>
      <c r="AG233" s="150" t="s">
        <v>123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85" t="s">
        <v>314</v>
      </c>
      <c r="D234" s="162"/>
      <c r="E234" s="163">
        <v>4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125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253"/>
      <c r="D235" s="254"/>
      <c r="E235" s="254"/>
      <c r="F235" s="254"/>
      <c r="G235" s="254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126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3">
        <v>67</v>
      </c>
      <c r="B236" s="174" t="s">
        <v>336</v>
      </c>
      <c r="C236" s="184" t="s">
        <v>337</v>
      </c>
      <c r="D236" s="175" t="s">
        <v>119</v>
      </c>
      <c r="E236" s="176">
        <v>17.7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8">
        <v>4.6999999999999999E-4</v>
      </c>
      <c r="O236" s="178">
        <f>ROUND(E236*N236,2)</f>
        <v>0.01</v>
      </c>
      <c r="P236" s="178">
        <v>0</v>
      </c>
      <c r="Q236" s="178">
        <f>ROUND(E236*P236,2)</f>
        <v>0</v>
      </c>
      <c r="R236" s="178" t="s">
        <v>311</v>
      </c>
      <c r="S236" s="178" t="s">
        <v>121</v>
      </c>
      <c r="T236" s="179" t="s">
        <v>121</v>
      </c>
      <c r="U236" s="160">
        <v>0.09</v>
      </c>
      <c r="V236" s="160">
        <f>ROUND(E236*U236,2)</f>
        <v>1.59</v>
      </c>
      <c r="W236" s="160"/>
      <c r="X236" s="160" t="s">
        <v>122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123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85" t="s">
        <v>338</v>
      </c>
      <c r="D237" s="162"/>
      <c r="E237" s="163">
        <v>2.1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125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85" t="s">
        <v>159</v>
      </c>
      <c r="D238" s="162"/>
      <c r="E238" s="163">
        <v>15.6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125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253"/>
      <c r="D239" s="254"/>
      <c r="E239" s="254"/>
      <c r="F239" s="254"/>
      <c r="G239" s="254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126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ht="22.5" outlineLevel="1" x14ac:dyDescent="0.2">
      <c r="A240" s="173">
        <v>68</v>
      </c>
      <c r="B240" s="174" t="s">
        <v>339</v>
      </c>
      <c r="C240" s="184" t="s">
        <v>340</v>
      </c>
      <c r="D240" s="175" t="s">
        <v>119</v>
      </c>
      <c r="E240" s="176">
        <v>300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21</v>
      </c>
      <c r="M240" s="178">
        <f>G240*(1+L240/100)</f>
        <v>0</v>
      </c>
      <c r="N240" s="178">
        <v>2.9E-4</v>
      </c>
      <c r="O240" s="178">
        <f>ROUND(E240*N240,2)</f>
        <v>0.09</v>
      </c>
      <c r="P240" s="178">
        <v>0</v>
      </c>
      <c r="Q240" s="178">
        <f>ROUND(E240*P240,2)</f>
        <v>0</v>
      </c>
      <c r="R240" s="178" t="s">
        <v>311</v>
      </c>
      <c r="S240" s="178" t="s">
        <v>121</v>
      </c>
      <c r="T240" s="179" t="s">
        <v>121</v>
      </c>
      <c r="U240" s="160">
        <v>0.12</v>
      </c>
      <c r="V240" s="160">
        <f>ROUND(E240*U240,2)</f>
        <v>36</v>
      </c>
      <c r="W240" s="160"/>
      <c r="X240" s="160" t="s">
        <v>122</v>
      </c>
      <c r="Y240" s="150"/>
      <c r="Z240" s="150"/>
      <c r="AA240" s="150"/>
      <c r="AB240" s="150"/>
      <c r="AC240" s="150"/>
      <c r="AD240" s="150"/>
      <c r="AE240" s="150"/>
      <c r="AF240" s="150"/>
      <c r="AG240" s="150" t="s">
        <v>123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85" t="s">
        <v>198</v>
      </c>
      <c r="D241" s="162"/>
      <c r="E241" s="163">
        <v>300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125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253"/>
      <c r="D242" s="254"/>
      <c r="E242" s="254"/>
      <c r="F242" s="254"/>
      <c r="G242" s="254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126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ht="22.5" outlineLevel="1" x14ac:dyDescent="0.2">
      <c r="A243" s="173">
        <v>69</v>
      </c>
      <c r="B243" s="174" t="s">
        <v>341</v>
      </c>
      <c r="C243" s="184" t="s">
        <v>342</v>
      </c>
      <c r="D243" s="175" t="s">
        <v>162</v>
      </c>
      <c r="E243" s="176">
        <v>46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8">
        <v>5.0000000000000002E-5</v>
      </c>
      <c r="O243" s="178">
        <f>ROUND(E243*N243,2)</f>
        <v>0</v>
      </c>
      <c r="P243" s="178">
        <v>0</v>
      </c>
      <c r="Q243" s="178">
        <f>ROUND(E243*P243,2)</f>
        <v>0</v>
      </c>
      <c r="R243" s="178" t="s">
        <v>218</v>
      </c>
      <c r="S243" s="178" t="s">
        <v>121</v>
      </c>
      <c r="T243" s="179" t="s">
        <v>121</v>
      </c>
      <c r="U243" s="160">
        <v>0</v>
      </c>
      <c r="V243" s="160">
        <f>ROUND(E243*U243,2)</f>
        <v>0</v>
      </c>
      <c r="W243" s="160"/>
      <c r="X243" s="160" t="s">
        <v>219</v>
      </c>
      <c r="Y243" s="150"/>
      <c r="Z243" s="150"/>
      <c r="AA243" s="150"/>
      <c r="AB243" s="150"/>
      <c r="AC243" s="150"/>
      <c r="AD243" s="150"/>
      <c r="AE243" s="150"/>
      <c r="AF243" s="150"/>
      <c r="AG243" s="150" t="s">
        <v>220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7" t="s">
        <v>343</v>
      </c>
      <c r="D244" s="164"/>
      <c r="E244" s="165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125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8" t="s">
        <v>344</v>
      </c>
      <c r="D245" s="164"/>
      <c r="E245" s="165">
        <v>45.22222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125</v>
      </c>
      <c r="AH245" s="150">
        <v>2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87" t="s">
        <v>345</v>
      </c>
      <c r="D246" s="164"/>
      <c r="E246" s="165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125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5" t="s">
        <v>346</v>
      </c>
      <c r="D247" s="162"/>
      <c r="E247" s="163">
        <v>46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125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253"/>
      <c r="D248" s="254"/>
      <c r="E248" s="254"/>
      <c r="F248" s="254"/>
      <c r="G248" s="254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126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>
        <v>70</v>
      </c>
      <c r="B249" s="158" t="s">
        <v>347</v>
      </c>
      <c r="C249" s="186" t="s">
        <v>348</v>
      </c>
      <c r="D249" s="159" t="s">
        <v>0</v>
      </c>
      <c r="E249" s="180"/>
      <c r="F249" s="161"/>
      <c r="G249" s="160">
        <f>ROUND(E249*F249,2)</f>
        <v>0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0</v>
      </c>
      <c r="N249" s="160">
        <v>0</v>
      </c>
      <c r="O249" s="160">
        <f>ROUND(E249*N249,2)</f>
        <v>0</v>
      </c>
      <c r="P249" s="160">
        <v>0</v>
      </c>
      <c r="Q249" s="160">
        <f>ROUND(E249*P249,2)</f>
        <v>0</v>
      </c>
      <c r="R249" s="160" t="s">
        <v>311</v>
      </c>
      <c r="S249" s="160" t="s">
        <v>121</v>
      </c>
      <c r="T249" s="160" t="s">
        <v>121</v>
      </c>
      <c r="U249" s="160">
        <v>2.3E-2</v>
      </c>
      <c r="V249" s="160">
        <f>ROUND(E249*U249,2)</f>
        <v>0</v>
      </c>
      <c r="W249" s="160"/>
      <c r="X249" s="160" t="s">
        <v>153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154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255" t="s">
        <v>246</v>
      </c>
      <c r="D250" s="256"/>
      <c r="E250" s="256"/>
      <c r="F250" s="256"/>
      <c r="G250" s="256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131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253"/>
      <c r="D251" s="254"/>
      <c r="E251" s="254"/>
      <c r="F251" s="254"/>
      <c r="G251" s="254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126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x14ac:dyDescent="0.2">
      <c r="A252" s="167" t="s">
        <v>115</v>
      </c>
      <c r="B252" s="168" t="s">
        <v>80</v>
      </c>
      <c r="C252" s="183" t="s">
        <v>81</v>
      </c>
      <c r="D252" s="169"/>
      <c r="E252" s="170"/>
      <c r="F252" s="171"/>
      <c r="G252" s="171">
        <f>SUMIF(AG253:AG296,"&lt;&gt;NOR",G253:G296)</f>
        <v>0</v>
      </c>
      <c r="H252" s="171"/>
      <c r="I252" s="171">
        <f>SUM(I253:I296)</f>
        <v>0</v>
      </c>
      <c r="J252" s="171"/>
      <c r="K252" s="171">
        <f>SUM(K253:K296)</f>
        <v>0</v>
      </c>
      <c r="L252" s="171"/>
      <c r="M252" s="171">
        <f>SUM(M253:M296)</f>
        <v>0</v>
      </c>
      <c r="N252" s="171"/>
      <c r="O252" s="171">
        <f>SUM(O253:O296)</f>
        <v>0.25</v>
      </c>
      <c r="P252" s="171"/>
      <c r="Q252" s="171">
        <f>SUM(Q253:Q296)</f>
        <v>0</v>
      </c>
      <c r="R252" s="171"/>
      <c r="S252" s="171"/>
      <c r="T252" s="172"/>
      <c r="U252" s="166"/>
      <c r="V252" s="166">
        <f>SUM(V253:V296)</f>
        <v>259.37</v>
      </c>
      <c r="W252" s="166"/>
      <c r="X252" s="166"/>
      <c r="AG252" t="s">
        <v>116</v>
      </c>
    </row>
    <row r="253" spans="1:60" outlineLevel="1" x14ac:dyDescent="0.2">
      <c r="A253" s="173">
        <v>71</v>
      </c>
      <c r="B253" s="174" t="s">
        <v>349</v>
      </c>
      <c r="C253" s="184" t="s">
        <v>350</v>
      </c>
      <c r="D253" s="175" t="s">
        <v>119</v>
      </c>
      <c r="E253" s="176">
        <v>4.2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21</v>
      </c>
      <c r="M253" s="178">
        <f>G253*(1+L253/100)</f>
        <v>0</v>
      </c>
      <c r="N253" s="178">
        <v>3.6999999999999999E-4</v>
      </c>
      <c r="O253" s="178">
        <f>ROUND(E253*N253,2)</f>
        <v>0</v>
      </c>
      <c r="P253" s="178">
        <v>0</v>
      </c>
      <c r="Q253" s="178">
        <f>ROUND(E253*P253,2)</f>
        <v>0</v>
      </c>
      <c r="R253" s="178" t="s">
        <v>351</v>
      </c>
      <c r="S253" s="178" t="s">
        <v>121</v>
      </c>
      <c r="T253" s="179" t="s">
        <v>121</v>
      </c>
      <c r="U253" s="160">
        <v>0.19400000000000001</v>
      </c>
      <c r="V253" s="160">
        <f>ROUND(E253*U253,2)</f>
        <v>0.81</v>
      </c>
      <c r="W253" s="160"/>
      <c r="X253" s="160" t="s">
        <v>122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123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251" t="s">
        <v>352</v>
      </c>
      <c r="D254" s="252"/>
      <c r="E254" s="252"/>
      <c r="F254" s="252"/>
      <c r="G254" s="252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131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85" t="s">
        <v>250</v>
      </c>
      <c r="D255" s="162"/>
      <c r="E255" s="163">
        <v>4.2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125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253"/>
      <c r="D256" s="254"/>
      <c r="E256" s="254"/>
      <c r="F256" s="254"/>
      <c r="G256" s="254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126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73">
        <v>72</v>
      </c>
      <c r="B257" s="174" t="s">
        <v>353</v>
      </c>
      <c r="C257" s="184" t="s">
        <v>354</v>
      </c>
      <c r="D257" s="175" t="s">
        <v>119</v>
      </c>
      <c r="E257" s="176">
        <v>50.097999999999999</v>
      </c>
      <c r="F257" s="177"/>
      <c r="G257" s="178">
        <f>ROUND(E257*F257,2)</f>
        <v>0</v>
      </c>
      <c r="H257" s="177"/>
      <c r="I257" s="178">
        <f>ROUND(E257*H257,2)</f>
        <v>0</v>
      </c>
      <c r="J257" s="177"/>
      <c r="K257" s="178">
        <f>ROUND(E257*J257,2)</f>
        <v>0</v>
      </c>
      <c r="L257" s="178">
        <v>21</v>
      </c>
      <c r="M257" s="178">
        <f>G257*(1+L257/100)</f>
        <v>0</v>
      </c>
      <c r="N257" s="178">
        <v>4.4999999999999999E-4</v>
      </c>
      <c r="O257" s="178">
        <f>ROUND(E257*N257,2)</f>
        <v>0.02</v>
      </c>
      <c r="P257" s="178">
        <v>0</v>
      </c>
      <c r="Q257" s="178">
        <f>ROUND(E257*P257,2)</f>
        <v>0</v>
      </c>
      <c r="R257" s="178" t="s">
        <v>351</v>
      </c>
      <c r="S257" s="178" t="s">
        <v>121</v>
      </c>
      <c r="T257" s="179" t="s">
        <v>121</v>
      </c>
      <c r="U257" s="160">
        <v>0.33</v>
      </c>
      <c r="V257" s="160">
        <f>ROUND(E257*U257,2)</f>
        <v>16.53</v>
      </c>
      <c r="W257" s="160"/>
      <c r="X257" s="160" t="s">
        <v>122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123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85" t="s">
        <v>355</v>
      </c>
      <c r="D258" s="162"/>
      <c r="E258" s="163">
        <v>28.282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125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5" t="s">
        <v>356</v>
      </c>
      <c r="D259" s="162"/>
      <c r="E259" s="163">
        <v>3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125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5" t="s">
        <v>357</v>
      </c>
      <c r="D260" s="162"/>
      <c r="E260" s="163">
        <v>18.815999999999999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125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53"/>
      <c r="D261" s="254"/>
      <c r="E261" s="254"/>
      <c r="F261" s="254"/>
      <c r="G261" s="254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126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73">
        <v>73</v>
      </c>
      <c r="B262" s="174" t="s">
        <v>358</v>
      </c>
      <c r="C262" s="184" t="s">
        <v>359</v>
      </c>
      <c r="D262" s="175" t="s">
        <v>119</v>
      </c>
      <c r="E262" s="176">
        <v>69.64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21</v>
      </c>
      <c r="M262" s="178">
        <f>G262*(1+L262/100)</f>
        <v>0</v>
      </c>
      <c r="N262" s="178">
        <v>1.0000000000000001E-5</v>
      </c>
      <c r="O262" s="178">
        <f>ROUND(E262*N262,2)</f>
        <v>0</v>
      </c>
      <c r="P262" s="178">
        <v>0</v>
      </c>
      <c r="Q262" s="178">
        <f>ROUND(E262*P262,2)</f>
        <v>0</v>
      </c>
      <c r="R262" s="178" t="s">
        <v>351</v>
      </c>
      <c r="S262" s="178" t="s">
        <v>121</v>
      </c>
      <c r="T262" s="179" t="s">
        <v>121</v>
      </c>
      <c r="U262" s="160">
        <v>0.13</v>
      </c>
      <c r="V262" s="160">
        <f>ROUND(E262*U262,2)</f>
        <v>9.0500000000000007</v>
      </c>
      <c r="W262" s="160"/>
      <c r="X262" s="160" t="s">
        <v>122</v>
      </c>
      <c r="Y262" s="150"/>
      <c r="Z262" s="150"/>
      <c r="AA262" s="150"/>
      <c r="AB262" s="150"/>
      <c r="AC262" s="150"/>
      <c r="AD262" s="150"/>
      <c r="AE262" s="150"/>
      <c r="AF262" s="150"/>
      <c r="AG262" s="150" t="s">
        <v>123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85" t="s">
        <v>360</v>
      </c>
      <c r="D263" s="162"/>
      <c r="E263" s="163">
        <v>48.84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125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85" t="s">
        <v>361</v>
      </c>
      <c r="D264" s="162"/>
      <c r="E264" s="163">
        <v>20.8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125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253"/>
      <c r="D265" s="254"/>
      <c r="E265" s="254"/>
      <c r="F265" s="254"/>
      <c r="G265" s="254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126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ht="22.5" outlineLevel="1" x14ac:dyDescent="0.2">
      <c r="A266" s="173">
        <v>74</v>
      </c>
      <c r="B266" s="174" t="s">
        <v>362</v>
      </c>
      <c r="C266" s="184" t="s">
        <v>363</v>
      </c>
      <c r="D266" s="175" t="s">
        <v>119</v>
      </c>
      <c r="E266" s="176">
        <v>56.427999999999997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21</v>
      </c>
      <c r="M266" s="178">
        <f>G266*(1+L266/100)</f>
        <v>0</v>
      </c>
      <c r="N266" s="178">
        <v>7.1000000000000002E-4</v>
      </c>
      <c r="O266" s="178">
        <f>ROUND(E266*N266,2)</f>
        <v>0.04</v>
      </c>
      <c r="P266" s="178">
        <v>0</v>
      </c>
      <c r="Q266" s="178">
        <f>ROUND(E266*P266,2)</f>
        <v>0</v>
      </c>
      <c r="R266" s="178" t="s">
        <v>351</v>
      </c>
      <c r="S266" s="178" t="s">
        <v>121</v>
      </c>
      <c r="T266" s="179" t="s">
        <v>121</v>
      </c>
      <c r="U266" s="160">
        <v>1.33</v>
      </c>
      <c r="V266" s="160">
        <f>ROUND(E266*U266,2)</f>
        <v>75.05</v>
      </c>
      <c r="W266" s="160"/>
      <c r="X266" s="160" t="s">
        <v>122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123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251" t="s">
        <v>352</v>
      </c>
      <c r="D267" s="252"/>
      <c r="E267" s="252"/>
      <c r="F267" s="252"/>
      <c r="G267" s="252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131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ht="22.5" outlineLevel="1" x14ac:dyDescent="0.2">
      <c r="A268" s="157"/>
      <c r="B268" s="158"/>
      <c r="C268" s="255" t="s">
        <v>364</v>
      </c>
      <c r="D268" s="256"/>
      <c r="E268" s="256"/>
      <c r="F268" s="256"/>
      <c r="G268" s="256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131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81" t="str">
        <f>C268</f>
        <v>dveří vícevýplňových (profilovaných) a žaluziových nebo oken dvoudílných tříkřídlových a vícekřídlových a oken třídílných a vícedílných nebo vestavěného nábytku.</v>
      </c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85" t="s">
        <v>365</v>
      </c>
      <c r="D269" s="162"/>
      <c r="E269" s="163">
        <v>21.6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125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85" t="s">
        <v>366</v>
      </c>
      <c r="D270" s="162"/>
      <c r="E270" s="163">
        <v>2.2799999999999998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125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85" t="s">
        <v>367</v>
      </c>
      <c r="D271" s="162"/>
      <c r="E271" s="163">
        <v>6.0839999999999996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125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5" t="s">
        <v>368</v>
      </c>
      <c r="D272" s="162"/>
      <c r="E272" s="163">
        <v>4.8879999999999999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125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85" t="s">
        <v>369</v>
      </c>
      <c r="D273" s="162"/>
      <c r="E273" s="163">
        <v>6.24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125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85" t="s">
        <v>370</v>
      </c>
      <c r="D274" s="162"/>
      <c r="E274" s="163">
        <v>2.6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125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85" t="s">
        <v>371</v>
      </c>
      <c r="D275" s="162"/>
      <c r="E275" s="163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125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5" t="s">
        <v>372</v>
      </c>
      <c r="D276" s="162"/>
      <c r="E276" s="163">
        <v>5.6159999999999997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125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85" t="s">
        <v>373</v>
      </c>
      <c r="D277" s="162"/>
      <c r="E277" s="163">
        <v>1.04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125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5" t="s">
        <v>374</v>
      </c>
      <c r="D278" s="162"/>
      <c r="E278" s="163">
        <v>6.08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125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253"/>
      <c r="D279" s="254"/>
      <c r="E279" s="254"/>
      <c r="F279" s="254"/>
      <c r="G279" s="254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126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73">
        <v>75</v>
      </c>
      <c r="B280" s="174" t="s">
        <v>375</v>
      </c>
      <c r="C280" s="184" t="s">
        <v>376</v>
      </c>
      <c r="D280" s="175" t="s">
        <v>119</v>
      </c>
      <c r="E280" s="176">
        <v>100.84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8">
        <v>4.2000000000000002E-4</v>
      </c>
      <c r="O280" s="178">
        <f>ROUND(E280*N280,2)</f>
        <v>0.04</v>
      </c>
      <c r="P280" s="178">
        <v>0</v>
      </c>
      <c r="Q280" s="178">
        <f>ROUND(E280*P280,2)</f>
        <v>0</v>
      </c>
      <c r="R280" s="178" t="s">
        <v>351</v>
      </c>
      <c r="S280" s="178" t="s">
        <v>121</v>
      </c>
      <c r="T280" s="179" t="s">
        <v>121</v>
      </c>
      <c r="U280" s="160">
        <v>0.13200000000000001</v>
      </c>
      <c r="V280" s="160">
        <f>ROUND(E280*U280,2)</f>
        <v>13.31</v>
      </c>
      <c r="W280" s="160"/>
      <c r="X280" s="160" t="s">
        <v>122</v>
      </c>
      <c r="Y280" s="150"/>
      <c r="Z280" s="150"/>
      <c r="AA280" s="150"/>
      <c r="AB280" s="150"/>
      <c r="AC280" s="150"/>
      <c r="AD280" s="150"/>
      <c r="AE280" s="150"/>
      <c r="AF280" s="150"/>
      <c r="AG280" s="150" t="s">
        <v>123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251" t="s">
        <v>377</v>
      </c>
      <c r="D281" s="252"/>
      <c r="E281" s="252"/>
      <c r="F281" s="252"/>
      <c r="G281" s="252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131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85" t="s">
        <v>378</v>
      </c>
      <c r="D282" s="162"/>
      <c r="E282" s="163">
        <v>69.64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125</v>
      </c>
      <c r="AH282" s="150">
        <v>5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85" t="s">
        <v>379</v>
      </c>
      <c r="D283" s="162"/>
      <c r="E283" s="163">
        <v>31.2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125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253"/>
      <c r="D284" s="254"/>
      <c r="E284" s="254"/>
      <c r="F284" s="254"/>
      <c r="G284" s="254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126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ht="22.5" outlineLevel="1" x14ac:dyDescent="0.2">
      <c r="A285" s="173">
        <v>76</v>
      </c>
      <c r="B285" s="174" t="s">
        <v>380</v>
      </c>
      <c r="C285" s="184" t="s">
        <v>381</v>
      </c>
      <c r="D285" s="175" t="s">
        <v>119</v>
      </c>
      <c r="E285" s="176">
        <v>964.14666999999997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21</v>
      </c>
      <c r="M285" s="178">
        <f>G285*(1+L285/100)</f>
        <v>0</v>
      </c>
      <c r="N285" s="178">
        <v>1.6000000000000001E-4</v>
      </c>
      <c r="O285" s="178">
        <f>ROUND(E285*N285,2)</f>
        <v>0.15</v>
      </c>
      <c r="P285" s="178">
        <v>0</v>
      </c>
      <c r="Q285" s="178">
        <f>ROUND(E285*P285,2)</f>
        <v>0</v>
      </c>
      <c r="R285" s="178" t="s">
        <v>351</v>
      </c>
      <c r="S285" s="178" t="s">
        <v>121</v>
      </c>
      <c r="T285" s="179" t="s">
        <v>121</v>
      </c>
      <c r="U285" s="160">
        <v>0.15</v>
      </c>
      <c r="V285" s="160">
        <f>ROUND(E285*U285,2)</f>
        <v>144.62</v>
      </c>
      <c r="W285" s="160"/>
      <c r="X285" s="160" t="s">
        <v>122</v>
      </c>
      <c r="Y285" s="150"/>
      <c r="Z285" s="150"/>
      <c r="AA285" s="150"/>
      <c r="AB285" s="150"/>
      <c r="AC285" s="150"/>
      <c r="AD285" s="150"/>
      <c r="AE285" s="150"/>
      <c r="AF285" s="150"/>
      <c r="AG285" s="150" t="s">
        <v>123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251" t="s">
        <v>382</v>
      </c>
      <c r="D286" s="252"/>
      <c r="E286" s="252"/>
      <c r="F286" s="252"/>
      <c r="G286" s="252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131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85" t="s">
        <v>383</v>
      </c>
      <c r="D287" s="162"/>
      <c r="E287" s="163">
        <v>300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125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85" t="s">
        <v>384</v>
      </c>
      <c r="D288" s="162"/>
      <c r="E288" s="163">
        <v>67.92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125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85" t="s">
        <v>385</v>
      </c>
      <c r="D289" s="162"/>
      <c r="E289" s="163">
        <v>4.16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125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85" t="s">
        <v>386</v>
      </c>
      <c r="D290" s="162"/>
      <c r="E290" s="163">
        <v>2.4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125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85" t="s">
        <v>387</v>
      </c>
      <c r="D291" s="162"/>
      <c r="E291" s="163">
        <v>98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125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85" t="s">
        <v>388</v>
      </c>
      <c r="D292" s="162"/>
      <c r="E292" s="163">
        <v>7.6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125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85" t="s">
        <v>389</v>
      </c>
      <c r="D293" s="162"/>
      <c r="E293" s="163">
        <v>66.666669999999996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125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85" t="s">
        <v>390</v>
      </c>
      <c r="D294" s="162"/>
      <c r="E294" s="163">
        <v>17.399999999999999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125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85" t="s">
        <v>391</v>
      </c>
      <c r="D295" s="162"/>
      <c r="E295" s="163">
        <v>400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125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253"/>
      <c r="D296" s="254"/>
      <c r="E296" s="254"/>
      <c r="F296" s="254"/>
      <c r="G296" s="254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126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x14ac:dyDescent="0.2">
      <c r="A297" s="167" t="s">
        <v>115</v>
      </c>
      <c r="B297" s="168" t="s">
        <v>82</v>
      </c>
      <c r="C297" s="183" t="s">
        <v>83</v>
      </c>
      <c r="D297" s="169"/>
      <c r="E297" s="170"/>
      <c r="F297" s="171"/>
      <c r="G297" s="171">
        <f>SUMIF(AG298:AG311,"&lt;&gt;NOR",G298:G311)</f>
        <v>0</v>
      </c>
      <c r="H297" s="171"/>
      <c r="I297" s="171">
        <f>SUM(I298:I311)</f>
        <v>0</v>
      </c>
      <c r="J297" s="171"/>
      <c r="K297" s="171">
        <f>SUM(K298:K311)</f>
        <v>0</v>
      </c>
      <c r="L297" s="171"/>
      <c r="M297" s="171">
        <f>SUM(M298:M311)</f>
        <v>0</v>
      </c>
      <c r="N297" s="171"/>
      <c r="O297" s="171">
        <f>SUM(O298:O311)</f>
        <v>0.02</v>
      </c>
      <c r="P297" s="171"/>
      <c r="Q297" s="171">
        <f>SUM(Q298:Q311)</f>
        <v>0</v>
      </c>
      <c r="R297" s="171"/>
      <c r="S297" s="171"/>
      <c r="T297" s="172"/>
      <c r="U297" s="166"/>
      <c r="V297" s="166">
        <f>SUM(V298:V311)</f>
        <v>55.76</v>
      </c>
      <c r="W297" s="166"/>
      <c r="X297" s="166"/>
      <c r="AG297" t="s">
        <v>116</v>
      </c>
    </row>
    <row r="298" spans="1:60" ht="22.5" outlineLevel="1" x14ac:dyDescent="0.2">
      <c r="A298" s="173">
        <v>77</v>
      </c>
      <c r="B298" s="174" t="s">
        <v>392</v>
      </c>
      <c r="C298" s="184" t="s">
        <v>393</v>
      </c>
      <c r="D298" s="175" t="s">
        <v>144</v>
      </c>
      <c r="E298" s="176">
        <v>51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8">
        <v>4.6999999999999999E-4</v>
      </c>
      <c r="O298" s="178">
        <f>ROUND(E298*N298,2)</f>
        <v>0.02</v>
      </c>
      <c r="P298" s="178">
        <v>0</v>
      </c>
      <c r="Q298" s="178">
        <f>ROUND(E298*P298,2)</f>
        <v>0</v>
      </c>
      <c r="R298" s="178" t="s">
        <v>82</v>
      </c>
      <c r="S298" s="178" t="s">
        <v>121</v>
      </c>
      <c r="T298" s="179" t="s">
        <v>121</v>
      </c>
      <c r="U298" s="160">
        <v>0.49717</v>
      </c>
      <c r="V298" s="160">
        <f>ROUND(E298*U298,2)</f>
        <v>25.36</v>
      </c>
      <c r="W298" s="160"/>
      <c r="X298" s="160" t="s">
        <v>122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123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85" t="s">
        <v>394</v>
      </c>
      <c r="D299" s="162"/>
      <c r="E299" s="163">
        <v>51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125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53"/>
      <c r="D300" s="254"/>
      <c r="E300" s="254"/>
      <c r="F300" s="254"/>
      <c r="G300" s="254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126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73">
        <v>78</v>
      </c>
      <c r="B301" s="174" t="s">
        <v>395</v>
      </c>
      <c r="C301" s="184" t="s">
        <v>396</v>
      </c>
      <c r="D301" s="175" t="s">
        <v>162</v>
      </c>
      <c r="E301" s="176">
        <v>5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78" t="s">
        <v>82</v>
      </c>
      <c r="S301" s="178" t="s">
        <v>121</v>
      </c>
      <c r="T301" s="179" t="s">
        <v>121</v>
      </c>
      <c r="U301" s="160">
        <v>1.7733300000000001</v>
      </c>
      <c r="V301" s="160">
        <f>ROUND(E301*U301,2)</f>
        <v>8.8699999999999992</v>
      </c>
      <c r="W301" s="160"/>
      <c r="X301" s="160" t="s">
        <v>122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123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85" t="s">
        <v>397</v>
      </c>
      <c r="D302" s="162"/>
      <c r="E302" s="163">
        <v>5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125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253"/>
      <c r="D303" s="254"/>
      <c r="E303" s="254"/>
      <c r="F303" s="254"/>
      <c r="G303" s="254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126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73">
        <v>79</v>
      </c>
      <c r="B304" s="174" t="s">
        <v>398</v>
      </c>
      <c r="C304" s="184" t="s">
        <v>399</v>
      </c>
      <c r="D304" s="175" t="s">
        <v>162</v>
      </c>
      <c r="E304" s="176">
        <v>20</v>
      </c>
      <c r="F304" s="177"/>
      <c r="G304" s="178">
        <f>ROUND(E304*F304,2)</f>
        <v>0</v>
      </c>
      <c r="H304" s="177"/>
      <c r="I304" s="178">
        <f>ROUND(E304*H304,2)</f>
        <v>0</v>
      </c>
      <c r="J304" s="177"/>
      <c r="K304" s="178">
        <f>ROUND(E304*J304,2)</f>
        <v>0</v>
      </c>
      <c r="L304" s="178">
        <v>21</v>
      </c>
      <c r="M304" s="178">
        <f>G304*(1+L304/100)</f>
        <v>0</v>
      </c>
      <c r="N304" s="178">
        <v>1.1E-4</v>
      </c>
      <c r="O304" s="178">
        <f>ROUND(E304*N304,2)</f>
        <v>0</v>
      </c>
      <c r="P304" s="178">
        <v>0</v>
      </c>
      <c r="Q304" s="178">
        <f>ROUND(E304*P304,2)</f>
        <v>0</v>
      </c>
      <c r="R304" s="178" t="s">
        <v>82</v>
      </c>
      <c r="S304" s="178" t="s">
        <v>121</v>
      </c>
      <c r="T304" s="179" t="s">
        <v>121</v>
      </c>
      <c r="U304" s="160">
        <v>0.24399999999999999</v>
      </c>
      <c r="V304" s="160">
        <f>ROUND(E304*U304,2)</f>
        <v>4.88</v>
      </c>
      <c r="W304" s="160"/>
      <c r="X304" s="160" t="s">
        <v>122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123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85" t="s">
        <v>400</v>
      </c>
      <c r="D305" s="162"/>
      <c r="E305" s="163">
        <v>20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125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53"/>
      <c r="D306" s="254"/>
      <c r="E306" s="254"/>
      <c r="F306" s="254"/>
      <c r="G306" s="254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126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73">
        <v>80</v>
      </c>
      <c r="B307" s="174" t="s">
        <v>401</v>
      </c>
      <c r="C307" s="184" t="s">
        <v>402</v>
      </c>
      <c r="D307" s="175" t="s">
        <v>144</v>
      </c>
      <c r="E307" s="176">
        <v>51</v>
      </c>
      <c r="F307" s="177"/>
      <c r="G307" s="178">
        <f>ROUND(E307*F307,2)</f>
        <v>0</v>
      </c>
      <c r="H307" s="177"/>
      <c r="I307" s="178">
        <f>ROUND(E307*H307,2)</f>
        <v>0</v>
      </c>
      <c r="J307" s="177"/>
      <c r="K307" s="178">
        <f>ROUND(E307*J307,2)</f>
        <v>0</v>
      </c>
      <c r="L307" s="178">
        <v>21</v>
      </c>
      <c r="M307" s="178">
        <f>G307*(1+L307/100)</f>
        <v>0</v>
      </c>
      <c r="N307" s="178">
        <v>0</v>
      </c>
      <c r="O307" s="178">
        <f>ROUND(E307*N307,2)</f>
        <v>0</v>
      </c>
      <c r="P307" s="178">
        <v>0</v>
      </c>
      <c r="Q307" s="178">
        <f>ROUND(E307*P307,2)</f>
        <v>0</v>
      </c>
      <c r="R307" s="178"/>
      <c r="S307" s="178" t="s">
        <v>121</v>
      </c>
      <c r="T307" s="179" t="s">
        <v>121</v>
      </c>
      <c r="U307" s="160">
        <v>0.248</v>
      </c>
      <c r="V307" s="160">
        <f>ROUND(E307*U307,2)</f>
        <v>12.65</v>
      </c>
      <c r="W307" s="160"/>
      <c r="X307" s="160" t="s">
        <v>122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123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85" t="s">
        <v>394</v>
      </c>
      <c r="D308" s="162"/>
      <c r="E308" s="163">
        <v>51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125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53"/>
      <c r="D309" s="254"/>
      <c r="E309" s="254"/>
      <c r="F309" s="254"/>
      <c r="G309" s="254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126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73">
        <v>81</v>
      </c>
      <c r="B310" s="174" t="s">
        <v>403</v>
      </c>
      <c r="C310" s="184" t="s">
        <v>404</v>
      </c>
      <c r="D310" s="175" t="s">
        <v>162</v>
      </c>
      <c r="E310" s="176">
        <v>5</v>
      </c>
      <c r="F310" s="177"/>
      <c r="G310" s="178">
        <f>ROUND(E310*F310,2)</f>
        <v>0</v>
      </c>
      <c r="H310" s="177"/>
      <c r="I310" s="178">
        <f>ROUND(E310*H310,2)</f>
        <v>0</v>
      </c>
      <c r="J310" s="177"/>
      <c r="K310" s="178">
        <f>ROUND(E310*J310,2)</f>
        <v>0</v>
      </c>
      <c r="L310" s="178">
        <v>21</v>
      </c>
      <c r="M310" s="178">
        <f>G310*(1+L310/100)</f>
        <v>0</v>
      </c>
      <c r="N310" s="178">
        <v>0</v>
      </c>
      <c r="O310" s="178">
        <f>ROUND(E310*N310,2)</f>
        <v>0</v>
      </c>
      <c r="P310" s="178">
        <v>0</v>
      </c>
      <c r="Q310" s="178">
        <f>ROUND(E310*P310,2)</f>
        <v>0</v>
      </c>
      <c r="R310" s="178"/>
      <c r="S310" s="178" t="s">
        <v>121</v>
      </c>
      <c r="T310" s="179" t="s">
        <v>121</v>
      </c>
      <c r="U310" s="160">
        <v>0.8</v>
      </c>
      <c r="V310" s="160">
        <f>ROUND(E310*U310,2)</f>
        <v>4</v>
      </c>
      <c r="W310" s="160"/>
      <c r="X310" s="160" t="s">
        <v>122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123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49"/>
      <c r="D311" s="250"/>
      <c r="E311" s="250"/>
      <c r="F311" s="250"/>
      <c r="G311" s="25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126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x14ac:dyDescent="0.2">
      <c r="A312" s="167" t="s">
        <v>115</v>
      </c>
      <c r="B312" s="168" t="s">
        <v>84</v>
      </c>
      <c r="C312" s="183" t="s">
        <v>85</v>
      </c>
      <c r="D312" s="169"/>
      <c r="E312" s="170"/>
      <c r="F312" s="171"/>
      <c r="G312" s="171">
        <f>SUMIF(AG313:AG331,"&lt;&gt;NOR",G313:G331)</f>
        <v>0</v>
      </c>
      <c r="H312" s="171"/>
      <c r="I312" s="171">
        <f>SUM(I313:I331)</f>
        <v>0</v>
      </c>
      <c r="J312" s="171"/>
      <c r="K312" s="171">
        <f>SUM(K313:K331)</f>
        <v>0</v>
      </c>
      <c r="L312" s="171"/>
      <c r="M312" s="171">
        <f>SUM(M313:M331)</f>
        <v>0</v>
      </c>
      <c r="N312" s="171"/>
      <c r="O312" s="171">
        <f>SUM(O313:O331)</f>
        <v>0</v>
      </c>
      <c r="P312" s="171"/>
      <c r="Q312" s="171">
        <f>SUM(Q313:Q331)</f>
        <v>0</v>
      </c>
      <c r="R312" s="171"/>
      <c r="S312" s="171"/>
      <c r="T312" s="172"/>
      <c r="U312" s="166"/>
      <c r="V312" s="166">
        <f>SUM(V313:V331)</f>
        <v>46.059999999999995</v>
      </c>
      <c r="W312" s="166"/>
      <c r="X312" s="166"/>
      <c r="AG312" t="s">
        <v>116</v>
      </c>
    </row>
    <row r="313" spans="1:60" outlineLevel="1" x14ac:dyDescent="0.2">
      <c r="A313" s="173">
        <v>82</v>
      </c>
      <c r="B313" s="174" t="s">
        <v>405</v>
      </c>
      <c r="C313" s="184" t="s">
        <v>406</v>
      </c>
      <c r="D313" s="175" t="s">
        <v>151</v>
      </c>
      <c r="E313" s="176">
        <v>24.488859999999999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8">
        <v>0</v>
      </c>
      <c r="O313" s="178">
        <f>ROUND(E313*N313,2)</f>
        <v>0</v>
      </c>
      <c r="P313" s="178">
        <v>0</v>
      </c>
      <c r="Q313" s="178">
        <f>ROUND(E313*P313,2)</f>
        <v>0</v>
      </c>
      <c r="R313" s="178" t="s">
        <v>407</v>
      </c>
      <c r="S313" s="178" t="s">
        <v>121</v>
      </c>
      <c r="T313" s="179" t="s">
        <v>121</v>
      </c>
      <c r="U313" s="160">
        <v>0.749</v>
      </c>
      <c r="V313" s="160">
        <f>ROUND(E313*U313,2)</f>
        <v>18.34</v>
      </c>
      <c r="W313" s="160"/>
      <c r="X313" s="160" t="s">
        <v>408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409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57"/>
      <c r="B314" s="158"/>
      <c r="C314" s="251" t="s">
        <v>410</v>
      </c>
      <c r="D314" s="252"/>
      <c r="E314" s="252"/>
      <c r="F314" s="252"/>
      <c r="G314" s="252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131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81" t="str">
        <f>C314</f>
        <v>s popřípadným nutným naložením do dopravního zařízení, s vyprázdněním dopravního zařízení na hromadu nebo do dopravního prostředku, vč. příplatku za každých dalších i započatých 3,5 m výšky nad 3,5 m,</v>
      </c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53"/>
      <c r="D315" s="254"/>
      <c r="E315" s="254"/>
      <c r="F315" s="254"/>
      <c r="G315" s="254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126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ht="22.5" outlineLevel="1" x14ac:dyDescent="0.2">
      <c r="A316" s="173">
        <v>83</v>
      </c>
      <c r="B316" s="174" t="s">
        <v>411</v>
      </c>
      <c r="C316" s="184" t="s">
        <v>412</v>
      </c>
      <c r="D316" s="175" t="s">
        <v>151</v>
      </c>
      <c r="E316" s="176">
        <v>48.977719999999998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8">
        <v>0</v>
      </c>
      <c r="O316" s="178">
        <f>ROUND(E316*N316,2)</f>
        <v>0</v>
      </c>
      <c r="P316" s="178">
        <v>0</v>
      </c>
      <c r="Q316" s="178">
        <f>ROUND(E316*P316,2)</f>
        <v>0</v>
      </c>
      <c r="R316" s="178" t="s">
        <v>407</v>
      </c>
      <c r="S316" s="178" t="s">
        <v>121</v>
      </c>
      <c r="T316" s="179" t="s">
        <v>121</v>
      </c>
      <c r="U316" s="160">
        <v>0.03</v>
      </c>
      <c r="V316" s="160">
        <f>ROUND(E316*U316,2)</f>
        <v>1.47</v>
      </c>
      <c r="W316" s="160"/>
      <c r="X316" s="160" t="s">
        <v>408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409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ht="22.5" outlineLevel="1" x14ac:dyDescent="0.2">
      <c r="A317" s="157"/>
      <c r="B317" s="158"/>
      <c r="C317" s="251" t="s">
        <v>410</v>
      </c>
      <c r="D317" s="252"/>
      <c r="E317" s="252"/>
      <c r="F317" s="252"/>
      <c r="G317" s="252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131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81" t="str">
        <f>C317</f>
        <v>s popřípadným nutným naložením do dopravního zařízení, s vyprázdněním dopravního zařízení na hromadu nebo do dopravního prostředku, vč. příplatku za každých dalších i započatých 3,5 m výšky nad 3,5 m,</v>
      </c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53"/>
      <c r="D318" s="254"/>
      <c r="E318" s="254"/>
      <c r="F318" s="254"/>
      <c r="G318" s="254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126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73">
        <v>84</v>
      </c>
      <c r="B319" s="174" t="s">
        <v>413</v>
      </c>
      <c r="C319" s="184" t="s">
        <v>414</v>
      </c>
      <c r="D319" s="175" t="s">
        <v>151</v>
      </c>
      <c r="E319" s="176">
        <v>24.488859999999999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21</v>
      </c>
      <c r="M319" s="178">
        <f>G319*(1+L319/100)</f>
        <v>0</v>
      </c>
      <c r="N319" s="178">
        <v>0</v>
      </c>
      <c r="O319" s="178">
        <f>ROUND(E319*N319,2)</f>
        <v>0</v>
      </c>
      <c r="P319" s="178">
        <v>0</v>
      </c>
      <c r="Q319" s="178">
        <f>ROUND(E319*P319,2)</f>
        <v>0</v>
      </c>
      <c r="R319" s="178" t="s">
        <v>145</v>
      </c>
      <c r="S319" s="178" t="s">
        <v>121</v>
      </c>
      <c r="T319" s="179" t="s">
        <v>121</v>
      </c>
      <c r="U319" s="160">
        <v>0.49</v>
      </c>
      <c r="V319" s="160">
        <f>ROUND(E319*U319,2)</f>
        <v>12</v>
      </c>
      <c r="W319" s="160"/>
      <c r="X319" s="160" t="s">
        <v>408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409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249"/>
      <c r="D320" s="250"/>
      <c r="E320" s="250"/>
      <c r="F320" s="250"/>
      <c r="G320" s="25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126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3">
        <v>85</v>
      </c>
      <c r="B321" s="174" t="s">
        <v>415</v>
      </c>
      <c r="C321" s="184" t="s">
        <v>416</v>
      </c>
      <c r="D321" s="175" t="s">
        <v>151</v>
      </c>
      <c r="E321" s="176">
        <v>220.39973000000001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21</v>
      </c>
      <c r="M321" s="178">
        <f>G321*(1+L321/100)</f>
        <v>0</v>
      </c>
      <c r="N321" s="178">
        <v>0</v>
      </c>
      <c r="O321" s="178">
        <f>ROUND(E321*N321,2)</f>
        <v>0</v>
      </c>
      <c r="P321" s="178">
        <v>0</v>
      </c>
      <c r="Q321" s="178">
        <f>ROUND(E321*P321,2)</f>
        <v>0</v>
      </c>
      <c r="R321" s="178" t="s">
        <v>145</v>
      </c>
      <c r="S321" s="178" t="s">
        <v>121</v>
      </c>
      <c r="T321" s="179" t="s">
        <v>121</v>
      </c>
      <c r="U321" s="160">
        <v>0</v>
      </c>
      <c r="V321" s="160">
        <f>ROUND(E321*U321,2)</f>
        <v>0</v>
      </c>
      <c r="W321" s="160"/>
      <c r="X321" s="160" t="s">
        <v>408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409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49"/>
      <c r="D322" s="250"/>
      <c r="E322" s="250"/>
      <c r="F322" s="250"/>
      <c r="G322" s="25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126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73">
        <v>86</v>
      </c>
      <c r="B323" s="174" t="s">
        <v>417</v>
      </c>
      <c r="C323" s="184" t="s">
        <v>418</v>
      </c>
      <c r="D323" s="175" t="s">
        <v>151</v>
      </c>
      <c r="E323" s="176">
        <v>12.244429999999999</v>
      </c>
      <c r="F323" s="177"/>
      <c r="G323" s="178">
        <f>ROUND(E323*F323,2)</f>
        <v>0</v>
      </c>
      <c r="H323" s="177"/>
      <c r="I323" s="178">
        <f>ROUND(E323*H323,2)</f>
        <v>0</v>
      </c>
      <c r="J323" s="177"/>
      <c r="K323" s="178">
        <f>ROUND(E323*J323,2)</f>
        <v>0</v>
      </c>
      <c r="L323" s="178">
        <v>21</v>
      </c>
      <c r="M323" s="178">
        <f>G323*(1+L323/100)</f>
        <v>0</v>
      </c>
      <c r="N323" s="178">
        <v>0</v>
      </c>
      <c r="O323" s="178">
        <f>ROUND(E323*N323,2)</f>
        <v>0</v>
      </c>
      <c r="P323" s="178">
        <v>0</v>
      </c>
      <c r="Q323" s="178">
        <f>ROUND(E323*P323,2)</f>
        <v>0</v>
      </c>
      <c r="R323" s="178" t="s">
        <v>145</v>
      </c>
      <c r="S323" s="178" t="s">
        <v>121</v>
      </c>
      <c r="T323" s="179" t="s">
        <v>121</v>
      </c>
      <c r="U323" s="160">
        <v>0.94199999999999995</v>
      </c>
      <c r="V323" s="160">
        <f>ROUND(E323*U323,2)</f>
        <v>11.53</v>
      </c>
      <c r="W323" s="160"/>
      <c r="X323" s="160" t="s">
        <v>408</v>
      </c>
      <c r="Y323" s="150"/>
      <c r="Z323" s="150"/>
      <c r="AA323" s="150"/>
      <c r="AB323" s="150"/>
      <c r="AC323" s="150"/>
      <c r="AD323" s="150"/>
      <c r="AE323" s="150"/>
      <c r="AF323" s="150"/>
      <c r="AG323" s="150" t="s">
        <v>409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49"/>
      <c r="D324" s="250"/>
      <c r="E324" s="250"/>
      <c r="F324" s="250"/>
      <c r="G324" s="25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126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ht="22.5" outlineLevel="1" x14ac:dyDescent="0.2">
      <c r="A325" s="173">
        <v>87</v>
      </c>
      <c r="B325" s="174" t="s">
        <v>419</v>
      </c>
      <c r="C325" s="184" t="s">
        <v>420</v>
      </c>
      <c r="D325" s="175" t="s">
        <v>151</v>
      </c>
      <c r="E325" s="176">
        <v>24.488859999999999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21</v>
      </c>
      <c r="M325" s="178">
        <f>G325*(1+L325/100)</f>
        <v>0</v>
      </c>
      <c r="N325" s="178">
        <v>0</v>
      </c>
      <c r="O325" s="178">
        <f>ROUND(E325*N325,2)</f>
        <v>0</v>
      </c>
      <c r="P325" s="178">
        <v>0</v>
      </c>
      <c r="Q325" s="178">
        <f>ROUND(E325*P325,2)</f>
        <v>0</v>
      </c>
      <c r="R325" s="178" t="s">
        <v>145</v>
      </c>
      <c r="S325" s="178" t="s">
        <v>121</v>
      </c>
      <c r="T325" s="179" t="s">
        <v>121</v>
      </c>
      <c r="U325" s="160">
        <v>0.105</v>
      </c>
      <c r="V325" s="160">
        <f>ROUND(E325*U325,2)</f>
        <v>2.57</v>
      </c>
      <c r="W325" s="160"/>
      <c r="X325" s="160" t="s">
        <v>408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409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49"/>
      <c r="D326" s="250"/>
      <c r="E326" s="250"/>
      <c r="F326" s="250"/>
      <c r="G326" s="25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126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73">
        <v>88</v>
      </c>
      <c r="B327" s="174" t="s">
        <v>421</v>
      </c>
      <c r="C327" s="184" t="s">
        <v>422</v>
      </c>
      <c r="D327" s="175" t="s">
        <v>151</v>
      </c>
      <c r="E327" s="176">
        <v>24.488859999999999</v>
      </c>
      <c r="F327" s="177"/>
      <c r="G327" s="178">
        <f>ROUND(E327*F327,2)</f>
        <v>0</v>
      </c>
      <c r="H327" s="177"/>
      <c r="I327" s="178">
        <f>ROUND(E327*H327,2)</f>
        <v>0</v>
      </c>
      <c r="J327" s="177"/>
      <c r="K327" s="178">
        <f>ROUND(E327*J327,2)</f>
        <v>0</v>
      </c>
      <c r="L327" s="178">
        <v>21</v>
      </c>
      <c r="M327" s="178">
        <f>G327*(1+L327/100)</f>
        <v>0</v>
      </c>
      <c r="N327" s="178">
        <v>0</v>
      </c>
      <c r="O327" s="178">
        <f>ROUND(E327*N327,2)</f>
        <v>0</v>
      </c>
      <c r="P327" s="178">
        <v>0</v>
      </c>
      <c r="Q327" s="178">
        <f>ROUND(E327*P327,2)</f>
        <v>0</v>
      </c>
      <c r="R327" s="178" t="s">
        <v>145</v>
      </c>
      <c r="S327" s="178" t="s">
        <v>121</v>
      </c>
      <c r="T327" s="179" t="s">
        <v>121</v>
      </c>
      <c r="U327" s="160">
        <v>0</v>
      </c>
      <c r="V327" s="160">
        <f>ROUND(E327*U327,2)</f>
        <v>0</v>
      </c>
      <c r="W327" s="160"/>
      <c r="X327" s="160" t="s">
        <v>408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409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249"/>
      <c r="D328" s="250"/>
      <c r="E328" s="250"/>
      <c r="F328" s="250"/>
      <c r="G328" s="25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126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73">
        <v>89</v>
      </c>
      <c r="B329" s="174" t="s">
        <v>423</v>
      </c>
      <c r="C329" s="184" t="s">
        <v>424</v>
      </c>
      <c r="D329" s="175" t="s">
        <v>151</v>
      </c>
      <c r="E329" s="176">
        <v>24.488859999999999</v>
      </c>
      <c r="F329" s="177"/>
      <c r="G329" s="178">
        <f>ROUND(E329*F329,2)</f>
        <v>0</v>
      </c>
      <c r="H329" s="177"/>
      <c r="I329" s="178">
        <f>ROUND(E329*H329,2)</f>
        <v>0</v>
      </c>
      <c r="J329" s="177"/>
      <c r="K329" s="178">
        <f>ROUND(E329*J329,2)</f>
        <v>0</v>
      </c>
      <c r="L329" s="178">
        <v>21</v>
      </c>
      <c r="M329" s="178">
        <f>G329*(1+L329/100)</f>
        <v>0</v>
      </c>
      <c r="N329" s="178">
        <v>0</v>
      </c>
      <c r="O329" s="178">
        <f>ROUND(E329*N329,2)</f>
        <v>0</v>
      </c>
      <c r="P329" s="178">
        <v>0</v>
      </c>
      <c r="Q329" s="178">
        <f>ROUND(E329*P329,2)</f>
        <v>0</v>
      </c>
      <c r="R329" s="178" t="s">
        <v>425</v>
      </c>
      <c r="S329" s="178" t="s">
        <v>121</v>
      </c>
      <c r="T329" s="179" t="s">
        <v>121</v>
      </c>
      <c r="U329" s="160">
        <v>6.0000000000000001E-3</v>
      </c>
      <c r="V329" s="160">
        <f>ROUND(E329*U329,2)</f>
        <v>0.15</v>
      </c>
      <c r="W329" s="160"/>
      <c r="X329" s="160" t="s">
        <v>408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409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51" t="s">
        <v>426</v>
      </c>
      <c r="D330" s="252"/>
      <c r="E330" s="252"/>
      <c r="F330" s="252"/>
      <c r="G330" s="252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131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53"/>
      <c r="D331" s="254"/>
      <c r="E331" s="254"/>
      <c r="F331" s="254"/>
      <c r="G331" s="254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126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x14ac:dyDescent="0.2">
      <c r="A332" s="167" t="s">
        <v>115</v>
      </c>
      <c r="B332" s="168" t="s">
        <v>87</v>
      </c>
      <c r="C332" s="183" t="s">
        <v>27</v>
      </c>
      <c r="D332" s="169"/>
      <c r="E332" s="170"/>
      <c r="F332" s="171"/>
      <c r="G332" s="171">
        <f>SUMIF(AG333:AG334,"&lt;&gt;NOR",G333:G334)</f>
        <v>0</v>
      </c>
      <c r="H332" s="171"/>
      <c r="I332" s="171">
        <f>SUM(I333:I334)</f>
        <v>0</v>
      </c>
      <c r="J332" s="171"/>
      <c r="K332" s="171">
        <f>SUM(K333:K334)</f>
        <v>0</v>
      </c>
      <c r="L332" s="171"/>
      <c r="M332" s="171">
        <f>SUM(M333:M334)</f>
        <v>0</v>
      </c>
      <c r="N332" s="171"/>
      <c r="O332" s="171">
        <f>SUM(O333:O334)</f>
        <v>0</v>
      </c>
      <c r="P332" s="171"/>
      <c r="Q332" s="171">
        <f>SUM(Q333:Q334)</f>
        <v>0</v>
      </c>
      <c r="R332" s="171"/>
      <c r="S332" s="171"/>
      <c r="T332" s="172"/>
      <c r="U332" s="166"/>
      <c r="V332" s="166">
        <f>SUM(V333:V334)</f>
        <v>0</v>
      </c>
      <c r="W332" s="166"/>
      <c r="X332" s="166"/>
      <c r="AG332" t="s">
        <v>116</v>
      </c>
    </row>
    <row r="333" spans="1:60" outlineLevel="1" x14ac:dyDescent="0.2">
      <c r="A333" s="173">
        <v>90</v>
      </c>
      <c r="B333" s="174" t="s">
        <v>427</v>
      </c>
      <c r="C333" s="184" t="s">
        <v>428</v>
      </c>
      <c r="D333" s="175" t="s">
        <v>429</v>
      </c>
      <c r="E333" s="176">
        <v>1</v>
      </c>
      <c r="F333" s="177"/>
      <c r="G333" s="178">
        <f>ROUND(E333*F333,2)</f>
        <v>0</v>
      </c>
      <c r="H333" s="177"/>
      <c r="I333" s="178">
        <f>ROUND(E333*H333,2)</f>
        <v>0</v>
      </c>
      <c r="J333" s="177"/>
      <c r="K333" s="178">
        <f>ROUND(E333*J333,2)</f>
        <v>0</v>
      </c>
      <c r="L333" s="178">
        <v>21</v>
      </c>
      <c r="M333" s="178">
        <f>G333*(1+L333/100)</f>
        <v>0</v>
      </c>
      <c r="N333" s="178">
        <v>0</v>
      </c>
      <c r="O333" s="178">
        <f>ROUND(E333*N333,2)</f>
        <v>0</v>
      </c>
      <c r="P333" s="178">
        <v>0</v>
      </c>
      <c r="Q333" s="178">
        <f>ROUND(E333*P333,2)</f>
        <v>0</v>
      </c>
      <c r="R333" s="178"/>
      <c r="S333" s="178" t="s">
        <v>121</v>
      </c>
      <c r="T333" s="179" t="s">
        <v>305</v>
      </c>
      <c r="U333" s="160">
        <v>0</v>
      </c>
      <c r="V333" s="160">
        <f>ROUND(E333*U333,2)</f>
        <v>0</v>
      </c>
      <c r="W333" s="160"/>
      <c r="X333" s="160" t="s">
        <v>430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431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49"/>
      <c r="D334" s="250"/>
      <c r="E334" s="250"/>
      <c r="F334" s="250"/>
      <c r="G334" s="25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126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x14ac:dyDescent="0.2">
      <c r="A335" s="3"/>
      <c r="B335" s="4"/>
      <c r="C335" s="189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102</v>
      </c>
    </row>
    <row r="336" spans="1:60" x14ac:dyDescent="0.2">
      <c r="A336" s="153"/>
      <c r="B336" s="154" t="s">
        <v>29</v>
      </c>
      <c r="C336" s="190"/>
      <c r="D336" s="155"/>
      <c r="E336" s="156"/>
      <c r="F336" s="156"/>
      <c r="G336" s="182">
        <f>G8+G12+G28+G35+G39+G43+G127+G205+G252+G297+G312+G332</f>
        <v>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E336">
        <f>SUMIF(L7:L334,AE335,G7:G334)</f>
        <v>0</v>
      </c>
      <c r="AF336">
        <f>SUMIF(L7:L334,AF335,G7:G334)</f>
        <v>0</v>
      </c>
      <c r="AG336" t="s">
        <v>432</v>
      </c>
    </row>
    <row r="337" spans="3:33" x14ac:dyDescent="0.2">
      <c r="C337" s="191"/>
      <c r="D337" s="10"/>
      <c r="AG337" t="s">
        <v>433</v>
      </c>
    </row>
    <row r="338" spans="3:33" x14ac:dyDescent="0.2">
      <c r="D338" s="10"/>
    </row>
    <row r="339" spans="3:33" x14ac:dyDescent="0.2">
      <c r="D339" s="10"/>
    </row>
    <row r="340" spans="3:33" x14ac:dyDescent="0.2">
      <c r="D340" s="10"/>
    </row>
    <row r="341" spans="3:33" x14ac:dyDescent="0.2">
      <c r="D341" s="10"/>
    </row>
    <row r="342" spans="3:33" x14ac:dyDescent="0.2">
      <c r="D342" s="10"/>
    </row>
    <row r="343" spans="3:33" x14ac:dyDescent="0.2">
      <c r="D343" s="10"/>
    </row>
    <row r="344" spans="3:33" x14ac:dyDescent="0.2">
      <c r="D344" s="10"/>
    </row>
    <row r="345" spans="3:33" x14ac:dyDescent="0.2">
      <c r="D345" s="10"/>
    </row>
    <row r="346" spans="3:33" x14ac:dyDescent="0.2">
      <c r="D346" s="10"/>
    </row>
    <row r="347" spans="3:33" x14ac:dyDescent="0.2">
      <c r="D347" s="10"/>
    </row>
    <row r="348" spans="3:33" x14ac:dyDescent="0.2">
      <c r="D348" s="10"/>
    </row>
    <row r="349" spans="3:33" x14ac:dyDescent="0.2">
      <c r="D349" s="10"/>
    </row>
    <row r="350" spans="3:33" x14ac:dyDescent="0.2">
      <c r="D350" s="10"/>
    </row>
    <row r="351" spans="3:33" x14ac:dyDescent="0.2">
      <c r="D351" s="10"/>
    </row>
    <row r="352" spans="3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m5OY7Zy9N+ddTyEPCLUl8xdsR7tyPfox/z/kR2pwtNgRuY0Fi8WC6nsEMHIyOmu0iMY/r1dK2ZMBOOuK2gnQ==" saltValue="OehLpJToYE3/V0q2I8tRVA==" spinCount="100000" sheet="1"/>
  <mergeCells count="108">
    <mergeCell ref="C17:G17"/>
    <mergeCell ref="C19:G19"/>
    <mergeCell ref="C21:G21"/>
    <mergeCell ref="C24:G24"/>
    <mergeCell ref="C27:G27"/>
    <mergeCell ref="C31:G31"/>
    <mergeCell ref="A1:G1"/>
    <mergeCell ref="C2:G2"/>
    <mergeCell ref="C3:G3"/>
    <mergeCell ref="C4:G4"/>
    <mergeCell ref="C11:G11"/>
    <mergeCell ref="C14:G14"/>
    <mergeCell ref="C54:G54"/>
    <mergeCell ref="C57:G57"/>
    <mergeCell ref="C60:G60"/>
    <mergeCell ref="C63:G63"/>
    <mergeCell ref="C66:G66"/>
    <mergeCell ref="C69:G69"/>
    <mergeCell ref="C34:G34"/>
    <mergeCell ref="C37:G37"/>
    <mergeCell ref="C38:G38"/>
    <mergeCell ref="C42:G42"/>
    <mergeCell ref="C46:G46"/>
    <mergeCell ref="C51:G51"/>
    <mergeCell ref="C91:G91"/>
    <mergeCell ref="C96:G96"/>
    <mergeCell ref="C99:G99"/>
    <mergeCell ref="C102:G102"/>
    <mergeCell ref="C105:G105"/>
    <mergeCell ref="C108:G108"/>
    <mergeCell ref="C72:G72"/>
    <mergeCell ref="C75:G75"/>
    <mergeCell ref="C79:G79"/>
    <mergeCell ref="C82:G82"/>
    <mergeCell ref="C85:G85"/>
    <mergeCell ref="C88:G88"/>
    <mergeCell ref="C134:G134"/>
    <mergeCell ref="C139:G139"/>
    <mergeCell ref="C142:G142"/>
    <mergeCell ref="C144:G144"/>
    <mergeCell ref="C146:G146"/>
    <mergeCell ref="C152:G152"/>
    <mergeCell ref="C114:G114"/>
    <mergeCell ref="C119:G119"/>
    <mergeCell ref="C123:G123"/>
    <mergeCell ref="C125:G125"/>
    <mergeCell ref="C126:G126"/>
    <mergeCell ref="C131:G131"/>
    <mergeCell ref="C175:G175"/>
    <mergeCell ref="C178:G178"/>
    <mergeCell ref="C180:G180"/>
    <mergeCell ref="C186:G186"/>
    <mergeCell ref="C189:G189"/>
    <mergeCell ref="C193:G193"/>
    <mergeCell ref="C155:G155"/>
    <mergeCell ref="C158:G158"/>
    <mergeCell ref="C161:G161"/>
    <mergeCell ref="C164:G164"/>
    <mergeCell ref="C169:G169"/>
    <mergeCell ref="C172:G172"/>
    <mergeCell ref="C211:G211"/>
    <mergeCell ref="C214:G214"/>
    <mergeCell ref="C217:G217"/>
    <mergeCell ref="C221:G221"/>
    <mergeCell ref="C224:G224"/>
    <mergeCell ref="C226:G226"/>
    <mergeCell ref="C196:G196"/>
    <mergeCell ref="C198:G198"/>
    <mergeCell ref="C201:G201"/>
    <mergeCell ref="C203:G203"/>
    <mergeCell ref="C204:G204"/>
    <mergeCell ref="C208:G208"/>
    <mergeCell ref="C250:G250"/>
    <mergeCell ref="C251:G251"/>
    <mergeCell ref="C254:G254"/>
    <mergeCell ref="C256:G256"/>
    <mergeCell ref="C261:G261"/>
    <mergeCell ref="C265:G265"/>
    <mergeCell ref="C229:G229"/>
    <mergeCell ref="C232:G232"/>
    <mergeCell ref="C235:G235"/>
    <mergeCell ref="C239:G239"/>
    <mergeCell ref="C242:G242"/>
    <mergeCell ref="C248:G248"/>
    <mergeCell ref="C296:G296"/>
    <mergeCell ref="C300:G300"/>
    <mergeCell ref="C303:G303"/>
    <mergeCell ref="C306:G306"/>
    <mergeCell ref="C309:G309"/>
    <mergeCell ref="C311:G311"/>
    <mergeCell ref="C267:G267"/>
    <mergeCell ref="C268:G268"/>
    <mergeCell ref="C279:G279"/>
    <mergeCell ref="C281:G281"/>
    <mergeCell ref="C284:G284"/>
    <mergeCell ref="C286:G286"/>
    <mergeCell ref="C324:G324"/>
    <mergeCell ref="C326:G326"/>
    <mergeCell ref="C328:G328"/>
    <mergeCell ref="C330:G330"/>
    <mergeCell ref="C331:G331"/>
    <mergeCell ref="C334:G334"/>
    <mergeCell ref="C314:G314"/>
    <mergeCell ref="C315:G315"/>
    <mergeCell ref="C317:G317"/>
    <mergeCell ref="C318:G318"/>
    <mergeCell ref="C320:G320"/>
    <mergeCell ref="C322:G3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2006_01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2006_01 Pol'!Názvy_tisku</vt:lpstr>
      <vt:lpstr>oadresa</vt:lpstr>
      <vt:lpstr>Stavba!Objednatel</vt:lpstr>
      <vt:lpstr>Stavba!Objekt</vt:lpstr>
      <vt:lpstr>'01 2006_01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2020-05-20T12:22:50Z</dcterms:modified>
</cp:coreProperties>
</file>