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8420" yWindow="0" windowWidth="19980" windowHeight="15600" activeTab="3"/>
  </bookViews>
  <sheets>
    <sheet name="Pokyny pro vyplnění" sheetId="11" r:id="rId1"/>
    <sheet name="Stavba" sheetId="1" r:id="rId2"/>
    <sheet name="VzorPolozky" sheetId="10" state="hidden" r:id="rId3"/>
    <sheet name="SO 01 D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D1 Pol'!$A:$S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302" i="12" l="1"/>
  <c r="BA300" i="12"/>
  <c r="BA298" i="12"/>
  <c r="BA292" i="12"/>
  <c r="BA278" i="12"/>
  <c r="BA274" i="12"/>
  <c r="BA271" i="12"/>
  <c r="BA269" i="12"/>
  <c r="BA267" i="12"/>
  <c r="BA265" i="12"/>
  <c r="BA261" i="12"/>
  <c r="BA258" i="12"/>
  <c r="BA77" i="12"/>
  <c r="BA62" i="12"/>
  <c r="G9" i="12"/>
  <c r="M9" i="12" s="1"/>
  <c r="I9" i="12"/>
  <c r="K9" i="12"/>
  <c r="O9" i="12"/>
  <c r="Q9" i="12"/>
  <c r="V9" i="12"/>
  <c r="G13" i="12"/>
  <c r="I13" i="12"/>
  <c r="K13" i="12"/>
  <c r="M13" i="12"/>
  <c r="O13" i="12"/>
  <c r="Q13" i="12"/>
  <c r="V13" i="12"/>
  <c r="G17" i="12"/>
  <c r="G8" i="12" s="1"/>
  <c r="I50" i="1" s="1"/>
  <c r="I17" i="12"/>
  <c r="K17" i="12"/>
  <c r="O17" i="12"/>
  <c r="Q17" i="12"/>
  <c r="V17" i="12"/>
  <c r="G20" i="12"/>
  <c r="I20" i="12"/>
  <c r="K20" i="12"/>
  <c r="M20" i="12"/>
  <c r="O20" i="12"/>
  <c r="Q20" i="12"/>
  <c r="V20" i="12"/>
  <c r="G25" i="12"/>
  <c r="M25" i="12" s="1"/>
  <c r="I25" i="12"/>
  <c r="K25" i="12"/>
  <c r="O25" i="12"/>
  <c r="Q25" i="12"/>
  <c r="V25" i="12"/>
  <c r="G58" i="12"/>
  <c r="M58" i="12" s="1"/>
  <c r="I58" i="12"/>
  <c r="K58" i="12"/>
  <c r="O58" i="12"/>
  <c r="Q58" i="12"/>
  <c r="V58" i="12"/>
  <c r="G61" i="12"/>
  <c r="M61" i="12" s="1"/>
  <c r="I61" i="12"/>
  <c r="K61" i="12"/>
  <c r="O61" i="12"/>
  <c r="Q61" i="12"/>
  <c r="V61" i="12"/>
  <c r="G66" i="12"/>
  <c r="M66" i="12" s="1"/>
  <c r="I66" i="12"/>
  <c r="K66" i="12"/>
  <c r="O66" i="12"/>
  <c r="Q66" i="12"/>
  <c r="V66" i="12"/>
  <c r="G69" i="12"/>
  <c r="I69" i="12"/>
  <c r="K69" i="12"/>
  <c r="M69" i="12"/>
  <c r="O69" i="12"/>
  <c r="Q69" i="12"/>
  <c r="V69" i="12"/>
  <c r="G76" i="12"/>
  <c r="M76" i="12" s="1"/>
  <c r="I76" i="12"/>
  <c r="K76" i="12"/>
  <c r="O76" i="12"/>
  <c r="Q76" i="12"/>
  <c r="V76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91" i="12"/>
  <c r="G90" i="12" s="1"/>
  <c r="I51" i="1" s="1"/>
  <c r="I91" i="12"/>
  <c r="I90" i="12" s="1"/>
  <c r="K91" i="12"/>
  <c r="O91" i="12"/>
  <c r="O90" i="12" s="1"/>
  <c r="Q91" i="12"/>
  <c r="Q90" i="12" s="1"/>
  <c r="V91" i="12"/>
  <c r="G92" i="12"/>
  <c r="I92" i="12"/>
  <c r="K92" i="12"/>
  <c r="M92" i="12"/>
  <c r="O92" i="12"/>
  <c r="Q92" i="12"/>
  <c r="V92" i="12"/>
  <c r="G94" i="12"/>
  <c r="M94" i="12" s="1"/>
  <c r="I94" i="12"/>
  <c r="K94" i="12"/>
  <c r="K93" i="12" s="1"/>
  <c r="O94" i="12"/>
  <c r="Q94" i="12"/>
  <c r="Q93" i="12" s="1"/>
  <c r="V94" i="12"/>
  <c r="V93" i="12" s="1"/>
  <c r="G95" i="12"/>
  <c r="M95" i="12" s="1"/>
  <c r="I95" i="12"/>
  <c r="K95" i="12"/>
  <c r="O95" i="12"/>
  <c r="Q95" i="12"/>
  <c r="V95" i="12"/>
  <c r="O96" i="12"/>
  <c r="G97" i="12"/>
  <c r="M97" i="12" s="1"/>
  <c r="M96" i="12" s="1"/>
  <c r="I97" i="12"/>
  <c r="I96" i="12" s="1"/>
  <c r="K97" i="12"/>
  <c r="K96" i="12" s="1"/>
  <c r="O97" i="12"/>
  <c r="Q97" i="12"/>
  <c r="Q96" i="12" s="1"/>
  <c r="V97" i="12"/>
  <c r="V96" i="12" s="1"/>
  <c r="G101" i="12"/>
  <c r="M101" i="12" s="1"/>
  <c r="M100" i="12" s="1"/>
  <c r="I101" i="12"/>
  <c r="I100" i="12" s="1"/>
  <c r="K101" i="12"/>
  <c r="K100" i="12" s="1"/>
  <c r="O101" i="12"/>
  <c r="O100" i="12" s="1"/>
  <c r="Q101" i="12"/>
  <c r="Q100" i="12" s="1"/>
  <c r="V101" i="12"/>
  <c r="V100" i="12" s="1"/>
  <c r="G104" i="12"/>
  <c r="M104" i="12" s="1"/>
  <c r="I104" i="12"/>
  <c r="K104" i="12"/>
  <c r="O104" i="12"/>
  <c r="Q104" i="12"/>
  <c r="V104" i="12"/>
  <c r="G107" i="12"/>
  <c r="M107" i="12" s="1"/>
  <c r="I107" i="12"/>
  <c r="K107" i="12"/>
  <c r="O107" i="12"/>
  <c r="Q107" i="12"/>
  <c r="V107" i="12"/>
  <c r="G109" i="12"/>
  <c r="I109" i="12"/>
  <c r="K109" i="12"/>
  <c r="K103" i="12" s="1"/>
  <c r="M109" i="12"/>
  <c r="O109" i="12"/>
  <c r="Q109" i="12"/>
  <c r="V109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45" i="12"/>
  <c r="I145" i="12"/>
  <c r="K145" i="12"/>
  <c r="M145" i="12"/>
  <c r="O145" i="12"/>
  <c r="Q145" i="12"/>
  <c r="V145" i="12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V160" i="12"/>
  <c r="G161" i="12"/>
  <c r="M161" i="12" s="1"/>
  <c r="M160" i="12" s="1"/>
  <c r="I161" i="12"/>
  <c r="I160" i="12" s="1"/>
  <c r="K161" i="12"/>
  <c r="K160" i="12" s="1"/>
  <c r="O161" i="12"/>
  <c r="O160" i="12" s="1"/>
  <c r="Q161" i="12"/>
  <c r="Q160" i="12" s="1"/>
  <c r="V161" i="12"/>
  <c r="G164" i="12"/>
  <c r="M164" i="12" s="1"/>
  <c r="I164" i="12"/>
  <c r="K164" i="12"/>
  <c r="O164" i="12"/>
  <c r="Q164" i="12"/>
  <c r="V164" i="12"/>
  <c r="V163" i="12" s="1"/>
  <c r="G165" i="12"/>
  <c r="I165" i="12"/>
  <c r="K165" i="12"/>
  <c r="M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70" i="12"/>
  <c r="M170" i="12" s="1"/>
  <c r="I170" i="12"/>
  <c r="K170" i="12"/>
  <c r="O170" i="12"/>
  <c r="Q170" i="12"/>
  <c r="V170" i="12"/>
  <c r="G176" i="12"/>
  <c r="M176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86" i="12"/>
  <c r="I186" i="12"/>
  <c r="K186" i="12"/>
  <c r="M186" i="12"/>
  <c r="O186" i="12"/>
  <c r="Q186" i="12"/>
  <c r="V186" i="12"/>
  <c r="G193" i="12"/>
  <c r="M193" i="12" s="1"/>
  <c r="I193" i="12"/>
  <c r="K193" i="12"/>
  <c r="O193" i="12"/>
  <c r="Q193" i="12"/>
  <c r="V193" i="12"/>
  <c r="G196" i="12"/>
  <c r="I196" i="12"/>
  <c r="K196" i="12"/>
  <c r="M196" i="12"/>
  <c r="O196" i="12"/>
  <c r="Q196" i="12"/>
  <c r="V196" i="12"/>
  <c r="G203" i="12"/>
  <c r="M203" i="12" s="1"/>
  <c r="I203" i="12"/>
  <c r="K203" i="12"/>
  <c r="O203" i="12"/>
  <c r="Q203" i="12"/>
  <c r="V203" i="12"/>
  <c r="G209" i="12"/>
  <c r="I209" i="12"/>
  <c r="I195" i="12" s="1"/>
  <c r="K209" i="12"/>
  <c r="K195" i="12" s="1"/>
  <c r="M209" i="12"/>
  <c r="O209" i="12"/>
  <c r="Q209" i="12"/>
  <c r="V209" i="12"/>
  <c r="G216" i="12"/>
  <c r="I216" i="12"/>
  <c r="K216" i="12"/>
  <c r="M216" i="12"/>
  <c r="O216" i="12"/>
  <c r="Q216" i="12"/>
  <c r="V216" i="12"/>
  <c r="K217" i="12"/>
  <c r="G218" i="12"/>
  <c r="M218" i="12" s="1"/>
  <c r="I218" i="12"/>
  <c r="K218" i="12"/>
  <c r="O218" i="12"/>
  <c r="O217" i="12" s="1"/>
  <c r="Q218" i="12"/>
  <c r="V218" i="12"/>
  <c r="G224" i="12"/>
  <c r="M224" i="12" s="1"/>
  <c r="I224" i="12"/>
  <c r="I217" i="12" s="1"/>
  <c r="K224" i="12"/>
  <c r="O224" i="12"/>
  <c r="Q224" i="12"/>
  <c r="V224" i="12"/>
  <c r="G251" i="12"/>
  <c r="I251" i="12"/>
  <c r="K251" i="12"/>
  <c r="M251" i="12"/>
  <c r="O251" i="12"/>
  <c r="Q251" i="12"/>
  <c r="V251" i="12"/>
  <c r="G256" i="12"/>
  <c r="G255" i="12" s="1"/>
  <c r="I61" i="1" s="1"/>
  <c r="I18" i="1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60" i="12"/>
  <c r="M260" i="12" s="1"/>
  <c r="I260" i="12"/>
  <c r="K260" i="12"/>
  <c r="O260" i="12"/>
  <c r="Q260" i="12"/>
  <c r="V260" i="12"/>
  <c r="G262" i="12"/>
  <c r="M262" i="12" s="1"/>
  <c r="I262" i="12"/>
  <c r="K262" i="12"/>
  <c r="O262" i="12"/>
  <c r="Q262" i="12"/>
  <c r="V262" i="12"/>
  <c r="G263" i="12"/>
  <c r="M263" i="12" s="1"/>
  <c r="I263" i="12"/>
  <c r="K263" i="12"/>
  <c r="O263" i="12"/>
  <c r="Q263" i="12"/>
  <c r="V263" i="12"/>
  <c r="G264" i="12"/>
  <c r="M264" i="12" s="1"/>
  <c r="I264" i="12"/>
  <c r="K264" i="12"/>
  <c r="O264" i="12"/>
  <c r="Q264" i="12"/>
  <c r="V264" i="12"/>
  <c r="G266" i="12"/>
  <c r="M266" i="12" s="1"/>
  <c r="I266" i="12"/>
  <c r="K266" i="12"/>
  <c r="O266" i="12"/>
  <c r="Q266" i="12"/>
  <c r="V266" i="12"/>
  <c r="G268" i="12"/>
  <c r="I268" i="12"/>
  <c r="K268" i="12"/>
  <c r="M268" i="12"/>
  <c r="O268" i="12"/>
  <c r="Q268" i="12"/>
  <c r="V268" i="12"/>
  <c r="G270" i="12"/>
  <c r="M270" i="12" s="1"/>
  <c r="I270" i="12"/>
  <c r="K270" i="12"/>
  <c r="O270" i="12"/>
  <c r="Q270" i="12"/>
  <c r="V270" i="12"/>
  <c r="G273" i="12"/>
  <c r="M273" i="12" s="1"/>
  <c r="I273" i="12"/>
  <c r="K273" i="12"/>
  <c r="O273" i="12"/>
  <c r="Q273" i="12"/>
  <c r="V273" i="12"/>
  <c r="G275" i="12"/>
  <c r="I275" i="12"/>
  <c r="K275" i="12"/>
  <c r="M275" i="12"/>
  <c r="O275" i="12"/>
  <c r="Q275" i="12"/>
  <c r="V275" i="12"/>
  <c r="G277" i="12"/>
  <c r="M277" i="12" s="1"/>
  <c r="I277" i="12"/>
  <c r="K277" i="12"/>
  <c r="O277" i="12"/>
  <c r="Q277" i="12"/>
  <c r="V277" i="12"/>
  <c r="G279" i="12"/>
  <c r="M279" i="12" s="1"/>
  <c r="I279" i="12"/>
  <c r="K279" i="12"/>
  <c r="O279" i="12"/>
  <c r="Q279" i="12"/>
  <c r="V279" i="12"/>
  <c r="G283" i="12"/>
  <c r="M283" i="12" s="1"/>
  <c r="I283" i="12"/>
  <c r="K283" i="12"/>
  <c r="K282" i="12" s="1"/>
  <c r="O283" i="12"/>
  <c r="Q283" i="12"/>
  <c r="V283" i="12"/>
  <c r="G284" i="12"/>
  <c r="M284" i="12" s="1"/>
  <c r="I284" i="12"/>
  <c r="K284" i="12"/>
  <c r="O284" i="12"/>
  <c r="Q284" i="12"/>
  <c r="V284" i="12"/>
  <c r="G286" i="12"/>
  <c r="M286" i="12" s="1"/>
  <c r="I286" i="12"/>
  <c r="K286" i="12"/>
  <c r="O286" i="12"/>
  <c r="Q286" i="12"/>
  <c r="V286" i="12"/>
  <c r="G287" i="12"/>
  <c r="I287" i="12"/>
  <c r="K287" i="12"/>
  <c r="M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M289" i="12" s="1"/>
  <c r="I289" i="12"/>
  <c r="K289" i="12"/>
  <c r="O289" i="12"/>
  <c r="Q289" i="12"/>
  <c r="V289" i="12"/>
  <c r="G291" i="12"/>
  <c r="M291" i="12" s="1"/>
  <c r="I291" i="12"/>
  <c r="I290" i="12" s="1"/>
  <c r="K291" i="12"/>
  <c r="K290" i="12" s="1"/>
  <c r="O291" i="12"/>
  <c r="Q291" i="12"/>
  <c r="V291" i="12"/>
  <c r="G293" i="12"/>
  <c r="M293" i="12" s="1"/>
  <c r="I293" i="12"/>
  <c r="K293" i="12"/>
  <c r="O293" i="12"/>
  <c r="O290" i="12" s="1"/>
  <c r="Q293" i="12"/>
  <c r="Q290" i="12" s="1"/>
  <c r="V293" i="12"/>
  <c r="G296" i="12"/>
  <c r="M296" i="12" s="1"/>
  <c r="I296" i="12"/>
  <c r="K296" i="12"/>
  <c r="O296" i="12"/>
  <c r="Q296" i="12"/>
  <c r="Q295" i="12" s="1"/>
  <c r="V296" i="12"/>
  <c r="G297" i="12"/>
  <c r="M297" i="12" s="1"/>
  <c r="I297" i="12"/>
  <c r="K297" i="12"/>
  <c r="O297" i="12"/>
  <c r="Q297" i="12"/>
  <c r="V297" i="12"/>
  <c r="G299" i="12"/>
  <c r="M299" i="12" s="1"/>
  <c r="I299" i="12"/>
  <c r="K299" i="12"/>
  <c r="O299" i="12"/>
  <c r="Q299" i="12"/>
  <c r="V299" i="12"/>
  <c r="G301" i="12"/>
  <c r="M301" i="12" s="1"/>
  <c r="I301" i="12"/>
  <c r="K301" i="12"/>
  <c r="O301" i="12"/>
  <c r="Q301" i="12"/>
  <c r="V301" i="12"/>
  <c r="AE304" i="12"/>
  <c r="F41" i="1" s="1"/>
  <c r="H40" i="1"/>
  <c r="O255" i="12" l="1"/>
  <c r="O169" i="12"/>
  <c r="O295" i="12"/>
  <c r="V195" i="12"/>
  <c r="I169" i="12"/>
  <c r="M163" i="12"/>
  <c r="G96" i="12"/>
  <c r="I53" i="1" s="1"/>
  <c r="V8" i="12"/>
  <c r="Q8" i="12"/>
  <c r="F39" i="1"/>
  <c r="F42" i="1"/>
  <c r="V290" i="12"/>
  <c r="M290" i="12"/>
  <c r="V282" i="12"/>
  <c r="M282" i="12"/>
  <c r="V255" i="12"/>
  <c r="K255" i="12"/>
  <c r="V217" i="12"/>
  <c r="Q195" i="12"/>
  <c r="V169" i="12"/>
  <c r="Q163" i="12"/>
  <c r="I163" i="12"/>
  <c r="V103" i="12"/>
  <c r="I93" i="12"/>
  <c r="O93" i="12"/>
  <c r="M91" i="12"/>
  <c r="M90" i="12" s="1"/>
  <c r="O8" i="12"/>
  <c r="I295" i="12"/>
  <c r="K169" i="12"/>
  <c r="O103" i="12"/>
  <c r="I8" i="12"/>
  <c r="G295" i="12"/>
  <c r="I64" i="1" s="1"/>
  <c r="I20" i="1" s="1"/>
  <c r="I282" i="12"/>
  <c r="M256" i="12"/>
  <c r="V295" i="12"/>
  <c r="K295" i="12"/>
  <c r="Q282" i="12"/>
  <c r="O282" i="12"/>
  <c r="Q255" i="12"/>
  <c r="I255" i="12"/>
  <c r="Q217" i="12"/>
  <c r="M217" i="12"/>
  <c r="O195" i="12"/>
  <c r="Q169" i="12"/>
  <c r="O163" i="12"/>
  <c r="K163" i="12"/>
  <c r="I103" i="12"/>
  <c r="Q103" i="12"/>
  <c r="G100" i="12"/>
  <c r="I54" i="1" s="1"/>
  <c r="V90" i="12"/>
  <c r="K90" i="12"/>
  <c r="K8" i="12"/>
  <c r="M195" i="12"/>
  <c r="M255" i="12"/>
  <c r="M169" i="12"/>
  <c r="M93" i="12"/>
  <c r="M103" i="12"/>
  <c r="M295" i="12"/>
  <c r="G195" i="12"/>
  <c r="I59" i="1" s="1"/>
  <c r="G103" i="12"/>
  <c r="I55" i="1" s="1"/>
  <c r="G217" i="12"/>
  <c r="I60" i="1" s="1"/>
  <c r="G93" i="12"/>
  <c r="I52" i="1" s="1"/>
  <c r="I65" i="1" s="1"/>
  <c r="G163" i="12"/>
  <c r="I57" i="1" s="1"/>
  <c r="G169" i="12"/>
  <c r="I58" i="1" s="1"/>
  <c r="AF304" i="12"/>
  <c r="G290" i="12"/>
  <c r="I63" i="1" s="1"/>
  <c r="I19" i="1" s="1"/>
  <c r="G160" i="12"/>
  <c r="I56" i="1" s="1"/>
  <c r="M17" i="12"/>
  <c r="M8" i="12" s="1"/>
  <c r="G282" i="12"/>
  <c r="I62" i="1" s="1"/>
  <c r="J28" i="1"/>
  <c r="J26" i="1"/>
  <c r="G38" i="1"/>
  <c r="F38" i="1"/>
  <c r="J23" i="1"/>
  <c r="J24" i="1"/>
  <c r="J25" i="1"/>
  <c r="J27" i="1"/>
  <c r="E24" i="1"/>
  <c r="E26" i="1"/>
  <c r="J64" i="1" l="1"/>
  <c r="J63" i="1"/>
  <c r="J59" i="1"/>
  <c r="J51" i="1"/>
  <c r="J65" i="1" s="1"/>
  <c r="J52" i="1"/>
  <c r="J57" i="1"/>
  <c r="J60" i="1"/>
  <c r="J53" i="1"/>
  <c r="J50" i="1"/>
  <c r="J61" i="1"/>
  <c r="J54" i="1"/>
  <c r="J58" i="1"/>
  <c r="J56" i="1"/>
  <c r="J55" i="1"/>
  <c r="J62" i="1"/>
  <c r="I17" i="1"/>
  <c r="I16" i="1"/>
  <c r="G304" i="12"/>
  <c r="G41" i="1"/>
  <c r="H41" i="1" s="1"/>
  <c r="I41" i="1" s="1"/>
  <c r="G42" i="1"/>
  <c r="H42" i="1" s="1"/>
  <c r="I42" i="1" s="1"/>
  <c r="G39" i="1"/>
  <c r="G43" i="1" s="1"/>
  <c r="G25" i="1" s="1"/>
  <c r="A25" i="1" s="1"/>
  <c r="H39" i="1"/>
  <c r="F43" i="1"/>
  <c r="G23" i="1" l="1"/>
  <c r="A23" i="1" s="1"/>
  <c r="G28" i="1"/>
  <c r="I21" i="1"/>
  <c r="I39" i="1"/>
  <c r="I43" i="1" s="1"/>
  <c r="H43" i="1"/>
  <c r="G26" i="1"/>
  <c r="A26" i="1"/>
  <c r="J42" i="1" l="1"/>
  <c r="J41" i="1"/>
  <c r="J39" i="1"/>
  <c r="J43" i="1" s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Asrock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<sst xmlns="http://schemas.openxmlformats.org/spreadsheetml/2006/main" count="1191" uniqueCount="412">
  <si>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</si>
  <si>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</si>
  <si>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</si>
  <si>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</si>
  <si>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</si>
  <si>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</si>
  <si>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</si>
  <si>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</si>
  <si>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</si>
  <si>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</si>
  <si>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</si>
  <si>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</si>
  <si>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</si>
  <si>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</si>
  <si>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</si>
  <si>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</si>
  <si>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</si>
  <si>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</si>
  <si>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</si>
  <si>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</si>
  <si>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</si>
  <si>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</si>
  <si>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</si>
  <si>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</si>
  <si>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</si>
  <si>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</si>
  <si>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</si>
  <si>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</si>
  <si>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</si>
  <si>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</si>
  <si>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</si>
  <si>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</si>
  <si>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</si>
  <si>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</si>
  <si>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</si>
  <si>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</si>
  <si>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</si>
  <si>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</si>
  <si>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</si>
  <si>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</si>
  <si>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</si>
  <si>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</si>
  <si>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</si>
  <si>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D1</t>
  </si>
  <si>
    <t>ASŘ</t>
  </si>
  <si>
    <t>SO 01</t>
  </si>
  <si>
    <t>Radnice Hodonín</t>
  </si>
  <si>
    <t>Objekt:</t>
  </si>
  <si>
    <t>Rozpočet:</t>
  </si>
  <si>
    <t>1901</t>
  </si>
  <si>
    <t>Radnice Hodonín - opatření k redukci vlhkosti zdiva - 2. etapa</t>
  </si>
  <si>
    <t>Město Hodonín</t>
  </si>
  <si>
    <t>Masarykovo nám. 53/1</t>
  </si>
  <si>
    <t>Hodonín</t>
  </si>
  <si>
    <t>69501</t>
  </si>
  <si>
    <t>00284891</t>
  </si>
  <si>
    <t>Skupinove_DPH</t>
  </si>
  <si>
    <t>Stavba</t>
  </si>
  <si>
    <t>Stavební objekt</t>
  </si>
  <si>
    <t>Celkem za stavbu</t>
  </si>
  <si>
    <t>CZK</t>
  </si>
  <si>
    <t>Rekapitulace dílů</t>
  </si>
  <si>
    <t>Typ dílu</t>
  </si>
  <si>
    <t>6</t>
  </si>
  <si>
    <t>Úpravy povrchu, podlahy</t>
  </si>
  <si>
    <t>9</t>
  </si>
  <si>
    <t>Ostatní konstrukce, bourání</t>
  </si>
  <si>
    <t>900</t>
  </si>
  <si>
    <t>HZS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</si>
  <si>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</si>
  <si>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</si>
  <si>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</si>
  <si>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</si>
  <si>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</si>
  <si>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</si>
  <si>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</si>
  <si>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</si>
  <si>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728</t>
  </si>
  <si>
    <t>Vzduchotechnika</t>
  </si>
  <si>
    <t>766</t>
  </si>
  <si>
    <t>Konstrukce truhlářské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</si>
  <si>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</si>
  <si>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</si>
  <si>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</si>
  <si>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</si>
  <si>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</si>
  <si>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</si>
  <si>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</si>
  <si>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</si>
  <si>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</si>
  <si>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</si>
  <si>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</si>
  <si>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</si>
  <si>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</si>
  <si>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</si>
  <si>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</si>
  <si>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</si>
  <si>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</si>
  <si>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</si>
  <si>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</si>
  <si>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</si>
  <si>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</si>
  <si>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</si>
  <si>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</si>
  <si>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</si>
  <si>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</si>
  <si>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</si>
  <si>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</si>
  <si>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</si>
  <si>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</si>
  <si>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</si>
  <si>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</si>
  <si>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</si>
  <si>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</si>
  <si>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</si>
  <si>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</si>
  <si>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</si>
  <si>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</si>
  <si>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</si>
  <si>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</si>
  <si>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601015103R00</t>
  </si>
  <si>
    <t>m2</t>
  </si>
  <si>
    <t>801-1</t>
  </si>
  <si>
    <t>RTS 20/ I</t>
  </si>
  <si>
    <t>RTS 19/ I</t>
  </si>
  <si>
    <t>Práce</t>
  </si>
  <si>
    <t>POL1_</t>
  </si>
  <si>
    <t>po jednotlivých vrstvách</t>
  </si>
  <si>
    <t>SPI</t>
  </si>
  <si>
    <t>Včetně pomocného lešení.</t>
  </si>
  <si>
    <t>POP</t>
  </si>
  <si>
    <t>3,90*2,10</t>
  </si>
  <si>
    <t>VV</t>
  </si>
  <si>
    <t>601015122RT7</t>
  </si>
  <si>
    <t>Odkaz na mn. položky pořadí 1 : 8,19000</t>
  </si>
  <si>
    <t>601015173R00</t>
  </si>
  <si>
    <t xml:space="preserve">Omítka stropů a podhledů z hotových směsí vrstva štuková, z trassového vápna, vnější, tloušťka vrstvy 3 mm,  </t>
  </si>
  <si>
    <t>602015103R00</t>
  </si>
  <si>
    <t xml:space="preserve">tl. 10 mm : </t>
  </si>
  <si>
    <t xml:space="preserve">3 vrstvy : </t>
  </si>
  <si>
    <t>Odkaz na mn. položky pořadí 5 : 173,24600*3</t>
  </si>
  <si>
    <t>602015122RT7</t>
  </si>
  <si>
    <t>Pohled na stěny 1 : (2,35+3,60+0,60)*0,50</t>
  </si>
  <si>
    <t>(0,50+3,25+0,50)*2,60</t>
  </si>
  <si>
    <t>(0,35+1,45+0,35)*0,90</t>
  </si>
  <si>
    <t>1,50*1,50</t>
  </si>
  <si>
    <t>(0,35+1,40+0,35)*0,90</t>
  </si>
  <si>
    <t>1,20*1,50</t>
  </si>
  <si>
    <t>6,30*0,90</t>
  </si>
  <si>
    <t>(0,53+1,85+1,10)*1,20</t>
  </si>
  <si>
    <t>0,35*1,20*4</t>
  </si>
  <si>
    <t>4,35*0,90</t>
  </si>
  <si>
    <t>(0,15+1,20)*1,00</t>
  </si>
  <si>
    <t>0,25*1,20</t>
  </si>
  <si>
    <t>0,35*1,00*4</t>
  </si>
  <si>
    <t>Pohled na stěny 2 : 9,00*0,90</t>
  </si>
  <si>
    <t>1,20*1,30</t>
  </si>
  <si>
    <t>0,55*1,30*2</t>
  </si>
  <si>
    <t>(3,38+1,66)*1,00</t>
  </si>
  <si>
    <t>0,55*1,00*2</t>
  </si>
  <si>
    <t>21,25*2,00</t>
  </si>
  <si>
    <t>(4,45+2,45)*0,50</t>
  </si>
  <si>
    <t>3,00</t>
  </si>
  <si>
    <t>7,00*0,90</t>
  </si>
  <si>
    <t>4,00*1,00</t>
  </si>
  <si>
    <t>0,50*1,00*2</t>
  </si>
  <si>
    <t>Pohled na stěny 3 : 16,05*0,90</t>
  </si>
  <si>
    <t>(0,38+1,35+1,35+1,35+1,35+0,45)*1,00</t>
  </si>
  <si>
    <t>0,5*1,00*10</t>
  </si>
  <si>
    <t>Exteriér : 1,50*1,10*2</t>
  </si>
  <si>
    <t>1,50*1,20*6</t>
  </si>
  <si>
    <t>3,00*1,20</t>
  </si>
  <si>
    <t>1,95*1,20*5</t>
  </si>
  <si>
    <t>602015173R00</t>
  </si>
  <si>
    <t>Omítka stěn z hotových směsí vrstva štuková, z trassového vápna, vnější, tloušťka vrstvy 3 mm, přírodně šedobílá</t>
  </si>
  <si>
    <t>Odkaz na mn. položky pořadí 5 : 173,24600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</si>
  <si>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</si>
  <si>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</si>
  <si>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</si>
  <si>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1,40*2,30*8</t>
  </si>
  <si>
    <t>3,00*2,30</t>
  </si>
  <si>
    <t>1,95*2,30*5</t>
  </si>
  <si>
    <t>610991004R00</t>
  </si>
  <si>
    <t>Začišťovací okenní lišta pro omítku tl. 15 mm</t>
  </si>
  <si>
    <t>m</t>
  </si>
  <si>
    <t>nalepení a odříznutí po dokončení omítek</t>
  </si>
  <si>
    <t>1,20*28</t>
  </si>
  <si>
    <t>612421626R00</t>
  </si>
  <si>
    <t>Omítky vnitřní stěn vápenné nebo vápenocementové v podlaží i ve schodišti hladké</t>
  </si>
  <si>
    <t xml:space="preserve">Pod obklady : </t>
  </si>
  <si>
    <t>Pohled na stěny 1 : (2,35+3,60+0,60)*1,50</t>
  </si>
  <si>
    <t>(0,60+0,35+1,45+0,35)*0,90</t>
  </si>
  <si>
    <t>1,50*0,50</t>
  </si>
  <si>
    <t>1,40*0,90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</si>
  <si>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</si>
  <si>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</si>
  <si>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</si>
  <si>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627452111R00</t>
  </si>
  <si>
    <t>Spárování maltou cementovou zapuštěné rovné_x000D_
 zdí z cihel, cementovou maltou</t>
  </si>
  <si>
    <t>(3,30+1,80)*2*2,95</t>
  </si>
  <si>
    <t>601999Rpol</t>
  </si>
  <si>
    <t>Příplatek za barvení omítky do světlého odstínu</t>
  </si>
  <si>
    <t xml:space="preserve">m2    </t>
  </si>
  <si>
    <t>Vlastní</t>
  </si>
  <si>
    <t>Indiv</t>
  </si>
  <si>
    <t>Exteriér - okna : 1,50*1,10*2</t>
  </si>
  <si>
    <t>60201510Rpol</t>
  </si>
  <si>
    <t>Postřik stěn trass podhoz ručně</t>
  </si>
  <si>
    <t>62249114Rpol</t>
  </si>
  <si>
    <t>Nátěr hydrofobní zpevňující</t>
  </si>
  <si>
    <t>901</t>
  </si>
  <si>
    <t>Úprava a osazení uzamykatelné skříňky na vypínače ventilátoru a VZT</t>
  </si>
  <si>
    <t>kus</t>
  </si>
  <si>
    <t>902</t>
  </si>
  <si>
    <t>Bezpečné uložení dřevěného obkladu v průběhu stavby, vč. dopravy a manipulace</t>
  </si>
  <si>
    <t>911999002</t>
  </si>
  <si>
    <t>HZS - dořešení sanačních detailů na vnitřním povrchu (sanační úpravy skrytých kcí, aj.)</t>
  </si>
  <si>
    <t xml:space="preserve">hod   </t>
  </si>
  <si>
    <t>POL10_</t>
  </si>
  <si>
    <t>911999006</t>
  </si>
  <si>
    <t>HZS - monitorování dešťových svodů pro ověření funkčnosti a napojení na ležatou kanalizaci</t>
  </si>
  <si>
    <t>941955001R00</t>
  </si>
  <si>
    <t>800-3</t>
  </si>
  <si>
    <t>3,25*1,50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</si>
  <si>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</si>
  <si>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</si>
  <si>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325,00</t>
  </si>
  <si>
    <t>216904212R00</t>
  </si>
  <si>
    <t xml:space="preserve">Očištění ploch tlak. vodou nebo stlač. vzduchem očištění stlačeným vzduchem, zdiva stěn a rubu kleneb,  </t>
  </si>
  <si>
    <t>800-2</t>
  </si>
  <si>
    <t>Odkaz na mn. položky pořadí 27 : 173,93600</t>
  </si>
  <si>
    <t>Odkaz na mn. položky pořadí 28 : 29,40000</t>
  </si>
  <si>
    <t>216904391R00</t>
  </si>
  <si>
    <t>Odkaz na mn. položky pořadí 21 : 203,33600</t>
  </si>
  <si>
    <t>970031018R00</t>
  </si>
  <si>
    <t>Jádrové vrtání, kruhové prostupy v cihelném zdivu jádrové vrtání, d 14-18 mm</t>
  </si>
  <si>
    <t>801-3</t>
  </si>
  <si>
    <t>970031035R00</t>
  </si>
  <si>
    <t>Jádrové vrtání, kruhové prostupy v cihelném zdivu jádrové vrtání, d 35-39 mm</t>
  </si>
  <si>
    <t>Standardní provedení je hloubka 1,0m pro instalaci 1ks katody, hlubší vývrty viz. výkaz výměr</t>
  </si>
  <si>
    <t>970031080R00</t>
  </si>
  <si>
    <t>Jádrové vrtání, kruhové prostupy v cihelném zdivu jádrové vrtání, do D 80 mm</t>
  </si>
  <si>
    <t>Pro ventilátor : 2,50</t>
  </si>
  <si>
    <t>978011191R00</t>
  </si>
  <si>
    <t>Otlučení omítek vápenných nebo vápenocementových vnitřních s vyškrabáním spár, s očištěním zdiva stropů, v rozsahu do 100 %</t>
  </si>
  <si>
    <t>978013191R00</t>
  </si>
  <si>
    <t>Otlučení omítek vápenných nebo vápenocementových vnitřních s vyškrabáním spár, s očištěním zdiva stěn, v rozsahu do 100 %</t>
  </si>
  <si>
    <t>978015291R00</t>
  </si>
  <si>
    <t>Otlučení omítek vápenných nebo vápenocementových vnějších s vyškrabáním spár, s očištěním zdiva_x000D_
 1. až 4. stupni složitosti, v rozsahu do 100 %</t>
  </si>
  <si>
    <t>978023411R00</t>
  </si>
  <si>
    <t>Vysekání, vyškrábání a vyčištění spár zdiva cihelného_x000D_
 mimo komínového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</si>
  <si>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</si>
  <si>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</si>
  <si>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</si>
  <si>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Pohled na stěny 1 : (2,35+3,60+0,60)*2,00</t>
  </si>
  <si>
    <t>3,25*0,10</t>
  </si>
  <si>
    <t>1,50*2,00</t>
  </si>
  <si>
    <t>1,20*2,00</t>
  </si>
  <si>
    <t>999281145R00</t>
  </si>
  <si>
    <t>Přesun hmot pro opravy a údržbu objektů pro opravy a údržbu dosavadních objektů včetně vnějších plášťů_x000D_
 výšky do 6 m, nošením</t>
  </si>
  <si>
    <t>t</t>
  </si>
  <si>
    <t>801-4</t>
  </si>
  <si>
    <t>Přesun hmot</t>
  </si>
  <si>
    <t>POL7_</t>
  </si>
  <si>
    <t>oborů 801, 803, 811 a 812</t>
  </si>
  <si>
    <t>72801</t>
  </si>
  <si>
    <t>D+M radiální ventilátor 44 dB, prům. potr. 80 mm, 107 m3/hod, vč. připojení elektro se zapravením, vč. napojení na systém odvětrání</t>
  </si>
  <si>
    <t>72802</t>
  </si>
  <si>
    <t>D+M VZT mřířky 400x160 mm</t>
  </si>
  <si>
    <t>72803</t>
  </si>
  <si>
    <t>Zaslepení stávající VZT mřížky minerální vatou</t>
  </si>
  <si>
    <t>998728201R00</t>
  </si>
  <si>
    <t>Přesun hmot pro vzduchotechniku v objektech výšky do 6 m</t>
  </si>
  <si>
    <t>800-728</t>
  </si>
  <si>
    <t>vodorovně do 50 m</t>
  </si>
  <si>
    <t>76641181Rpol</t>
  </si>
  <si>
    <t>Šetrná demontáž obložení stěn panely - všechny prvky budou použity ke zpětné montáži</t>
  </si>
  <si>
    <t>Pohled na stěny 1 : 6,30*0,90</t>
  </si>
  <si>
    <t>76641182Rpol</t>
  </si>
  <si>
    <t>Šetrná demontáž podkladových roštů obložení stěn - prvky budou požity ke zpětné montáži</t>
  </si>
  <si>
    <t>Odkaz na mn. položky pořadí 36 : 38,43000</t>
  </si>
  <si>
    <t>76641411Rpol</t>
  </si>
  <si>
    <t>Obložení stěn z demontovaných stávajícíh prvků</t>
  </si>
  <si>
    <t>Včetně našroubování soklu.</t>
  </si>
  <si>
    <t xml:space="preserve">Bude použit stávající obkladový materiál : </t>
  </si>
  <si>
    <t>76641711Rpol</t>
  </si>
  <si>
    <t>Podkladový rošt pod obložení stěn z demontovaných stávajících prvků</t>
  </si>
  <si>
    <t xml:space="preserve">Bude použit materiál stávajícího roštu : </t>
  </si>
  <si>
    <t>Pohled na stěny 1 : 6,30*4</t>
  </si>
  <si>
    <t>4,35*4</t>
  </si>
  <si>
    <t>Pohled na stěny 2 : 9,00*4</t>
  </si>
  <si>
    <t>7,00*4</t>
  </si>
  <si>
    <t>Pohled na stěny 3 : 16,05*4</t>
  </si>
  <si>
    <t>998766201R00</t>
  </si>
  <si>
    <t>Přesun hmot pro konstrukce truhlářské v objektech výšky do 6 m</t>
  </si>
  <si>
    <t>800-766</t>
  </si>
  <si>
    <t>50 m vodorovně</t>
  </si>
  <si>
    <t>781101210RT1</t>
  </si>
  <si>
    <t>Příprava podkladu pod obklady penetrace podkladu pod obklady</t>
  </si>
  <si>
    <t>800-771</t>
  </si>
  <si>
    <t>včetně dodávky materiálu.</t>
  </si>
  <si>
    <t>781415012RT1</t>
  </si>
  <si>
    <t>Montáž obkladů vnitřních z obkládaček pórovinových montáž obkladů vnitřních  z obkladaček pórovinových do tmele  , 150 x 75 mm, lepených do flexibilního tmele</t>
  </si>
  <si>
    <t>597813530R</t>
  </si>
  <si>
    <t>obklad keramický š = 148 mm; l = 148 mm; h = 6,0 mm; pro interiér; barva šedá; mat</t>
  </si>
  <si>
    <t>SPCM</t>
  </si>
  <si>
    <t>Specifikace</t>
  </si>
  <si>
    <t>POL3_</t>
  </si>
  <si>
    <t>Koeficient Přípočet ztratného ve výši 10 %: 0,10</t>
  </si>
  <si>
    <t>998781201R00</t>
  </si>
  <si>
    <t>Přesun hmot pro obklady keramické v objektech výšky do 6 m</t>
  </si>
  <si>
    <t>622411131R00</t>
  </si>
  <si>
    <t>včetně podkladního pačokování do tří barev jakéhokoliv odstínu dvojnásobné</t>
  </si>
  <si>
    <t>784141101R00</t>
  </si>
  <si>
    <t>Příprava povrchu Penetrace (napouštění) podkladu vinyl, jednonásobná</t>
  </si>
  <si>
    <t>800-784</t>
  </si>
  <si>
    <t xml:space="preserve">Pohled na stěny 1 : </t>
  </si>
  <si>
    <t xml:space="preserve">Pohled na stěny 2 : </t>
  </si>
  <si>
    <t xml:space="preserve">Pohled na stěny 3 : </t>
  </si>
  <si>
    <t>784142112R00</t>
  </si>
  <si>
    <t>Malby vápenné se začištěním  , bílé, dvojnásobné</t>
  </si>
  <si>
    <t>Odkaz na mn. položky pořadí 46 : 127,71600</t>
  </si>
  <si>
    <t>Exteriér : -29,40</t>
  </si>
  <si>
    <t>podkladová podmalba : 73,01</t>
  </si>
  <si>
    <t>911999003</t>
  </si>
  <si>
    <t>HZS - vodivé propojení elektroosmotického systému</t>
  </si>
  <si>
    <t>R - 2101</t>
  </si>
  <si>
    <t>Vysoušení extrémně zavlhlého zdiva nad 10% hm.vl. topnými sál.panely</t>
  </si>
  <si>
    <t xml:space="preserve">m3    </t>
  </si>
  <si>
    <t>mikrovln.technol. v kombinaci s topnými sál.panely - vysoušení zdiva na cca 7% hm. vlhkosti, měření vlhkosti gravimetrickou metodou popř. mikrovlnnou technologií</t>
  </si>
  <si>
    <t>8,80*1,50*0,60</t>
  </si>
  <si>
    <t>R - 2102</t>
  </si>
  <si>
    <t>Snížení relativní vlhkosti vnitřního prostředí kondenzačními odvlhčovači</t>
  </si>
  <si>
    <t xml:space="preserve">den   </t>
  </si>
  <si>
    <t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t>
  </si>
  <si>
    <t>R - 2103</t>
  </si>
  <si>
    <t>Demontáž a zpětná montáž zařízení pro vysoušení extrémně vlhkého zdiva</t>
  </si>
  <si>
    <t>R - 2104</t>
  </si>
  <si>
    <t>Vybudování pevné sítě měřičských bodů pro sledování vývoje a změn vlhkosti zdiva, při odvlhčování systémem mírné (drátové) elektroosmózy</t>
  </si>
  <si>
    <t>R - 2110</t>
  </si>
  <si>
    <t>Jednotka větrání s vývodem přes fasádu,</t>
  </si>
  <si>
    <t>vč. jádrového vrtu DN 110mm, napojení na elekroinstalaci, montáž strojního vybavení, vyřezání drážek, zazdění se zapravením</t>
  </si>
  <si>
    <t>R - 2111</t>
  </si>
  <si>
    <t>Vybudování kontrolních bodů systému mírné drátové elektroosmózy</t>
  </si>
  <si>
    <t>Zřízení  vývodu katodového a anodového okruhu s vyvedením přes svorkovnici uloženou v podomítkové krabičce, vč. dodávky a usazení el. krabičky a souvisejících propojovacích vedení a těsněných spojů.</t>
  </si>
  <si>
    <t>R - EL. 1001</t>
  </si>
  <si>
    <t>D+M mírné drátové elektroosmózy - řídící jednotka systému elektroosmózy</t>
  </si>
  <si>
    <t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t>
  </si>
  <si>
    <t>R - EL. 1002</t>
  </si>
  <si>
    <t>D+M mírné drátové elektroosmózy - provedení  kladné pásové elektrody ( ANODY )</t>
  </si>
  <si>
    <t xml:space="preserve">m     </t>
  </si>
  <si>
    <t>Síťová elektroda (anoda + pól) -  pás ze skelných vláken potažených vodivým plastem vysoký 25-30cm, kontaktní vodič titan, popř. titan stříbro (3:4). Instalace na zdivo zbavené stávajících omítek vč. spárování, po předchozím podrovnáním maltou vápenné báze ( standard Knauf MV 1 ), krytí  kontaktní vodivou maltou.</t>
  </si>
  <si>
    <t>drátová elektroosmóza : 5,05+3,25+1,5+4,45+26,75+8,9+1,65+1,75+3,7+1,7+24,3+6,3</t>
  </si>
  <si>
    <t>R - EL. 1003</t>
  </si>
  <si>
    <t>D+M mírné drátové elektroosmózy - provedení  záporné tyčové elektrody ( KATODY )</t>
  </si>
  <si>
    <t>Zemní elektroda (katoda -pól) - tyčové elektrody na bázi grafitu v délce 450-350mm  průměru min 20mm, osová rozteč do 3,5m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</si>
  <si>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R - EL. 1004</t>
  </si>
  <si>
    <t>D+M mírné drátové elektroosmózy - propojovací vedení systému</t>
  </si>
  <si>
    <t>Vč. dodávky systémových vodičů a těsněných spojů</t>
  </si>
  <si>
    <t>R - EL. 1005</t>
  </si>
  <si>
    <t>Podomítková nerez skříň pro instalaci řídící jednotky systému elektroosmózy</t>
  </si>
  <si>
    <t>Dodávka a montáž nerez skříně s uzamykáním, součástí dodávky je vybourání otvoru pro skříň, zednické zapravení a související pomocný materiál</t>
  </si>
  <si>
    <t>R-21010</t>
  </si>
  <si>
    <t xml:space="preserve"> (230 V) vč. propojovacích kabelů, dodávka a montáž uzemnění, vlhkostních čidel a feritové antény</t>
  </si>
  <si>
    <t>25,90*27,90</t>
  </si>
  <si>
    <t>979011221R00</t>
  </si>
  <si>
    <t>Svislá doprava suti a vybouraných hmot nošením za prvé podlaží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</si>
  <si>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</si>
  <si>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</si>
  <si>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</si>
  <si>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</si>
  <si>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</si>
  <si>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</si>
  <si>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</si>
  <si>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</si>
  <si>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</si>
  <si>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</si>
  <si>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</si>
  <si>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</si>
  <si>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</si>
  <si>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RTS 18/ II</t>
  </si>
  <si>
    <t>00411 R</t>
  </si>
  <si>
    <t>Přípravné a průzkumné služby či práce</t>
  </si>
  <si>
    <t>VRN</t>
  </si>
  <si>
    <t>POL99_8</t>
  </si>
  <si>
    <t>Náklady dodavatele vyplývající z povinností dodavatele stanovených obchodními podmínkami před zahájením stavebních prací. Tato skupina zahrnuje zejména náklady na přípravné činnosti.</t>
  </si>
  <si>
    <t>005124010R</t>
  </si>
  <si>
    <t>Koordinační činnost</t>
  </si>
  <si>
    <t>soubor</t>
  </si>
  <si>
    <t>POL99_2</t>
  </si>
  <si>
    <t>Koordinace stavebních a technologických dodávek stavby.</t>
  </si>
  <si>
    <t>004111024T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</si>
  <si>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</si>
  <si>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</si>
  <si>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</si>
  <si>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</si>
  <si>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</si>
  <si>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</si>
  <si>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</si>
  <si>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</si>
  <si>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</si>
  <si>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SUM</t>
  </si>
  <si>
    <t>END</t>
  </si>
  <si>
    <t xml:space="preserve">Omítka stropů a podhledů z hotových směsí postřik, báze, z trassového vápna, tloušťka vrstvy 10 mm,  </t>
  </si>
  <si>
    <t>Dočasná instalace elektroosmotického vysoušecího přístroje ,vč. napojení na elektroinstalaci, montáže a demontáže</t>
  </si>
  <si>
    <t>Vypracování výrobnětechnické dokumentace na demontáž a zpět. montáž obložení stěn</t>
  </si>
  <si>
    <t xml:space="preserve">Omítka stropů a podhledů z hotových směsí vrstva jádrová, z trassového vápna, tloušťka vrstvy 30 mm,  </t>
  </si>
  <si>
    <t xml:space="preserve">Omítka stěn z hotových směsí postřik, báze, z trassového vápna, tloušťka vrstvy 10 mm,  </t>
  </si>
  <si>
    <t xml:space="preserve">Omítka stěn z hotových směsí vrstva jádrová, z trassového vápna, tloušťka vrstvy 30 mm,  </t>
  </si>
  <si>
    <t>Lešení lehké pracovní pomocné, výška podlahy do 1,2 m</t>
  </si>
  <si>
    <t>Očištění ploch tlak. vodou nebo stlač. vzduchem, příplatek za ruční dočištění ocelovými kartáči</t>
  </si>
  <si>
    <t>Barvení vnější omítky stěn vápenné do složitosti 3, bílá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</si>
</sst>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Fvz+h3IZrEjcMYzvd22Xxe2t8sdXjYZqFeyOPpfCmnzN61jSzJURV6ctGCMf3bUyc27hZpSIIRRRhilWG0OCtg==" saltValue="g6Yn/HfGgTsQVNM8eKPsz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5" t="s">
        <v>41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8" t="s">
        <v>22</v>
      </c>
      <c r="C2" s="79"/>
      <c r="D2" s="80" t="s">
        <v>49</v>
      </c>
      <c r="E2" s="241" t="s">
        <v>50</v>
      </c>
      <c r="F2" s="242"/>
      <c r="G2" s="242"/>
      <c r="H2" s="242"/>
      <c r="I2" s="242"/>
      <c r="J2" s="243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4" t="s">
        <v>46</v>
      </c>
      <c r="F3" s="245"/>
      <c r="G3" s="245"/>
      <c r="H3" s="245"/>
      <c r="I3" s="245"/>
      <c r="J3" s="246"/>
    </row>
    <row r="4" spans="1:15" ht="23.25" customHeight="1" x14ac:dyDescent="0.2">
      <c r="A4" s="76">
        <v>2424</v>
      </c>
      <c r="B4" s="83" t="s">
        <v>48</v>
      </c>
      <c r="C4" s="84"/>
      <c r="D4" s="85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42</v>
      </c>
      <c r="D5" s="229" t="s">
        <v>51</v>
      </c>
      <c r="E5" s="230"/>
      <c r="F5" s="230"/>
      <c r="G5" s="230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31" t="s">
        <v>52</v>
      </c>
      <c r="E6" s="232"/>
      <c r="F6" s="232"/>
      <c r="G6" s="232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3" t="s">
        <v>53</v>
      </c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8"/>
      <c r="E11" s="248"/>
      <c r="F11" s="248"/>
      <c r="G11" s="248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7"/>
      <c r="F15" s="247"/>
      <c r="G15" s="249"/>
      <c r="H15" s="249"/>
      <c r="I15" s="249" t="s">
        <v>29</v>
      </c>
      <c r="J15" s="250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12"/>
      <c r="F16" s="213"/>
      <c r="G16" s="212"/>
      <c r="H16" s="213"/>
      <c r="I16" s="212">
        <f>SUMIF(F50:F64,A16,I50:I64)+SUMIF(F50:F64,"PSU",I50:I64)</f>
        <v>0</v>
      </c>
      <c r="J16" s="214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12"/>
      <c r="F17" s="213"/>
      <c r="G17" s="212"/>
      <c r="H17" s="213"/>
      <c r="I17" s="212">
        <f>SUMIF(F50:F64,A17,I50:I64)</f>
        <v>0</v>
      </c>
      <c r="J17" s="214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12"/>
      <c r="F18" s="213"/>
      <c r="G18" s="212"/>
      <c r="H18" s="213"/>
      <c r="I18" s="212">
        <f>SUMIF(F50:F64,A18,I50:I64)</f>
        <v>0</v>
      </c>
      <c r="J18" s="214"/>
    </row>
    <row r="19" spans="1:10" ht="23.25" customHeight="1" x14ac:dyDescent="0.2">
      <c r="A19" s="141" t="s">
        <v>90</v>
      </c>
      <c r="B19" s="38" t="s">
        <v>27</v>
      </c>
      <c r="C19" s="62"/>
      <c r="D19" s="63"/>
      <c r="E19" s="212"/>
      <c r="F19" s="213"/>
      <c r="G19" s="212"/>
      <c r="H19" s="213"/>
      <c r="I19" s="212">
        <f>SUMIF(F50:F64,A19,I50:I64)</f>
        <v>0</v>
      </c>
      <c r="J19" s="214"/>
    </row>
    <row r="20" spans="1:10" ht="23.25" customHeight="1" x14ac:dyDescent="0.2">
      <c r="A20" s="141" t="s">
        <v>91</v>
      </c>
      <c r="B20" s="38" t="s">
        <v>28</v>
      </c>
      <c r="C20" s="62"/>
      <c r="D20" s="63"/>
      <c r="E20" s="212"/>
      <c r="F20" s="213"/>
      <c r="G20" s="212"/>
      <c r="H20" s="213"/>
      <c r="I20" s="212">
        <f>SUMIF(F50:F64,A20,I50:I64)</f>
        <v>0</v>
      </c>
      <c r="J20" s="214"/>
    </row>
    <row r="21" spans="1:10" ht="23.25" customHeight="1" x14ac:dyDescent="0.2">
      <c r="A21" s="2"/>
      <c r="B21" s="48" t="s">
        <v>29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8">
        <f>A23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8">
        <f>A25</f>
        <v>0</v>
      </c>
      <c r="H26" s="239"/>
      <c r="I26" s="23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40">
        <f>CenaCelkem-(ZakladDPHSni+DPHSni+ZakladDPHZakl+DPHZakl)</f>
        <v>0</v>
      </c>
      <c r="H27" s="240"/>
      <c r="I27" s="240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218">
        <f>ZakladDPHSniVypocet+ZakladDPHZaklVypocet</f>
        <v>0</v>
      </c>
      <c r="H28" s="218"/>
      <c r="I28" s="218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217">
        <f>A27</f>
        <v>0</v>
      </c>
      <c r="H29" s="217"/>
      <c r="I29" s="217"/>
      <c r="J29" s="12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10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202"/>
      <c r="D39" s="202"/>
      <c r="E39" s="202"/>
      <c r="F39" s="102">
        <f>'SO 01 D1 Pol'!AE304</f>
        <v>0</v>
      </c>
      <c r="G39" s="103">
        <f>'SO 01 D1 Pol'!AF304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91">
        <v>2</v>
      </c>
      <c r="B40" s="106"/>
      <c r="C40" s="203" t="s">
        <v>58</v>
      </c>
      <c r="D40" s="203"/>
      <c r="E40" s="203"/>
      <c r="F40" s="107"/>
      <c r="G40" s="108"/>
      <c r="H40" s="108">
        <f>(F40*SazbaDPH1/100)+(G40*SazbaDPH2/100)</f>
        <v>0</v>
      </c>
      <c r="I40" s="108"/>
      <c r="J40" s="109"/>
    </row>
    <row r="41" spans="1:10" ht="25.5" hidden="1" customHeight="1" x14ac:dyDescent="0.2">
      <c r="A41" s="91">
        <v>2</v>
      </c>
      <c r="B41" s="106" t="s">
        <v>45</v>
      </c>
      <c r="C41" s="203" t="s">
        <v>46</v>
      </c>
      <c r="D41" s="203"/>
      <c r="E41" s="203"/>
      <c r="F41" s="107">
        <f>'SO 01 D1 Pol'!AE304</f>
        <v>0</v>
      </c>
      <c r="G41" s="108">
        <f>'SO 01 D1 Pol'!AF304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91">
        <v>3</v>
      </c>
      <c r="B42" s="110" t="s">
        <v>43</v>
      </c>
      <c r="C42" s="202" t="s">
        <v>44</v>
      </c>
      <c r="D42" s="202"/>
      <c r="E42" s="202"/>
      <c r="F42" s="111">
        <f>'SO 01 D1 Pol'!AE304</f>
        <v>0</v>
      </c>
      <c r="G42" s="104">
        <f>'SO 01 D1 Pol'!AF304</f>
        <v>0</v>
      </c>
      <c r="H42" s="104">
        <f>(F42*SazbaDPH1/100)+(G42*SazbaDPH2/100)</f>
        <v>0</v>
      </c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91"/>
      <c r="B43" s="204" t="s">
        <v>59</v>
      </c>
      <c r="C43" s="205"/>
      <c r="D43" s="205"/>
      <c r="E43" s="206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7" spans="1:10" ht="15.75" x14ac:dyDescent="0.25">
      <c r="B47" s="123" t="s">
        <v>61</v>
      </c>
    </row>
    <row r="49" spans="1:10" ht="25.5" customHeight="1" x14ac:dyDescent="0.2">
      <c r="A49" s="125"/>
      <c r="B49" s="128" t="s">
        <v>17</v>
      </c>
      <c r="C49" s="128" t="s">
        <v>5</v>
      </c>
      <c r="D49" s="129"/>
      <c r="E49" s="129"/>
      <c r="F49" s="130" t="s">
        <v>62</v>
      </c>
      <c r="G49" s="130"/>
      <c r="H49" s="130"/>
      <c r="I49" s="130" t="s">
        <v>29</v>
      </c>
      <c r="J49" s="130" t="s">
        <v>0</v>
      </c>
    </row>
    <row r="50" spans="1:10" ht="36.75" customHeight="1" x14ac:dyDescent="0.2">
      <c r="A50" s="126"/>
      <c r="B50" s="131" t="s">
        <v>63</v>
      </c>
      <c r="C50" s="200" t="s">
        <v>64</v>
      </c>
      <c r="D50" s="201"/>
      <c r="E50" s="201"/>
      <c r="F50" s="137" t="s">
        <v>24</v>
      </c>
      <c r="G50" s="138"/>
      <c r="H50" s="138"/>
      <c r="I50" s="138">
        <f>'SO 01 D1 Pol'!G8</f>
        <v>0</v>
      </c>
      <c r="J50" s="135" t="str">
        <f>IF(I65=0,"",I50/I65*100)</f>
        <v/>
      </c>
    </row>
    <row r="51" spans="1:10" ht="36.75" customHeight="1" x14ac:dyDescent="0.2">
      <c r="A51" s="126"/>
      <c r="B51" s="131" t="s">
        <v>65</v>
      </c>
      <c r="C51" s="200" t="s">
        <v>66</v>
      </c>
      <c r="D51" s="201"/>
      <c r="E51" s="201"/>
      <c r="F51" s="137" t="s">
        <v>24</v>
      </c>
      <c r="G51" s="138"/>
      <c r="H51" s="138"/>
      <c r="I51" s="138">
        <f>'SO 01 D1 Pol'!G90</f>
        <v>0</v>
      </c>
      <c r="J51" s="135" t="str">
        <f>IF(I65=0,"",I51/I65*100)</f>
        <v/>
      </c>
    </row>
    <row r="52" spans="1:10" ht="36.75" customHeight="1" x14ac:dyDescent="0.2">
      <c r="A52" s="126"/>
      <c r="B52" s="131" t="s">
        <v>67</v>
      </c>
      <c r="C52" s="200" t="s">
        <v>68</v>
      </c>
      <c r="D52" s="201"/>
      <c r="E52" s="201"/>
      <c r="F52" s="137" t="s">
        <v>24</v>
      </c>
      <c r="G52" s="138"/>
      <c r="H52" s="138"/>
      <c r="I52" s="138">
        <f>'SO 01 D1 Pol'!G93</f>
        <v>0</v>
      </c>
      <c r="J52" s="135" t="str">
        <f>IF(I65=0,"",I52/I65*100)</f>
        <v/>
      </c>
    </row>
    <row r="53" spans="1:10" ht="36.75" customHeight="1" x14ac:dyDescent="0.2">
      <c r="A53" s="126"/>
      <c r="B53" s="131" t="s">
        <v>69</v>
      </c>
      <c r="C53" s="200" t="s">
        <v>70</v>
      </c>
      <c r="D53" s="201"/>
      <c r="E53" s="201"/>
      <c r="F53" s="137" t="s">
        <v>24</v>
      </c>
      <c r="G53" s="138"/>
      <c r="H53" s="138"/>
      <c r="I53" s="138">
        <f>'SO 01 D1 Pol'!G96</f>
        <v>0</v>
      </c>
      <c r="J53" s="135" t="str">
        <f>IF(I65=0,"",I53/I65*100)</f>
        <v/>
      </c>
    </row>
    <row r="54" spans="1:10" ht="36.75" customHeight="1" x14ac:dyDescent="0.2">
      <c r="A54" s="126"/>
      <c r="B54" s="131" t="s">
        <v>71</v>
      </c>
      <c r="C54" s="200" t="s">
        <v>72</v>
      </c>
      <c r="D54" s="201"/>
      <c r="E54" s="201"/>
      <c r="F54" s="137" t="s">
        <v>24</v>
      </c>
      <c r="G54" s="138"/>
      <c r="H54" s="138"/>
      <c r="I54" s="138">
        <f>'SO 01 D1 Pol'!G100</f>
        <v>0</v>
      </c>
      <c r="J54" s="135" t="str">
        <f>IF(I65=0,"",I54/I65*100)</f>
        <v/>
      </c>
    </row>
    <row r="55" spans="1:10" ht="36.75" customHeight="1" x14ac:dyDescent="0.2">
      <c r="A55" s="126"/>
      <c r="B55" s="131" t="s">
        <v>73</v>
      </c>
      <c r="C55" s="200" t="s">
        <v>74</v>
      </c>
      <c r="D55" s="201"/>
      <c r="E55" s="201"/>
      <c r="F55" s="137" t="s">
        <v>24</v>
      </c>
      <c r="G55" s="138"/>
      <c r="H55" s="138"/>
      <c r="I55" s="138">
        <f>'SO 01 D1 Pol'!G103</f>
        <v>0</v>
      </c>
      <c r="J55" s="135" t="str">
        <f>IF(I65=0,"",I55/I65*100)</f>
        <v/>
      </c>
    </row>
    <row r="56" spans="1:10" ht="36.75" customHeight="1" x14ac:dyDescent="0.2">
      <c r="A56" s="126"/>
      <c r="B56" s="131" t="s">
        <v>75</v>
      </c>
      <c r="C56" s="200" t="s">
        <v>76</v>
      </c>
      <c r="D56" s="201"/>
      <c r="E56" s="201"/>
      <c r="F56" s="137" t="s">
        <v>24</v>
      </c>
      <c r="G56" s="138"/>
      <c r="H56" s="138"/>
      <c r="I56" s="138">
        <f>'SO 01 D1 Pol'!G160</f>
        <v>0</v>
      </c>
      <c r="J56" s="135" t="str">
        <f>IF(I65=0,"",I56/I65*100)</f>
        <v/>
      </c>
    </row>
    <row r="57" spans="1:10" ht="36.75" customHeight="1" x14ac:dyDescent="0.2">
      <c r="A57" s="126"/>
      <c r="B57" s="131" t="s">
        <v>77</v>
      </c>
      <c r="C57" s="200" t="s">
        <v>78</v>
      </c>
      <c r="D57" s="201"/>
      <c r="E57" s="201"/>
      <c r="F57" s="137" t="s">
        <v>25</v>
      </c>
      <c r="G57" s="138"/>
      <c r="H57" s="138"/>
      <c r="I57" s="138">
        <f>'SO 01 D1 Pol'!G163</f>
        <v>0</v>
      </c>
      <c r="J57" s="135" t="str">
        <f>IF(I65=0,"",I57/I65*100)</f>
        <v/>
      </c>
    </row>
    <row r="58" spans="1:10" ht="36.75" customHeight="1" x14ac:dyDescent="0.2">
      <c r="A58" s="126"/>
      <c r="B58" s="131" t="s">
        <v>79</v>
      </c>
      <c r="C58" s="200" t="s">
        <v>80</v>
      </c>
      <c r="D58" s="201"/>
      <c r="E58" s="201"/>
      <c r="F58" s="137" t="s">
        <v>25</v>
      </c>
      <c r="G58" s="138"/>
      <c r="H58" s="138"/>
      <c r="I58" s="138">
        <f>'SO 01 D1 Pol'!G169</f>
        <v>0</v>
      </c>
      <c r="J58" s="135" t="str">
        <f>IF(I65=0,"",I58/I65*100)</f>
        <v/>
      </c>
    </row>
    <row r="59" spans="1:10" ht="36.75" customHeight="1" x14ac:dyDescent="0.2">
      <c r="A59" s="126"/>
      <c r="B59" s="131" t="s">
        <v>81</v>
      </c>
      <c r="C59" s="200" t="s">
        <v>82</v>
      </c>
      <c r="D59" s="201"/>
      <c r="E59" s="201"/>
      <c r="F59" s="137" t="s">
        <v>25</v>
      </c>
      <c r="G59" s="138"/>
      <c r="H59" s="138"/>
      <c r="I59" s="138">
        <f>'SO 01 D1 Pol'!G195</f>
        <v>0</v>
      </c>
      <c r="J59" s="135" t="str">
        <f>IF(I65=0,"",I59/I65*100)</f>
        <v/>
      </c>
    </row>
    <row r="60" spans="1:10" ht="36.75" customHeight="1" x14ac:dyDescent="0.2">
      <c r="A60" s="126"/>
      <c r="B60" s="131" t="s">
        <v>83</v>
      </c>
      <c r="C60" s="200" t="s">
        <v>84</v>
      </c>
      <c r="D60" s="201"/>
      <c r="E60" s="201"/>
      <c r="F60" s="137" t="s">
        <v>25</v>
      </c>
      <c r="G60" s="138"/>
      <c r="H60" s="138"/>
      <c r="I60" s="138">
        <f>'SO 01 D1 Pol'!G217</f>
        <v>0</v>
      </c>
      <c r="J60" s="135" t="str">
        <f>IF(I65=0,"",I60/I65*100)</f>
        <v/>
      </c>
    </row>
    <row r="61" spans="1:10" ht="36.75" customHeight="1" x14ac:dyDescent="0.2">
      <c r="A61" s="126"/>
      <c r="B61" s="131" t="s">
        <v>85</v>
      </c>
      <c r="C61" s="200" t="s">
        <v>86</v>
      </c>
      <c r="D61" s="201"/>
      <c r="E61" s="201"/>
      <c r="F61" s="137" t="s">
        <v>26</v>
      </c>
      <c r="G61" s="138"/>
      <c r="H61" s="138"/>
      <c r="I61" s="138">
        <f>'SO 01 D1 Pol'!G255</f>
        <v>0</v>
      </c>
      <c r="J61" s="135" t="str">
        <f>IF(I65=0,"",I61/I65*100)</f>
        <v/>
      </c>
    </row>
    <row r="62" spans="1:10" ht="36.75" customHeight="1" x14ac:dyDescent="0.2">
      <c r="A62" s="126"/>
      <c r="B62" s="131" t="s">
        <v>87</v>
      </c>
      <c r="C62" s="200" t="s">
        <v>88</v>
      </c>
      <c r="D62" s="201"/>
      <c r="E62" s="201"/>
      <c r="F62" s="137" t="s">
        <v>89</v>
      </c>
      <c r="G62" s="138"/>
      <c r="H62" s="138"/>
      <c r="I62" s="138">
        <f>'SO 01 D1 Pol'!G282</f>
        <v>0</v>
      </c>
      <c r="J62" s="135" t="str">
        <f>IF(I65=0,"",I62/I65*100)</f>
        <v/>
      </c>
    </row>
    <row r="63" spans="1:10" ht="36.75" customHeight="1" x14ac:dyDescent="0.2">
      <c r="A63" s="126"/>
      <c r="B63" s="131" t="s">
        <v>90</v>
      </c>
      <c r="C63" s="200" t="s">
        <v>27</v>
      </c>
      <c r="D63" s="201"/>
      <c r="E63" s="201"/>
      <c r="F63" s="137" t="s">
        <v>90</v>
      </c>
      <c r="G63" s="138"/>
      <c r="H63" s="138"/>
      <c r="I63" s="138">
        <f>'SO 01 D1 Pol'!G290</f>
        <v>0</v>
      </c>
      <c r="J63" s="135" t="str">
        <f>IF(I65=0,"",I63/I65*100)</f>
        <v/>
      </c>
    </row>
    <row r="64" spans="1:10" ht="36.75" customHeight="1" x14ac:dyDescent="0.2">
      <c r="A64" s="126"/>
      <c r="B64" s="131" t="s">
        <v>91</v>
      </c>
      <c r="C64" s="200" t="s">
        <v>28</v>
      </c>
      <c r="D64" s="201"/>
      <c r="E64" s="201"/>
      <c r="F64" s="137" t="s">
        <v>91</v>
      </c>
      <c r="G64" s="138"/>
      <c r="H64" s="138"/>
      <c r="I64" s="138">
        <f>'SO 01 D1 Pol'!G295</f>
        <v>0</v>
      </c>
      <c r="J64" s="135" t="str">
        <f>IF(I65=0,"",I64/I65*100)</f>
        <v/>
      </c>
    </row>
    <row r="65" spans="1:10" ht="25.5" customHeight="1" x14ac:dyDescent="0.2">
      <c r="A65" s="127"/>
      <c r="B65" s="132" t="s">
        <v>1</v>
      </c>
      <c r="C65" s="133"/>
      <c r="D65" s="134"/>
      <c r="E65" s="134"/>
      <c r="F65" s="139"/>
      <c r="G65" s="140"/>
      <c r="H65" s="140"/>
      <c r="I65" s="140">
        <f>SUM(I50:I64)</f>
        <v>0</v>
      </c>
      <c r="J65" s="136">
        <f>SUM(J50:J64)</f>
        <v>0</v>
      </c>
    </row>
    <row r="66" spans="1:10" x14ac:dyDescent="0.2">
      <c r="F66" s="89"/>
      <c r="G66" s="89"/>
      <c r="H66" s="89"/>
      <c r="I66" s="89"/>
      <c r="J66" s="90"/>
    </row>
    <row r="67" spans="1:10" x14ac:dyDescent="0.2">
      <c r="F67" s="89"/>
      <c r="G67" s="89"/>
      <c r="H67" s="89"/>
      <c r="I67" s="89"/>
      <c r="J67" s="90"/>
    </row>
    <row r="68" spans="1:10" x14ac:dyDescent="0.2">
      <c r="F68" s="89"/>
      <c r="G68" s="89"/>
      <c r="H68" s="89"/>
      <c r="I68" s="89"/>
      <c r="J68" s="90"/>
    </row>
  </sheetData>
  <sheetProtection algorithmName="SHA-512" hashValue="vLWhW8PtP2De6DYEsBMaZ6MNolNMO09fAMSyVTjfWfxmLMlhY5ujxRmB974dbERv/1QfUqY7nhszi1JNioh/cA==" saltValue="Io/fLT/42KtkSpqCtSHZU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7dU2I/cWk4Y8xljao8UwGY6Rc/8Y8QyKtGYYQ+FAIJYcGmk9hy/mwuUTNem3+bzHM2nB3q5f2n2TLtUqVyEhnA==" saltValue="ATgv1p0swk16rkfkROgKY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8" activePane="bottomLeft" state="frozen"/>
      <selection pane="bottomLeft" activeCell="C296" sqref="C296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4" t="s">
        <v>92</v>
      </c>
      <c r="B1" s="264"/>
      <c r="C1" s="264"/>
      <c r="D1" s="264"/>
      <c r="E1" s="264"/>
      <c r="F1" s="264"/>
      <c r="G1" s="264"/>
      <c r="AG1" t="s">
        <v>93</v>
      </c>
    </row>
    <row r="2" spans="1:60" ht="24.95" customHeight="1" x14ac:dyDescent="0.2">
      <c r="A2" s="142" t="s">
        <v>7</v>
      </c>
      <c r="B2" s="49" t="s">
        <v>49</v>
      </c>
      <c r="C2" s="265" t="s">
        <v>50</v>
      </c>
      <c r="D2" s="266"/>
      <c r="E2" s="266"/>
      <c r="F2" s="266"/>
      <c r="G2" s="267"/>
      <c r="AG2" t="s">
        <v>94</v>
      </c>
    </row>
    <row r="3" spans="1:60" ht="24.95" customHeight="1" x14ac:dyDescent="0.2">
      <c r="A3" s="142" t="s">
        <v>8</v>
      </c>
      <c r="B3" s="49" t="s">
        <v>45</v>
      </c>
      <c r="C3" s="265" t="s">
        <v>46</v>
      </c>
      <c r="D3" s="266"/>
      <c r="E3" s="266"/>
      <c r="F3" s="266"/>
      <c r="G3" s="267"/>
      <c r="AC3" s="124" t="s">
        <v>94</v>
      </c>
      <c r="AG3" t="s">
        <v>95</v>
      </c>
    </row>
    <row r="4" spans="1:60" ht="24.95" customHeight="1" x14ac:dyDescent="0.2">
      <c r="A4" s="143" t="s">
        <v>9</v>
      </c>
      <c r="B4" s="144" t="s">
        <v>43</v>
      </c>
      <c r="C4" s="268" t="s">
        <v>44</v>
      </c>
      <c r="D4" s="269"/>
      <c r="E4" s="269"/>
      <c r="F4" s="269"/>
      <c r="G4" s="270"/>
      <c r="AG4" t="s">
        <v>96</v>
      </c>
    </row>
    <row r="5" spans="1:60" x14ac:dyDescent="0.2">
      <c r="D5" s="10"/>
    </row>
    <row r="6" spans="1:60" ht="38.25" x14ac:dyDescent="0.2">
      <c r="A6" s="146" t="s">
        <v>97</v>
      </c>
      <c r="B6" s="148" t="s">
        <v>98</v>
      </c>
      <c r="C6" s="148" t="s">
        <v>99</v>
      </c>
      <c r="D6" s="147" t="s">
        <v>100</v>
      </c>
      <c r="E6" s="146" t="s">
        <v>101</v>
      </c>
      <c r="F6" s="145" t="s">
        <v>102</v>
      </c>
      <c r="G6" s="146" t="s">
        <v>29</v>
      </c>
      <c r="H6" s="149" t="s">
        <v>30</v>
      </c>
      <c r="I6" s="149" t="s">
        <v>103</v>
      </c>
      <c r="J6" s="149" t="s">
        <v>31</v>
      </c>
      <c r="K6" s="149" t="s">
        <v>104</v>
      </c>
      <c r="L6" s="149" t="s">
        <v>105</v>
      </c>
      <c r="M6" s="149" t="s">
        <v>106</v>
      </c>
      <c r="N6" s="149" t="s">
        <v>107</v>
      </c>
      <c r="O6" s="149" t="s">
        <v>108</v>
      </c>
      <c r="P6" s="149" t="s">
        <v>109</v>
      </c>
      <c r="Q6" s="149" t="s">
        <v>110</v>
      </c>
      <c r="R6" s="149" t="s">
        <v>111</v>
      </c>
      <c r="S6" s="149" t="s">
        <v>112</v>
      </c>
      <c r="T6" s="149" t="s">
        <v>113</v>
      </c>
      <c r="U6" s="149" t="s">
        <v>114</v>
      </c>
      <c r="V6" s="149" t="s">
        <v>115</v>
      </c>
      <c r="W6" s="149" t="s">
        <v>116</v>
      </c>
      <c r="X6" s="149" t="s">
        <v>117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7" t="s">
        <v>118</v>
      </c>
      <c r="B8" s="168" t="s">
        <v>63</v>
      </c>
      <c r="C8" s="190" t="s">
        <v>64</v>
      </c>
      <c r="D8" s="169"/>
      <c r="E8" s="170"/>
      <c r="F8" s="171"/>
      <c r="G8" s="171">
        <f>SUMIF(AG9:AG89,"&lt;&gt;NOR",G9:G89)</f>
        <v>0</v>
      </c>
      <c r="H8" s="171"/>
      <c r="I8" s="171">
        <f>SUM(I9:I89)</f>
        <v>0</v>
      </c>
      <c r="J8" s="171"/>
      <c r="K8" s="171">
        <f>SUM(K9:K89)</f>
        <v>0</v>
      </c>
      <c r="L8" s="171"/>
      <c r="M8" s="171">
        <f>SUM(M9:M89)</f>
        <v>0</v>
      </c>
      <c r="N8" s="171"/>
      <c r="O8" s="171">
        <f>SUM(O9:O89)</f>
        <v>18.620000000000005</v>
      </c>
      <c r="P8" s="171"/>
      <c r="Q8" s="171">
        <f>SUM(Q9:Q89)</f>
        <v>0</v>
      </c>
      <c r="R8" s="171"/>
      <c r="S8" s="171"/>
      <c r="T8" s="172"/>
      <c r="U8" s="166"/>
      <c r="V8" s="166">
        <f>SUM(V9:V89)</f>
        <v>256.07</v>
      </c>
      <c r="W8" s="166"/>
      <c r="X8" s="166"/>
      <c r="AG8" t="s">
        <v>119</v>
      </c>
    </row>
    <row r="9" spans="1:60" ht="22.5" outlineLevel="1" x14ac:dyDescent="0.2">
      <c r="A9" s="173">
        <v>1</v>
      </c>
      <c r="B9" s="174" t="s">
        <v>120</v>
      </c>
      <c r="C9" s="191" t="s">
        <v>403</v>
      </c>
      <c r="D9" s="175" t="s">
        <v>121</v>
      </c>
      <c r="E9" s="176">
        <v>8.19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9.9000000000000008E-3</v>
      </c>
      <c r="O9" s="178">
        <f>ROUND(E9*N9,2)</f>
        <v>0.08</v>
      </c>
      <c r="P9" s="178">
        <v>0</v>
      </c>
      <c r="Q9" s="178">
        <f>ROUND(E9*P9,2)</f>
        <v>0</v>
      </c>
      <c r="R9" s="178" t="s">
        <v>122</v>
      </c>
      <c r="S9" s="178" t="s">
        <v>123</v>
      </c>
      <c r="T9" s="179" t="s">
        <v>124</v>
      </c>
      <c r="U9" s="160">
        <v>0.13600000000000001</v>
      </c>
      <c r="V9" s="160">
        <f>ROUND(E9*U9,2)</f>
        <v>1.1100000000000001</v>
      </c>
      <c r="W9" s="160"/>
      <c r="X9" s="160" t="s">
        <v>125</v>
      </c>
      <c r="Y9" s="150"/>
      <c r="Z9" s="150"/>
      <c r="AA9" s="150"/>
      <c r="AB9" s="150"/>
      <c r="AC9" s="150"/>
      <c r="AD9" s="150"/>
      <c r="AE9" s="150"/>
      <c r="AF9" s="150"/>
      <c r="AG9" s="150" t="s">
        <v>126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260" t="s">
        <v>127</v>
      </c>
      <c r="D10" s="261"/>
      <c r="E10" s="261"/>
      <c r="F10" s="261"/>
      <c r="G10" s="261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128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262" t="s">
        <v>129</v>
      </c>
      <c r="D11" s="263"/>
      <c r="E11" s="263"/>
      <c r="F11" s="263"/>
      <c r="G11" s="263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0"/>
      <c r="Z11" s="150"/>
      <c r="AA11" s="150"/>
      <c r="AB11" s="150"/>
      <c r="AC11" s="150"/>
      <c r="AD11" s="150"/>
      <c r="AE11" s="150"/>
      <c r="AF11" s="150"/>
      <c r="AG11" s="150" t="s">
        <v>130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92" t="s">
        <v>131</v>
      </c>
      <c r="D12" s="162"/>
      <c r="E12" s="163">
        <v>8.19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/>
      <c r="AG12" s="150" t="s">
        <v>132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73">
        <v>2</v>
      </c>
      <c r="B13" s="174" t="s">
        <v>133</v>
      </c>
      <c r="C13" s="191" t="s">
        <v>406</v>
      </c>
      <c r="D13" s="175" t="s">
        <v>121</v>
      </c>
      <c r="E13" s="176">
        <v>8.19</v>
      </c>
      <c r="F13" s="177"/>
      <c r="G13" s="178">
        <f>ROUND(E13*F13,2)</f>
        <v>0</v>
      </c>
      <c r="H13" s="177"/>
      <c r="I13" s="178">
        <f>ROUND(E13*H13,2)</f>
        <v>0</v>
      </c>
      <c r="J13" s="177"/>
      <c r="K13" s="178">
        <f>ROUND(E13*J13,2)</f>
        <v>0</v>
      </c>
      <c r="L13" s="178">
        <v>21</v>
      </c>
      <c r="M13" s="178">
        <f>G13*(1+L13/100)</f>
        <v>0</v>
      </c>
      <c r="N13" s="178">
        <v>5.7149999999999999E-2</v>
      </c>
      <c r="O13" s="178">
        <f>ROUND(E13*N13,2)</f>
        <v>0.47</v>
      </c>
      <c r="P13" s="178">
        <v>0</v>
      </c>
      <c r="Q13" s="178">
        <f>ROUND(E13*P13,2)</f>
        <v>0</v>
      </c>
      <c r="R13" s="178" t="s">
        <v>122</v>
      </c>
      <c r="S13" s="178" t="s">
        <v>123</v>
      </c>
      <c r="T13" s="179" t="s">
        <v>124</v>
      </c>
      <c r="U13" s="160">
        <v>0.79949999999999999</v>
      </c>
      <c r="V13" s="160">
        <f>ROUND(E13*U13,2)</f>
        <v>6.55</v>
      </c>
      <c r="W13" s="160"/>
      <c r="X13" s="160" t="s">
        <v>125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126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260" t="s">
        <v>127</v>
      </c>
      <c r="D14" s="261"/>
      <c r="E14" s="261"/>
      <c r="F14" s="261"/>
      <c r="G14" s="261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0"/>
      <c r="Z14" s="150"/>
      <c r="AA14" s="150"/>
      <c r="AB14" s="150"/>
      <c r="AC14" s="150"/>
      <c r="AD14" s="150"/>
      <c r="AE14" s="150"/>
      <c r="AF14" s="150"/>
      <c r="AG14" s="150" t="s">
        <v>128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262" t="s">
        <v>129</v>
      </c>
      <c r="D15" s="263"/>
      <c r="E15" s="263"/>
      <c r="F15" s="263"/>
      <c r="G15" s="263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130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92" t="s">
        <v>134</v>
      </c>
      <c r="D16" s="162"/>
      <c r="E16" s="163">
        <v>8.19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0"/>
      <c r="Z16" s="150"/>
      <c r="AA16" s="150"/>
      <c r="AB16" s="150"/>
      <c r="AC16" s="150"/>
      <c r="AD16" s="150"/>
      <c r="AE16" s="150"/>
      <c r="AF16" s="150"/>
      <c r="AG16" s="150" t="s">
        <v>132</v>
      </c>
      <c r="AH16" s="150">
        <v>5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2.5" outlineLevel="1" x14ac:dyDescent="0.2">
      <c r="A17" s="173">
        <v>3</v>
      </c>
      <c r="B17" s="174" t="s">
        <v>135</v>
      </c>
      <c r="C17" s="191" t="s">
        <v>136</v>
      </c>
      <c r="D17" s="175" t="s">
        <v>121</v>
      </c>
      <c r="E17" s="176">
        <v>8.19</v>
      </c>
      <c r="F17" s="177"/>
      <c r="G17" s="178">
        <f>ROUND(E17*F17,2)</f>
        <v>0</v>
      </c>
      <c r="H17" s="177"/>
      <c r="I17" s="178">
        <f>ROUND(E17*H17,2)</f>
        <v>0</v>
      </c>
      <c r="J17" s="177"/>
      <c r="K17" s="178">
        <f>ROUND(E17*J17,2)</f>
        <v>0</v>
      </c>
      <c r="L17" s="178">
        <v>21</v>
      </c>
      <c r="M17" s="178">
        <f>G17*(1+L17/100)</f>
        <v>0</v>
      </c>
      <c r="N17" s="178">
        <v>4.8599999999999997E-3</v>
      </c>
      <c r="O17" s="178">
        <f>ROUND(E17*N17,2)</f>
        <v>0.04</v>
      </c>
      <c r="P17" s="178">
        <v>0</v>
      </c>
      <c r="Q17" s="178">
        <f>ROUND(E17*P17,2)</f>
        <v>0</v>
      </c>
      <c r="R17" s="178" t="s">
        <v>122</v>
      </c>
      <c r="S17" s="178" t="s">
        <v>123</v>
      </c>
      <c r="T17" s="179" t="s">
        <v>124</v>
      </c>
      <c r="U17" s="160">
        <v>0.36499999999999999</v>
      </c>
      <c r="V17" s="160">
        <f>ROUND(E17*U17,2)</f>
        <v>2.99</v>
      </c>
      <c r="W17" s="160"/>
      <c r="X17" s="160" t="s">
        <v>125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126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260" t="s">
        <v>127</v>
      </c>
      <c r="D18" s="261"/>
      <c r="E18" s="261"/>
      <c r="F18" s="261"/>
      <c r="G18" s="261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0"/>
      <c r="Z18" s="150"/>
      <c r="AA18" s="150"/>
      <c r="AB18" s="150"/>
      <c r="AC18" s="150"/>
      <c r="AD18" s="150"/>
      <c r="AE18" s="150"/>
      <c r="AF18" s="150"/>
      <c r="AG18" s="150" t="s">
        <v>128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92" t="s">
        <v>134</v>
      </c>
      <c r="D19" s="162"/>
      <c r="E19" s="163">
        <v>8.19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0"/>
      <c r="Z19" s="150"/>
      <c r="AA19" s="150"/>
      <c r="AB19" s="150"/>
      <c r="AC19" s="150"/>
      <c r="AD19" s="150"/>
      <c r="AE19" s="150"/>
      <c r="AF19" s="150"/>
      <c r="AG19" s="150" t="s">
        <v>132</v>
      </c>
      <c r="AH19" s="150">
        <v>5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18" customHeight="1" outlineLevel="1" x14ac:dyDescent="0.2">
      <c r="A20" s="173">
        <v>4</v>
      </c>
      <c r="B20" s="174" t="s">
        <v>137</v>
      </c>
      <c r="C20" s="191" t="s">
        <v>407</v>
      </c>
      <c r="D20" s="175" t="s">
        <v>121</v>
      </c>
      <c r="E20" s="176">
        <v>519.73800000000006</v>
      </c>
      <c r="F20" s="177"/>
      <c r="G20" s="178">
        <f>ROUND(E20*F20,2)</f>
        <v>0</v>
      </c>
      <c r="H20" s="177"/>
      <c r="I20" s="178">
        <f>ROUND(E20*H20,2)</f>
        <v>0</v>
      </c>
      <c r="J20" s="177"/>
      <c r="K20" s="178">
        <f>ROUND(E20*J20,2)</f>
        <v>0</v>
      </c>
      <c r="L20" s="178">
        <v>21</v>
      </c>
      <c r="M20" s="178">
        <f>G20*(1+L20/100)</f>
        <v>0</v>
      </c>
      <c r="N20" s="178">
        <v>9.4500000000000001E-3</v>
      </c>
      <c r="O20" s="178">
        <f>ROUND(E20*N20,2)</f>
        <v>4.91</v>
      </c>
      <c r="P20" s="178">
        <v>0</v>
      </c>
      <c r="Q20" s="178">
        <f>ROUND(E20*P20,2)</f>
        <v>0</v>
      </c>
      <c r="R20" s="178" t="s">
        <v>122</v>
      </c>
      <c r="S20" s="178" t="s">
        <v>123</v>
      </c>
      <c r="T20" s="179" t="s">
        <v>124</v>
      </c>
      <c r="U20" s="160">
        <v>8.1000000000000003E-2</v>
      </c>
      <c r="V20" s="160">
        <f>ROUND(E20*U20,2)</f>
        <v>42.1</v>
      </c>
      <c r="W20" s="160"/>
      <c r="X20" s="160" t="s">
        <v>125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126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260" t="s">
        <v>127</v>
      </c>
      <c r="D21" s="261"/>
      <c r="E21" s="261"/>
      <c r="F21" s="261"/>
      <c r="G21" s="261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0"/>
      <c r="Z21" s="150"/>
      <c r="AA21" s="150"/>
      <c r="AB21" s="150"/>
      <c r="AC21" s="150"/>
      <c r="AD21" s="150"/>
      <c r="AE21" s="150"/>
      <c r="AF21" s="150"/>
      <c r="AG21" s="150" t="s">
        <v>128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92" t="s">
        <v>138</v>
      </c>
      <c r="D22" s="162"/>
      <c r="E22" s="163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/>
      <c r="AG22" s="150" t="s">
        <v>132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92" t="s">
        <v>139</v>
      </c>
      <c r="D23" s="162"/>
      <c r="E23" s="163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0"/>
      <c r="Z23" s="150"/>
      <c r="AA23" s="150"/>
      <c r="AB23" s="150"/>
      <c r="AC23" s="150"/>
      <c r="AD23" s="150"/>
      <c r="AE23" s="150"/>
      <c r="AF23" s="150"/>
      <c r="AG23" s="150" t="s">
        <v>132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192" t="s">
        <v>140</v>
      </c>
      <c r="D24" s="162"/>
      <c r="E24" s="163">
        <v>519.73800000000006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0"/>
      <c r="Z24" s="150"/>
      <c r="AA24" s="150"/>
      <c r="AB24" s="150"/>
      <c r="AC24" s="150"/>
      <c r="AD24" s="150"/>
      <c r="AE24" s="150"/>
      <c r="AF24" s="150"/>
      <c r="AG24" s="150" t="s">
        <v>132</v>
      </c>
      <c r="AH24" s="150">
        <v>5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ht="17.25" customHeight="1" outlineLevel="1" x14ac:dyDescent="0.2">
      <c r="A25" s="173">
        <v>5</v>
      </c>
      <c r="B25" s="174" t="s">
        <v>141</v>
      </c>
      <c r="C25" s="191" t="s">
        <v>408</v>
      </c>
      <c r="D25" s="175" t="s">
        <v>121</v>
      </c>
      <c r="E25" s="176">
        <v>173.24600000000001</v>
      </c>
      <c r="F25" s="177"/>
      <c r="G25" s="178">
        <f>ROUND(E25*F25,2)</f>
        <v>0</v>
      </c>
      <c r="H25" s="177"/>
      <c r="I25" s="178">
        <f>ROUND(E25*H25,2)</f>
        <v>0</v>
      </c>
      <c r="J25" s="177"/>
      <c r="K25" s="178">
        <f>ROUND(E25*J25,2)</f>
        <v>0</v>
      </c>
      <c r="L25" s="178">
        <v>21</v>
      </c>
      <c r="M25" s="178">
        <f>G25*(1+L25/100)</f>
        <v>0</v>
      </c>
      <c r="N25" s="178">
        <v>5.67E-2</v>
      </c>
      <c r="O25" s="178">
        <f>ROUND(E25*N25,2)</f>
        <v>9.82</v>
      </c>
      <c r="P25" s="178">
        <v>0</v>
      </c>
      <c r="Q25" s="178">
        <f>ROUND(E25*P25,2)</f>
        <v>0</v>
      </c>
      <c r="R25" s="178" t="s">
        <v>122</v>
      </c>
      <c r="S25" s="178" t="s">
        <v>123</v>
      </c>
      <c r="T25" s="179" t="s">
        <v>124</v>
      </c>
      <c r="U25" s="160">
        <v>0.6</v>
      </c>
      <c r="V25" s="160">
        <f>ROUND(E25*U25,2)</f>
        <v>103.95</v>
      </c>
      <c r="W25" s="160"/>
      <c r="X25" s="160" t="s">
        <v>125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126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260" t="s">
        <v>127</v>
      </c>
      <c r="D26" s="261"/>
      <c r="E26" s="261"/>
      <c r="F26" s="261"/>
      <c r="G26" s="261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128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92" t="s">
        <v>142</v>
      </c>
      <c r="D27" s="162"/>
      <c r="E27" s="163">
        <v>3.2749999999999999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0"/>
      <c r="Z27" s="150"/>
      <c r="AA27" s="150"/>
      <c r="AB27" s="150"/>
      <c r="AC27" s="150"/>
      <c r="AD27" s="150"/>
      <c r="AE27" s="150"/>
      <c r="AF27" s="150"/>
      <c r="AG27" s="150" t="s">
        <v>132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92" t="s">
        <v>143</v>
      </c>
      <c r="D28" s="162"/>
      <c r="E28" s="163">
        <v>11.05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0"/>
      <c r="Z28" s="150"/>
      <c r="AA28" s="150"/>
      <c r="AB28" s="150"/>
      <c r="AC28" s="150"/>
      <c r="AD28" s="150"/>
      <c r="AE28" s="150"/>
      <c r="AF28" s="150"/>
      <c r="AG28" s="150" t="s">
        <v>132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92" t="s">
        <v>144</v>
      </c>
      <c r="D29" s="162"/>
      <c r="E29" s="163">
        <v>1.9350000000000001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/>
      <c r="AG29" s="150" t="s">
        <v>132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92" t="s">
        <v>145</v>
      </c>
      <c r="D30" s="162"/>
      <c r="E30" s="163">
        <v>2.25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132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92" t="s">
        <v>146</v>
      </c>
      <c r="D31" s="162"/>
      <c r="E31" s="163">
        <v>1.89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0"/>
      <c r="Z31" s="150"/>
      <c r="AA31" s="150"/>
      <c r="AB31" s="150"/>
      <c r="AC31" s="150"/>
      <c r="AD31" s="150"/>
      <c r="AE31" s="150"/>
      <c r="AF31" s="150"/>
      <c r="AG31" s="150" t="s">
        <v>132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92" t="s">
        <v>147</v>
      </c>
      <c r="D32" s="162"/>
      <c r="E32" s="163">
        <v>1.8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132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92" t="s">
        <v>148</v>
      </c>
      <c r="D33" s="162"/>
      <c r="E33" s="163">
        <v>5.67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0"/>
      <c r="Z33" s="150"/>
      <c r="AA33" s="150"/>
      <c r="AB33" s="150"/>
      <c r="AC33" s="150"/>
      <c r="AD33" s="150"/>
      <c r="AE33" s="150"/>
      <c r="AF33" s="150"/>
      <c r="AG33" s="150" t="s">
        <v>132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192" t="s">
        <v>149</v>
      </c>
      <c r="D34" s="162"/>
      <c r="E34" s="163">
        <v>4.1760000000000002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0"/>
      <c r="Z34" s="150"/>
      <c r="AA34" s="150"/>
      <c r="AB34" s="150"/>
      <c r="AC34" s="150"/>
      <c r="AD34" s="150"/>
      <c r="AE34" s="150"/>
      <c r="AF34" s="150"/>
      <c r="AG34" s="150" t="s">
        <v>132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192" t="s">
        <v>150</v>
      </c>
      <c r="D35" s="162"/>
      <c r="E35" s="163">
        <v>1.68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0"/>
      <c r="Z35" s="150"/>
      <c r="AA35" s="150"/>
      <c r="AB35" s="150"/>
      <c r="AC35" s="150"/>
      <c r="AD35" s="150"/>
      <c r="AE35" s="150"/>
      <c r="AF35" s="150"/>
      <c r="AG35" s="150" t="s">
        <v>132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92" t="s">
        <v>151</v>
      </c>
      <c r="D36" s="162"/>
      <c r="E36" s="163">
        <v>3.915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132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92" t="s">
        <v>152</v>
      </c>
      <c r="D37" s="162"/>
      <c r="E37" s="163">
        <v>1.35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0"/>
      <c r="Z37" s="150"/>
      <c r="AA37" s="150"/>
      <c r="AB37" s="150"/>
      <c r="AC37" s="150"/>
      <c r="AD37" s="150"/>
      <c r="AE37" s="150"/>
      <c r="AF37" s="150"/>
      <c r="AG37" s="150" t="s">
        <v>132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92" t="s">
        <v>153</v>
      </c>
      <c r="D38" s="162"/>
      <c r="E38" s="163">
        <v>0.3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0"/>
      <c r="Z38" s="150"/>
      <c r="AA38" s="150"/>
      <c r="AB38" s="150"/>
      <c r="AC38" s="150"/>
      <c r="AD38" s="150"/>
      <c r="AE38" s="150"/>
      <c r="AF38" s="150"/>
      <c r="AG38" s="150" t="s">
        <v>132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92" t="s">
        <v>154</v>
      </c>
      <c r="D39" s="162"/>
      <c r="E39" s="163">
        <v>1.4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0"/>
      <c r="Z39" s="150"/>
      <c r="AA39" s="150"/>
      <c r="AB39" s="150"/>
      <c r="AC39" s="150"/>
      <c r="AD39" s="150"/>
      <c r="AE39" s="150"/>
      <c r="AF39" s="150"/>
      <c r="AG39" s="150" t="s">
        <v>132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92" t="s">
        <v>155</v>
      </c>
      <c r="D40" s="162"/>
      <c r="E40" s="163">
        <v>8.1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0"/>
      <c r="Z40" s="150"/>
      <c r="AA40" s="150"/>
      <c r="AB40" s="150"/>
      <c r="AC40" s="150"/>
      <c r="AD40" s="150"/>
      <c r="AE40" s="150"/>
      <c r="AF40" s="150"/>
      <c r="AG40" s="150" t="s">
        <v>132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92" t="s">
        <v>156</v>
      </c>
      <c r="D41" s="162"/>
      <c r="E41" s="163">
        <v>1.56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/>
      <c r="AG41" s="150" t="s">
        <v>132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192" t="s">
        <v>157</v>
      </c>
      <c r="D42" s="162"/>
      <c r="E42" s="163">
        <v>1.43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0"/>
      <c r="Z42" s="150"/>
      <c r="AA42" s="150"/>
      <c r="AB42" s="150"/>
      <c r="AC42" s="150"/>
      <c r="AD42" s="150"/>
      <c r="AE42" s="150"/>
      <c r="AF42" s="150"/>
      <c r="AG42" s="150" t="s">
        <v>132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92" t="s">
        <v>158</v>
      </c>
      <c r="D43" s="162"/>
      <c r="E43" s="163">
        <v>5.04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0"/>
      <c r="Z43" s="150"/>
      <c r="AA43" s="150"/>
      <c r="AB43" s="150"/>
      <c r="AC43" s="150"/>
      <c r="AD43" s="150"/>
      <c r="AE43" s="150"/>
      <c r="AF43" s="150"/>
      <c r="AG43" s="150" t="s">
        <v>132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7"/>
      <c r="B44" s="158"/>
      <c r="C44" s="192" t="s">
        <v>159</v>
      </c>
      <c r="D44" s="162"/>
      <c r="E44" s="163">
        <v>1.1000000000000001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0"/>
      <c r="Z44" s="150"/>
      <c r="AA44" s="150"/>
      <c r="AB44" s="150"/>
      <c r="AC44" s="150"/>
      <c r="AD44" s="150"/>
      <c r="AE44" s="150"/>
      <c r="AF44" s="150"/>
      <c r="AG44" s="150" t="s">
        <v>132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192" t="s">
        <v>160</v>
      </c>
      <c r="D45" s="162"/>
      <c r="E45" s="163">
        <v>42.5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0"/>
      <c r="Z45" s="150"/>
      <c r="AA45" s="150"/>
      <c r="AB45" s="150"/>
      <c r="AC45" s="150"/>
      <c r="AD45" s="150"/>
      <c r="AE45" s="150"/>
      <c r="AF45" s="150"/>
      <c r="AG45" s="150" t="s">
        <v>132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92" t="s">
        <v>161</v>
      </c>
      <c r="D46" s="162"/>
      <c r="E46" s="163">
        <v>3.45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0"/>
      <c r="Z46" s="150"/>
      <c r="AA46" s="150"/>
      <c r="AB46" s="150"/>
      <c r="AC46" s="150"/>
      <c r="AD46" s="150"/>
      <c r="AE46" s="150"/>
      <c r="AF46" s="150"/>
      <c r="AG46" s="150" t="s">
        <v>132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192" t="s">
        <v>162</v>
      </c>
      <c r="D47" s="162"/>
      <c r="E47" s="163">
        <v>3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0"/>
      <c r="Z47" s="150"/>
      <c r="AA47" s="150"/>
      <c r="AB47" s="150"/>
      <c r="AC47" s="150"/>
      <c r="AD47" s="150"/>
      <c r="AE47" s="150"/>
      <c r="AF47" s="150"/>
      <c r="AG47" s="150" t="s">
        <v>132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92" t="s">
        <v>163</v>
      </c>
      <c r="D48" s="162"/>
      <c r="E48" s="163">
        <v>6.3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0"/>
      <c r="Z48" s="150"/>
      <c r="AA48" s="150"/>
      <c r="AB48" s="150"/>
      <c r="AC48" s="150"/>
      <c r="AD48" s="150"/>
      <c r="AE48" s="150"/>
      <c r="AF48" s="150"/>
      <c r="AG48" s="150" t="s">
        <v>132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92" t="s">
        <v>164</v>
      </c>
      <c r="D49" s="162"/>
      <c r="E49" s="163">
        <v>4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0"/>
      <c r="Z49" s="150"/>
      <c r="AA49" s="150"/>
      <c r="AB49" s="150"/>
      <c r="AC49" s="150"/>
      <c r="AD49" s="150"/>
      <c r="AE49" s="150"/>
      <c r="AF49" s="150"/>
      <c r="AG49" s="150" t="s">
        <v>132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192" t="s">
        <v>165</v>
      </c>
      <c r="D50" s="162"/>
      <c r="E50" s="163">
        <v>1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0"/>
      <c r="Z50" s="150"/>
      <c r="AA50" s="150"/>
      <c r="AB50" s="150"/>
      <c r="AC50" s="150"/>
      <c r="AD50" s="150"/>
      <c r="AE50" s="150"/>
      <c r="AF50" s="150"/>
      <c r="AG50" s="150" t="s">
        <v>132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192" t="s">
        <v>166</v>
      </c>
      <c r="D51" s="162"/>
      <c r="E51" s="163">
        <v>14.445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0"/>
      <c r="Z51" s="150"/>
      <c r="AA51" s="150"/>
      <c r="AB51" s="150"/>
      <c r="AC51" s="150"/>
      <c r="AD51" s="150"/>
      <c r="AE51" s="150"/>
      <c r="AF51" s="150"/>
      <c r="AG51" s="150" t="s">
        <v>132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/>
      <c r="B52" s="158"/>
      <c r="C52" s="192" t="s">
        <v>167</v>
      </c>
      <c r="D52" s="162"/>
      <c r="E52" s="163">
        <v>6.23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0"/>
      <c r="Z52" s="150"/>
      <c r="AA52" s="150"/>
      <c r="AB52" s="150"/>
      <c r="AC52" s="150"/>
      <c r="AD52" s="150"/>
      <c r="AE52" s="150"/>
      <c r="AF52" s="150"/>
      <c r="AG52" s="150" t="s">
        <v>132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92" t="s">
        <v>168</v>
      </c>
      <c r="D53" s="162"/>
      <c r="E53" s="163">
        <v>5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0"/>
      <c r="Z53" s="150"/>
      <c r="AA53" s="150"/>
      <c r="AB53" s="150"/>
      <c r="AC53" s="150"/>
      <c r="AD53" s="150"/>
      <c r="AE53" s="150"/>
      <c r="AF53" s="150"/>
      <c r="AG53" s="150" t="s">
        <v>132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/>
      <c r="B54" s="158"/>
      <c r="C54" s="192" t="s">
        <v>169</v>
      </c>
      <c r="D54" s="162"/>
      <c r="E54" s="163">
        <v>3.3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0"/>
      <c r="Z54" s="150"/>
      <c r="AA54" s="150"/>
      <c r="AB54" s="150"/>
      <c r="AC54" s="150"/>
      <c r="AD54" s="150"/>
      <c r="AE54" s="150"/>
      <c r="AF54" s="150"/>
      <c r="AG54" s="150" t="s">
        <v>132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92" t="s">
        <v>170</v>
      </c>
      <c r="D55" s="162"/>
      <c r="E55" s="163">
        <v>10.8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0"/>
      <c r="Z55" s="150"/>
      <c r="AA55" s="150"/>
      <c r="AB55" s="150"/>
      <c r="AC55" s="150"/>
      <c r="AD55" s="150"/>
      <c r="AE55" s="150"/>
      <c r="AF55" s="150"/>
      <c r="AG55" s="150" t="s">
        <v>132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192" t="s">
        <v>171</v>
      </c>
      <c r="D56" s="162"/>
      <c r="E56" s="163">
        <v>3.6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0"/>
      <c r="Z56" s="150"/>
      <c r="AA56" s="150"/>
      <c r="AB56" s="150"/>
      <c r="AC56" s="150"/>
      <c r="AD56" s="150"/>
      <c r="AE56" s="150"/>
      <c r="AF56" s="150"/>
      <c r="AG56" s="150" t="s">
        <v>132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92" t="s">
        <v>172</v>
      </c>
      <c r="D57" s="162"/>
      <c r="E57" s="163">
        <v>11.7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0"/>
      <c r="Z57" s="150"/>
      <c r="AA57" s="150"/>
      <c r="AB57" s="150"/>
      <c r="AC57" s="150"/>
      <c r="AD57" s="150"/>
      <c r="AE57" s="150"/>
      <c r="AF57" s="150"/>
      <c r="AG57" s="150" t="s">
        <v>132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2.5" outlineLevel="1" x14ac:dyDescent="0.2">
      <c r="A58" s="173">
        <v>6</v>
      </c>
      <c r="B58" s="174" t="s">
        <v>173</v>
      </c>
      <c r="C58" s="191" t="s">
        <v>174</v>
      </c>
      <c r="D58" s="175" t="s">
        <v>121</v>
      </c>
      <c r="E58" s="176">
        <v>173.24600000000001</v>
      </c>
      <c r="F58" s="177"/>
      <c r="G58" s="178">
        <f>ROUND(E58*F58,2)</f>
        <v>0</v>
      </c>
      <c r="H58" s="177"/>
      <c r="I58" s="178">
        <f>ROUND(E58*H58,2)</f>
        <v>0</v>
      </c>
      <c r="J58" s="177"/>
      <c r="K58" s="178">
        <f>ROUND(E58*J58,2)</f>
        <v>0</v>
      </c>
      <c r="L58" s="178">
        <v>21</v>
      </c>
      <c r="M58" s="178">
        <f>G58*(1+L58/100)</f>
        <v>0</v>
      </c>
      <c r="N58" s="178">
        <v>4.4099999999999999E-3</v>
      </c>
      <c r="O58" s="178">
        <f>ROUND(E58*N58,2)</f>
        <v>0.76</v>
      </c>
      <c r="P58" s="178">
        <v>0</v>
      </c>
      <c r="Q58" s="178">
        <f>ROUND(E58*P58,2)</f>
        <v>0</v>
      </c>
      <c r="R58" s="178" t="s">
        <v>122</v>
      </c>
      <c r="S58" s="178" t="s">
        <v>123</v>
      </c>
      <c r="T58" s="179" t="s">
        <v>124</v>
      </c>
      <c r="U58" s="160">
        <v>0.28499999999999998</v>
      </c>
      <c r="V58" s="160">
        <f>ROUND(E58*U58,2)</f>
        <v>49.38</v>
      </c>
      <c r="W58" s="160"/>
      <c r="X58" s="160" t="s">
        <v>125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126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260" t="s">
        <v>127</v>
      </c>
      <c r="D59" s="261"/>
      <c r="E59" s="261"/>
      <c r="F59" s="261"/>
      <c r="G59" s="261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0"/>
      <c r="Z59" s="150"/>
      <c r="AA59" s="150"/>
      <c r="AB59" s="150"/>
      <c r="AC59" s="150"/>
      <c r="AD59" s="150"/>
      <c r="AE59" s="150"/>
      <c r="AF59" s="150"/>
      <c r="AG59" s="150" t="s">
        <v>128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192" t="s">
        <v>175</v>
      </c>
      <c r="D60" s="162"/>
      <c r="E60" s="163">
        <v>173.24600000000001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0"/>
      <c r="Z60" s="150"/>
      <c r="AA60" s="150"/>
      <c r="AB60" s="150"/>
      <c r="AC60" s="150"/>
      <c r="AD60" s="150"/>
      <c r="AE60" s="150"/>
      <c r="AF60" s="150"/>
      <c r="AG60" s="150" t="s">
        <v>132</v>
      </c>
      <c r="AH60" s="150">
        <v>5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73">
        <v>7</v>
      </c>
      <c r="B61" s="174" t="s">
        <v>176</v>
      </c>
      <c r="C61" s="191" t="s">
        <v>177</v>
      </c>
      <c r="D61" s="175" t="s">
        <v>121</v>
      </c>
      <c r="E61" s="176">
        <v>55.085000000000001</v>
      </c>
      <c r="F61" s="177"/>
      <c r="G61" s="178">
        <f>ROUND(E61*F61,2)</f>
        <v>0</v>
      </c>
      <c r="H61" s="177"/>
      <c r="I61" s="178">
        <f>ROUND(E61*H61,2)</f>
        <v>0</v>
      </c>
      <c r="J61" s="177"/>
      <c r="K61" s="178">
        <f>ROUND(E61*J61,2)</f>
        <v>0</v>
      </c>
      <c r="L61" s="178">
        <v>21</v>
      </c>
      <c r="M61" s="178">
        <f>G61*(1+L61/100)</f>
        <v>0</v>
      </c>
      <c r="N61" s="178">
        <v>4.0000000000000003E-5</v>
      </c>
      <c r="O61" s="178">
        <f>ROUND(E61*N61,2)</f>
        <v>0</v>
      </c>
      <c r="P61" s="178">
        <v>0</v>
      </c>
      <c r="Q61" s="178">
        <f>ROUND(E61*P61,2)</f>
        <v>0</v>
      </c>
      <c r="R61" s="178" t="s">
        <v>122</v>
      </c>
      <c r="S61" s="178" t="s">
        <v>123</v>
      </c>
      <c r="T61" s="179" t="s">
        <v>124</v>
      </c>
      <c r="U61" s="160">
        <v>7.8E-2</v>
      </c>
      <c r="V61" s="160">
        <f>ROUND(E61*U61,2)</f>
        <v>4.3</v>
      </c>
      <c r="W61" s="160"/>
      <c r="X61" s="160" t="s">
        <v>125</v>
      </c>
      <c r="Y61" s="150"/>
      <c r="Z61" s="150"/>
      <c r="AA61" s="150"/>
      <c r="AB61" s="150"/>
      <c r="AC61" s="150"/>
      <c r="AD61" s="150"/>
      <c r="AE61" s="150"/>
      <c r="AF61" s="150"/>
      <c r="AG61" s="150" t="s">
        <v>126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ht="22.5" outlineLevel="1" x14ac:dyDescent="0.2">
      <c r="A62" s="157"/>
      <c r="B62" s="158"/>
      <c r="C62" s="260" t="s">
        <v>178</v>
      </c>
      <c r="D62" s="261"/>
      <c r="E62" s="261"/>
      <c r="F62" s="261"/>
      <c r="G62" s="261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0"/>
      <c r="Z62" s="150"/>
      <c r="AA62" s="150"/>
      <c r="AB62" s="150"/>
      <c r="AC62" s="150"/>
      <c r="AD62" s="150"/>
      <c r="AE62" s="150"/>
      <c r="AF62" s="150"/>
      <c r="AG62" s="150" t="s">
        <v>128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80" t="str">
        <f>C62</f>
        <v>které se zřizují před úpravami povrchu, a obalení osazených dveřních zárubní před znečištěním při úpravách povrchu nástřikem plastických maltovin včetně pozdějšího odkrytí,</v>
      </c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192" t="s">
        <v>179</v>
      </c>
      <c r="D63" s="162"/>
      <c r="E63" s="163">
        <v>25.76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0"/>
      <c r="Z63" s="150"/>
      <c r="AA63" s="150"/>
      <c r="AB63" s="150"/>
      <c r="AC63" s="150"/>
      <c r="AD63" s="150"/>
      <c r="AE63" s="150"/>
      <c r="AF63" s="150"/>
      <c r="AG63" s="150" t="s">
        <v>132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92" t="s">
        <v>180</v>
      </c>
      <c r="D64" s="162"/>
      <c r="E64" s="163">
        <v>6.9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0"/>
      <c r="Z64" s="150"/>
      <c r="AA64" s="150"/>
      <c r="AB64" s="150"/>
      <c r="AC64" s="150"/>
      <c r="AD64" s="150"/>
      <c r="AE64" s="150"/>
      <c r="AF64" s="150"/>
      <c r="AG64" s="150" t="s">
        <v>132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92" t="s">
        <v>181</v>
      </c>
      <c r="D65" s="162"/>
      <c r="E65" s="163">
        <v>22.425000000000001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0"/>
      <c r="Z65" s="150"/>
      <c r="AA65" s="150"/>
      <c r="AB65" s="150"/>
      <c r="AC65" s="150"/>
      <c r="AD65" s="150"/>
      <c r="AE65" s="150"/>
      <c r="AF65" s="150"/>
      <c r="AG65" s="150" t="s">
        <v>132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3">
        <v>8</v>
      </c>
      <c r="B66" s="174" t="s">
        <v>182</v>
      </c>
      <c r="C66" s="191" t="s">
        <v>183</v>
      </c>
      <c r="D66" s="175" t="s">
        <v>184</v>
      </c>
      <c r="E66" s="176">
        <v>33.6</v>
      </c>
      <c r="F66" s="177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21</v>
      </c>
      <c r="M66" s="178">
        <f>G66*(1+L66/100)</f>
        <v>0</v>
      </c>
      <c r="N66" s="178">
        <v>2.3000000000000001E-4</v>
      </c>
      <c r="O66" s="178">
        <f>ROUND(E66*N66,2)</f>
        <v>0.01</v>
      </c>
      <c r="P66" s="178">
        <v>0</v>
      </c>
      <c r="Q66" s="178">
        <f>ROUND(E66*P66,2)</f>
        <v>0</v>
      </c>
      <c r="R66" s="178" t="s">
        <v>122</v>
      </c>
      <c r="S66" s="178" t="s">
        <v>123</v>
      </c>
      <c r="T66" s="179" t="s">
        <v>124</v>
      </c>
      <c r="U66" s="160">
        <v>0.05</v>
      </c>
      <c r="V66" s="160">
        <f>ROUND(E66*U66,2)</f>
        <v>1.68</v>
      </c>
      <c r="W66" s="160"/>
      <c r="X66" s="160" t="s">
        <v>125</v>
      </c>
      <c r="Y66" s="150"/>
      <c r="Z66" s="150"/>
      <c r="AA66" s="150"/>
      <c r="AB66" s="150"/>
      <c r="AC66" s="150"/>
      <c r="AD66" s="150"/>
      <c r="AE66" s="150"/>
      <c r="AF66" s="150"/>
      <c r="AG66" s="150" t="s">
        <v>126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7"/>
      <c r="B67" s="158"/>
      <c r="C67" s="260" t="s">
        <v>185</v>
      </c>
      <c r="D67" s="261"/>
      <c r="E67" s="261"/>
      <c r="F67" s="261"/>
      <c r="G67" s="261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0"/>
      <c r="Z67" s="150"/>
      <c r="AA67" s="150"/>
      <c r="AB67" s="150"/>
      <c r="AC67" s="150"/>
      <c r="AD67" s="150"/>
      <c r="AE67" s="150"/>
      <c r="AF67" s="150"/>
      <c r="AG67" s="150" t="s">
        <v>128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92" t="s">
        <v>186</v>
      </c>
      <c r="D68" s="162"/>
      <c r="E68" s="163">
        <v>33.6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0"/>
      <c r="Z68" s="150"/>
      <c r="AA68" s="150"/>
      <c r="AB68" s="150"/>
      <c r="AC68" s="150"/>
      <c r="AD68" s="150"/>
      <c r="AE68" s="150"/>
      <c r="AF68" s="150"/>
      <c r="AG68" s="150" t="s">
        <v>132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3">
        <v>9</v>
      </c>
      <c r="B69" s="174" t="s">
        <v>187</v>
      </c>
      <c r="C69" s="191" t="s">
        <v>188</v>
      </c>
      <c r="D69" s="175" t="s">
        <v>121</v>
      </c>
      <c r="E69" s="176">
        <v>16.11</v>
      </c>
      <c r="F69" s="177"/>
      <c r="G69" s="178">
        <f>ROUND(E69*F69,2)</f>
        <v>0</v>
      </c>
      <c r="H69" s="177"/>
      <c r="I69" s="178">
        <f>ROUND(E69*H69,2)</f>
        <v>0</v>
      </c>
      <c r="J69" s="177"/>
      <c r="K69" s="178">
        <f>ROUND(E69*J69,2)</f>
        <v>0</v>
      </c>
      <c r="L69" s="178">
        <v>21</v>
      </c>
      <c r="M69" s="178">
        <f>G69*(1+L69/100)</f>
        <v>0</v>
      </c>
      <c r="N69" s="178">
        <v>4.4139999999999999E-2</v>
      </c>
      <c r="O69" s="178">
        <f>ROUND(E69*N69,2)</f>
        <v>0.71</v>
      </c>
      <c r="P69" s="178">
        <v>0</v>
      </c>
      <c r="Q69" s="178">
        <f>ROUND(E69*P69,2)</f>
        <v>0</v>
      </c>
      <c r="R69" s="178" t="s">
        <v>122</v>
      </c>
      <c r="S69" s="178" t="s">
        <v>123</v>
      </c>
      <c r="T69" s="179" t="s">
        <v>124</v>
      </c>
      <c r="U69" s="160">
        <v>0.6</v>
      </c>
      <c r="V69" s="160">
        <f>ROUND(E69*U69,2)</f>
        <v>9.67</v>
      </c>
      <c r="W69" s="160"/>
      <c r="X69" s="160" t="s">
        <v>125</v>
      </c>
      <c r="Y69" s="150"/>
      <c r="Z69" s="150"/>
      <c r="AA69" s="150"/>
      <c r="AB69" s="150"/>
      <c r="AC69" s="150"/>
      <c r="AD69" s="150"/>
      <c r="AE69" s="150"/>
      <c r="AF69" s="150"/>
      <c r="AG69" s="150" t="s">
        <v>126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92" t="s">
        <v>189</v>
      </c>
      <c r="D70" s="162"/>
      <c r="E70" s="163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0"/>
      <c r="Z70" s="150"/>
      <c r="AA70" s="150"/>
      <c r="AB70" s="150"/>
      <c r="AC70" s="150"/>
      <c r="AD70" s="150"/>
      <c r="AE70" s="150"/>
      <c r="AF70" s="150"/>
      <c r="AG70" s="150" t="s">
        <v>132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192" t="s">
        <v>190</v>
      </c>
      <c r="D71" s="162"/>
      <c r="E71" s="163">
        <v>9.8249999999999993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0"/>
      <c r="Z71" s="150"/>
      <c r="AA71" s="150"/>
      <c r="AB71" s="150"/>
      <c r="AC71" s="150"/>
      <c r="AD71" s="150"/>
      <c r="AE71" s="150"/>
      <c r="AF71" s="150"/>
      <c r="AG71" s="150" t="s">
        <v>132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92" t="s">
        <v>191</v>
      </c>
      <c r="D72" s="162"/>
      <c r="E72" s="163">
        <v>2.4750000000000001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0"/>
      <c r="Z72" s="150"/>
      <c r="AA72" s="150"/>
      <c r="AB72" s="150"/>
      <c r="AC72" s="150"/>
      <c r="AD72" s="150"/>
      <c r="AE72" s="150"/>
      <c r="AF72" s="150"/>
      <c r="AG72" s="150" t="s">
        <v>132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192" t="s">
        <v>192</v>
      </c>
      <c r="D73" s="162"/>
      <c r="E73" s="163">
        <v>0.75</v>
      </c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0"/>
      <c r="Z73" s="150"/>
      <c r="AA73" s="150"/>
      <c r="AB73" s="150"/>
      <c r="AC73" s="150"/>
      <c r="AD73" s="150"/>
      <c r="AE73" s="150"/>
      <c r="AF73" s="150"/>
      <c r="AG73" s="150" t="s">
        <v>132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192" t="s">
        <v>193</v>
      </c>
      <c r="D74" s="162"/>
      <c r="E74" s="163">
        <v>1.26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0"/>
      <c r="Z74" s="150"/>
      <c r="AA74" s="150"/>
      <c r="AB74" s="150"/>
      <c r="AC74" s="150"/>
      <c r="AD74" s="150"/>
      <c r="AE74" s="150"/>
      <c r="AF74" s="150"/>
      <c r="AG74" s="150" t="s">
        <v>132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192" t="s">
        <v>147</v>
      </c>
      <c r="D75" s="162"/>
      <c r="E75" s="163">
        <v>1.8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0"/>
      <c r="Z75" s="150"/>
      <c r="AA75" s="150"/>
      <c r="AB75" s="150"/>
      <c r="AC75" s="150"/>
      <c r="AD75" s="150"/>
      <c r="AE75" s="150"/>
      <c r="AF75" s="150"/>
      <c r="AG75" s="150" t="s">
        <v>132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73">
        <v>10</v>
      </c>
      <c r="B76" s="174" t="s">
        <v>194</v>
      </c>
      <c r="C76" s="191" t="s">
        <v>195</v>
      </c>
      <c r="D76" s="175" t="s">
        <v>184</v>
      </c>
      <c r="E76" s="176">
        <v>33.6</v>
      </c>
      <c r="F76" s="177"/>
      <c r="G76" s="178">
        <f>ROUND(E76*F76,2)</f>
        <v>0</v>
      </c>
      <c r="H76" s="177"/>
      <c r="I76" s="178">
        <f>ROUND(E76*H76,2)</f>
        <v>0</v>
      </c>
      <c r="J76" s="177"/>
      <c r="K76" s="178">
        <f>ROUND(E76*J76,2)</f>
        <v>0</v>
      </c>
      <c r="L76" s="178">
        <v>21</v>
      </c>
      <c r="M76" s="178">
        <f>G76*(1+L76/100)</f>
        <v>0</v>
      </c>
      <c r="N76" s="178">
        <v>4.6000000000000001E-4</v>
      </c>
      <c r="O76" s="178">
        <f>ROUND(E76*N76,2)</f>
        <v>0.02</v>
      </c>
      <c r="P76" s="178">
        <v>0</v>
      </c>
      <c r="Q76" s="178">
        <f>ROUND(E76*P76,2)</f>
        <v>0</v>
      </c>
      <c r="R76" s="178" t="s">
        <v>122</v>
      </c>
      <c r="S76" s="178" t="s">
        <v>123</v>
      </c>
      <c r="T76" s="179" t="s">
        <v>124</v>
      </c>
      <c r="U76" s="160">
        <v>0</v>
      </c>
      <c r="V76" s="160">
        <f>ROUND(E76*U76,2)</f>
        <v>0</v>
      </c>
      <c r="W76" s="160"/>
      <c r="X76" s="160" t="s">
        <v>125</v>
      </c>
      <c r="Y76" s="150"/>
      <c r="Z76" s="150"/>
      <c r="AA76" s="150"/>
      <c r="AB76" s="150"/>
      <c r="AC76" s="150"/>
      <c r="AD76" s="150"/>
      <c r="AE76" s="150"/>
      <c r="AF76" s="150"/>
      <c r="AG76" s="150" t="s">
        <v>126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7"/>
      <c r="B77" s="158"/>
      <c r="C77" s="260" t="s">
        <v>196</v>
      </c>
      <c r="D77" s="261"/>
      <c r="E77" s="261"/>
      <c r="F77" s="261"/>
      <c r="G77" s="261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0"/>
      <c r="Z77" s="150"/>
      <c r="AA77" s="150"/>
      <c r="AB77" s="150"/>
      <c r="AC77" s="150"/>
      <c r="AD77" s="150"/>
      <c r="AE77" s="150"/>
      <c r="AF77" s="150"/>
      <c r="AG77" s="150" t="s">
        <v>128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80" t="str">
        <f>C77</f>
        <v>omítka vápenocementová, strojně nebo ručně nanášená v podlaží i ve schodišti na jakýkoliv druh podkladu, kompletní souvrství</v>
      </c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7"/>
      <c r="B78" s="158"/>
      <c r="C78" s="192" t="s">
        <v>186</v>
      </c>
      <c r="D78" s="162"/>
      <c r="E78" s="163">
        <v>33.6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0"/>
      <c r="Z78" s="150"/>
      <c r="AA78" s="150"/>
      <c r="AB78" s="150"/>
      <c r="AC78" s="150"/>
      <c r="AD78" s="150"/>
      <c r="AE78" s="150"/>
      <c r="AF78" s="150"/>
      <c r="AG78" s="150" t="s">
        <v>132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ht="22.5" outlineLevel="1" x14ac:dyDescent="0.2">
      <c r="A79" s="173">
        <v>11</v>
      </c>
      <c r="B79" s="174" t="s">
        <v>197</v>
      </c>
      <c r="C79" s="191" t="s">
        <v>198</v>
      </c>
      <c r="D79" s="175" t="s">
        <v>121</v>
      </c>
      <c r="E79" s="176">
        <v>30.09</v>
      </c>
      <c r="F79" s="177"/>
      <c r="G79" s="178">
        <f>ROUND(E79*F79,2)</f>
        <v>0</v>
      </c>
      <c r="H79" s="177"/>
      <c r="I79" s="178">
        <f>ROUND(E79*H79,2)</f>
        <v>0</v>
      </c>
      <c r="J79" s="177"/>
      <c r="K79" s="178">
        <f>ROUND(E79*J79,2)</f>
        <v>0</v>
      </c>
      <c r="L79" s="178">
        <v>21</v>
      </c>
      <c r="M79" s="178">
        <f>G79*(1+L79/100)</f>
        <v>0</v>
      </c>
      <c r="N79" s="178">
        <v>1.7219999999999999E-2</v>
      </c>
      <c r="O79" s="178">
        <f>ROUND(E79*N79,2)</f>
        <v>0.52</v>
      </c>
      <c r="P79" s="178">
        <v>0</v>
      </c>
      <c r="Q79" s="178">
        <f>ROUND(E79*P79,2)</f>
        <v>0</v>
      </c>
      <c r="R79" s="178" t="s">
        <v>122</v>
      </c>
      <c r="S79" s="178" t="s">
        <v>123</v>
      </c>
      <c r="T79" s="179" t="s">
        <v>124</v>
      </c>
      <c r="U79" s="160">
        <v>0.628</v>
      </c>
      <c r="V79" s="160">
        <f>ROUND(E79*U79,2)</f>
        <v>18.899999999999999</v>
      </c>
      <c r="W79" s="160"/>
      <c r="X79" s="160" t="s">
        <v>125</v>
      </c>
      <c r="Y79" s="150"/>
      <c r="Z79" s="150"/>
      <c r="AA79" s="150"/>
      <c r="AB79" s="150"/>
      <c r="AC79" s="150"/>
      <c r="AD79" s="150"/>
      <c r="AE79" s="150"/>
      <c r="AF79" s="150"/>
      <c r="AG79" s="150" t="s">
        <v>126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192" t="s">
        <v>199</v>
      </c>
      <c r="D80" s="162"/>
      <c r="E80" s="163">
        <v>30.09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0"/>
      <c r="Z80" s="150"/>
      <c r="AA80" s="150"/>
      <c r="AB80" s="150"/>
      <c r="AC80" s="150"/>
      <c r="AD80" s="150"/>
      <c r="AE80" s="150"/>
      <c r="AF80" s="150"/>
      <c r="AG80" s="150" t="s">
        <v>132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73">
        <v>12</v>
      </c>
      <c r="B81" s="174" t="s">
        <v>200</v>
      </c>
      <c r="C81" s="191" t="s">
        <v>201</v>
      </c>
      <c r="D81" s="175" t="s">
        <v>202</v>
      </c>
      <c r="E81" s="176">
        <v>29.4</v>
      </c>
      <c r="F81" s="177"/>
      <c r="G81" s="178">
        <f>ROUND(E81*F81,2)</f>
        <v>0</v>
      </c>
      <c r="H81" s="177"/>
      <c r="I81" s="178">
        <f>ROUND(E81*H81,2)</f>
        <v>0</v>
      </c>
      <c r="J81" s="177"/>
      <c r="K81" s="178">
        <f>ROUND(E81*J81,2)</f>
        <v>0</v>
      </c>
      <c r="L81" s="178">
        <v>21</v>
      </c>
      <c r="M81" s="178">
        <f>G81*(1+L81/100)</f>
        <v>0</v>
      </c>
      <c r="N81" s="178">
        <v>0</v>
      </c>
      <c r="O81" s="178">
        <f>ROUND(E81*N81,2)</f>
        <v>0</v>
      </c>
      <c r="P81" s="178">
        <v>0</v>
      </c>
      <c r="Q81" s="178">
        <f>ROUND(E81*P81,2)</f>
        <v>0</v>
      </c>
      <c r="R81" s="178"/>
      <c r="S81" s="178" t="s">
        <v>203</v>
      </c>
      <c r="T81" s="179" t="s">
        <v>204</v>
      </c>
      <c r="U81" s="160">
        <v>0</v>
      </c>
      <c r="V81" s="160">
        <f>ROUND(E81*U81,2)</f>
        <v>0</v>
      </c>
      <c r="W81" s="160"/>
      <c r="X81" s="160" t="s">
        <v>125</v>
      </c>
      <c r="Y81" s="150"/>
      <c r="Z81" s="150"/>
      <c r="AA81" s="150"/>
      <c r="AB81" s="150"/>
      <c r="AC81" s="150"/>
      <c r="AD81" s="150"/>
      <c r="AE81" s="150"/>
      <c r="AF81" s="150"/>
      <c r="AG81" s="150" t="s">
        <v>126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7"/>
      <c r="B82" s="158"/>
      <c r="C82" s="192" t="s">
        <v>205</v>
      </c>
      <c r="D82" s="162"/>
      <c r="E82" s="163">
        <v>3.3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0"/>
      <c r="Z82" s="150"/>
      <c r="AA82" s="150"/>
      <c r="AB82" s="150"/>
      <c r="AC82" s="150"/>
      <c r="AD82" s="150"/>
      <c r="AE82" s="150"/>
      <c r="AF82" s="150"/>
      <c r="AG82" s="150" t="s">
        <v>132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7"/>
      <c r="B83" s="158"/>
      <c r="C83" s="192" t="s">
        <v>170</v>
      </c>
      <c r="D83" s="162"/>
      <c r="E83" s="163">
        <v>10.8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0"/>
      <c r="Z83" s="150"/>
      <c r="AA83" s="150"/>
      <c r="AB83" s="150"/>
      <c r="AC83" s="150"/>
      <c r="AD83" s="150"/>
      <c r="AE83" s="150"/>
      <c r="AF83" s="150"/>
      <c r="AG83" s="150" t="s">
        <v>132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7"/>
      <c r="B84" s="158"/>
      <c r="C84" s="192" t="s">
        <v>171</v>
      </c>
      <c r="D84" s="162"/>
      <c r="E84" s="163">
        <v>3.6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0"/>
      <c r="Z84" s="150"/>
      <c r="AA84" s="150"/>
      <c r="AB84" s="150"/>
      <c r="AC84" s="150"/>
      <c r="AD84" s="150"/>
      <c r="AE84" s="150"/>
      <c r="AF84" s="150"/>
      <c r="AG84" s="150" t="s">
        <v>132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92" t="s">
        <v>172</v>
      </c>
      <c r="D85" s="162"/>
      <c r="E85" s="163">
        <v>11.7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132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73">
        <v>13</v>
      </c>
      <c r="B86" s="174" t="s">
        <v>206</v>
      </c>
      <c r="C86" s="191" t="s">
        <v>207</v>
      </c>
      <c r="D86" s="175" t="s">
        <v>121</v>
      </c>
      <c r="E86" s="176">
        <v>173.24600000000001</v>
      </c>
      <c r="F86" s="177"/>
      <c r="G86" s="178">
        <f>ROUND(E86*F86,2)</f>
        <v>0</v>
      </c>
      <c r="H86" s="177"/>
      <c r="I86" s="178">
        <f>ROUND(E86*H86,2)</f>
        <v>0</v>
      </c>
      <c r="J86" s="177"/>
      <c r="K86" s="178">
        <f>ROUND(E86*J86,2)</f>
        <v>0</v>
      </c>
      <c r="L86" s="178">
        <v>21</v>
      </c>
      <c r="M86" s="178">
        <f>G86*(1+L86/100)</f>
        <v>0</v>
      </c>
      <c r="N86" s="178">
        <v>7.3499999999999998E-3</v>
      </c>
      <c r="O86" s="178">
        <f>ROUND(E86*N86,2)</f>
        <v>1.27</v>
      </c>
      <c r="P86" s="178">
        <v>0</v>
      </c>
      <c r="Q86" s="178">
        <f>ROUND(E86*P86,2)</f>
        <v>0</v>
      </c>
      <c r="R86" s="178"/>
      <c r="S86" s="178" t="s">
        <v>203</v>
      </c>
      <c r="T86" s="179" t="s">
        <v>124</v>
      </c>
      <c r="U86" s="160">
        <v>8.1000000000000003E-2</v>
      </c>
      <c r="V86" s="160">
        <f>ROUND(E86*U86,2)</f>
        <v>14.03</v>
      </c>
      <c r="W86" s="160"/>
      <c r="X86" s="160" t="s">
        <v>125</v>
      </c>
      <c r="Y86" s="150"/>
      <c r="Z86" s="150"/>
      <c r="AA86" s="150"/>
      <c r="AB86" s="150"/>
      <c r="AC86" s="150"/>
      <c r="AD86" s="150"/>
      <c r="AE86" s="150"/>
      <c r="AF86" s="150"/>
      <c r="AG86" s="150" t="s">
        <v>126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192" t="s">
        <v>175</v>
      </c>
      <c r="D87" s="162"/>
      <c r="E87" s="163">
        <v>173.24600000000001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0"/>
      <c r="Z87" s="150"/>
      <c r="AA87" s="150"/>
      <c r="AB87" s="150"/>
      <c r="AC87" s="150"/>
      <c r="AD87" s="150"/>
      <c r="AE87" s="150"/>
      <c r="AF87" s="150"/>
      <c r="AG87" s="150" t="s">
        <v>132</v>
      </c>
      <c r="AH87" s="150">
        <v>5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73">
        <v>14</v>
      </c>
      <c r="B88" s="174" t="s">
        <v>208</v>
      </c>
      <c r="C88" s="191" t="s">
        <v>209</v>
      </c>
      <c r="D88" s="175" t="s">
        <v>121</v>
      </c>
      <c r="E88" s="176">
        <v>30.09</v>
      </c>
      <c r="F88" s="177"/>
      <c r="G88" s="178">
        <f>ROUND(E88*F88,2)</f>
        <v>0</v>
      </c>
      <c r="H88" s="177"/>
      <c r="I88" s="178">
        <f>ROUND(E88*H88,2)</f>
        <v>0</v>
      </c>
      <c r="J88" s="177"/>
      <c r="K88" s="178">
        <f>ROUND(E88*J88,2)</f>
        <v>0</v>
      </c>
      <c r="L88" s="178">
        <v>21</v>
      </c>
      <c r="M88" s="178">
        <f>G88*(1+L88/100)</f>
        <v>0</v>
      </c>
      <c r="N88" s="178">
        <v>1.9000000000000001E-4</v>
      </c>
      <c r="O88" s="178">
        <f>ROUND(E88*N88,2)</f>
        <v>0.01</v>
      </c>
      <c r="P88" s="178">
        <v>0</v>
      </c>
      <c r="Q88" s="178">
        <f>ROUND(E88*P88,2)</f>
        <v>0</v>
      </c>
      <c r="R88" s="178"/>
      <c r="S88" s="178" t="s">
        <v>203</v>
      </c>
      <c r="T88" s="179" t="s">
        <v>204</v>
      </c>
      <c r="U88" s="160">
        <v>4.7E-2</v>
      </c>
      <c r="V88" s="160">
        <f>ROUND(E88*U88,2)</f>
        <v>1.41</v>
      </c>
      <c r="W88" s="160"/>
      <c r="X88" s="160" t="s">
        <v>125</v>
      </c>
      <c r="Y88" s="150"/>
      <c r="Z88" s="150"/>
      <c r="AA88" s="150"/>
      <c r="AB88" s="150"/>
      <c r="AC88" s="150"/>
      <c r="AD88" s="150"/>
      <c r="AE88" s="150"/>
      <c r="AF88" s="150"/>
      <c r="AG88" s="150" t="s">
        <v>126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7"/>
      <c r="B89" s="158"/>
      <c r="C89" s="192" t="s">
        <v>199</v>
      </c>
      <c r="D89" s="162"/>
      <c r="E89" s="163">
        <v>30.09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0"/>
      <c r="Z89" s="150"/>
      <c r="AA89" s="150"/>
      <c r="AB89" s="150"/>
      <c r="AC89" s="150"/>
      <c r="AD89" s="150"/>
      <c r="AE89" s="150"/>
      <c r="AF89" s="150"/>
      <c r="AG89" s="150" t="s">
        <v>132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x14ac:dyDescent="0.2">
      <c r="A90" s="167" t="s">
        <v>118</v>
      </c>
      <c r="B90" s="168" t="s">
        <v>65</v>
      </c>
      <c r="C90" s="190" t="s">
        <v>66</v>
      </c>
      <c r="D90" s="169"/>
      <c r="E90" s="170"/>
      <c r="F90" s="171"/>
      <c r="G90" s="171">
        <f>SUMIF(AG91:AG92,"&lt;&gt;NOR",G91:G92)</f>
        <v>0</v>
      </c>
      <c r="H90" s="171"/>
      <c r="I90" s="171">
        <f>SUM(I91:I92)</f>
        <v>0</v>
      </c>
      <c r="J90" s="171"/>
      <c r="K90" s="171">
        <f>SUM(K91:K92)</f>
        <v>0</v>
      </c>
      <c r="L90" s="171"/>
      <c r="M90" s="171">
        <f>SUM(M91:M92)</f>
        <v>0</v>
      </c>
      <c r="N90" s="171"/>
      <c r="O90" s="171">
        <f>SUM(O91:O92)</f>
        <v>0</v>
      </c>
      <c r="P90" s="171"/>
      <c r="Q90" s="171">
        <f>SUM(Q91:Q92)</f>
        <v>0</v>
      </c>
      <c r="R90" s="171"/>
      <c r="S90" s="171"/>
      <c r="T90" s="172"/>
      <c r="U90" s="166"/>
      <c r="V90" s="166">
        <f>SUM(V91:V92)</f>
        <v>0</v>
      </c>
      <c r="W90" s="166"/>
      <c r="X90" s="166"/>
      <c r="AG90" t="s">
        <v>119</v>
      </c>
    </row>
    <row r="91" spans="1:60" outlineLevel="1" x14ac:dyDescent="0.2">
      <c r="A91" s="181">
        <v>15</v>
      </c>
      <c r="B91" s="182" t="s">
        <v>210</v>
      </c>
      <c r="C91" s="193" t="s">
        <v>211</v>
      </c>
      <c r="D91" s="183" t="s">
        <v>212</v>
      </c>
      <c r="E91" s="184">
        <v>2</v>
      </c>
      <c r="F91" s="185"/>
      <c r="G91" s="186">
        <f>ROUND(E91*F91,2)</f>
        <v>0</v>
      </c>
      <c r="H91" s="185"/>
      <c r="I91" s="186">
        <f>ROUND(E91*H91,2)</f>
        <v>0</v>
      </c>
      <c r="J91" s="185"/>
      <c r="K91" s="186">
        <f>ROUND(E91*J91,2)</f>
        <v>0</v>
      </c>
      <c r="L91" s="186">
        <v>21</v>
      </c>
      <c r="M91" s="186">
        <f>G91*(1+L91/100)</f>
        <v>0</v>
      </c>
      <c r="N91" s="186">
        <v>0</v>
      </c>
      <c r="O91" s="186">
        <f>ROUND(E91*N91,2)</f>
        <v>0</v>
      </c>
      <c r="P91" s="186">
        <v>0</v>
      </c>
      <c r="Q91" s="186">
        <f>ROUND(E91*P91,2)</f>
        <v>0</v>
      </c>
      <c r="R91" s="186"/>
      <c r="S91" s="186" t="s">
        <v>203</v>
      </c>
      <c r="T91" s="187" t="s">
        <v>204</v>
      </c>
      <c r="U91" s="160">
        <v>0</v>
      </c>
      <c r="V91" s="160">
        <f>ROUND(E91*U91,2)</f>
        <v>0</v>
      </c>
      <c r="W91" s="160"/>
      <c r="X91" s="160" t="s">
        <v>125</v>
      </c>
      <c r="Y91" s="150"/>
      <c r="Z91" s="150"/>
      <c r="AA91" s="150"/>
      <c r="AB91" s="150"/>
      <c r="AC91" s="150"/>
      <c r="AD91" s="150"/>
      <c r="AE91" s="150"/>
      <c r="AF91" s="150"/>
      <c r="AG91" s="150" t="s">
        <v>126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81">
        <v>16</v>
      </c>
      <c r="B92" s="182" t="s">
        <v>213</v>
      </c>
      <c r="C92" s="193" t="s">
        <v>214</v>
      </c>
      <c r="D92" s="183" t="s">
        <v>212</v>
      </c>
      <c r="E92" s="184">
        <v>1</v>
      </c>
      <c r="F92" s="185"/>
      <c r="G92" s="186">
        <f>ROUND(E92*F92,2)</f>
        <v>0</v>
      </c>
      <c r="H92" s="185"/>
      <c r="I92" s="186">
        <f>ROUND(E92*H92,2)</f>
        <v>0</v>
      </c>
      <c r="J92" s="185"/>
      <c r="K92" s="186">
        <f>ROUND(E92*J92,2)</f>
        <v>0</v>
      </c>
      <c r="L92" s="186">
        <v>21</v>
      </c>
      <c r="M92" s="186">
        <f>G92*(1+L92/100)</f>
        <v>0</v>
      </c>
      <c r="N92" s="186">
        <v>0</v>
      </c>
      <c r="O92" s="186">
        <f>ROUND(E92*N92,2)</f>
        <v>0</v>
      </c>
      <c r="P92" s="186">
        <v>0</v>
      </c>
      <c r="Q92" s="186">
        <f>ROUND(E92*P92,2)</f>
        <v>0</v>
      </c>
      <c r="R92" s="186"/>
      <c r="S92" s="186" t="s">
        <v>203</v>
      </c>
      <c r="T92" s="187" t="s">
        <v>204</v>
      </c>
      <c r="U92" s="160">
        <v>0</v>
      </c>
      <c r="V92" s="160">
        <f>ROUND(E92*U92,2)</f>
        <v>0</v>
      </c>
      <c r="W92" s="160"/>
      <c r="X92" s="160" t="s">
        <v>125</v>
      </c>
      <c r="Y92" s="150"/>
      <c r="Z92" s="150"/>
      <c r="AA92" s="150"/>
      <c r="AB92" s="150"/>
      <c r="AC92" s="150"/>
      <c r="AD92" s="150"/>
      <c r="AE92" s="150"/>
      <c r="AF92" s="150"/>
      <c r="AG92" s="150" t="s">
        <v>126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x14ac:dyDescent="0.2">
      <c r="A93" s="167" t="s">
        <v>118</v>
      </c>
      <c r="B93" s="168" t="s">
        <v>67</v>
      </c>
      <c r="C93" s="190" t="s">
        <v>68</v>
      </c>
      <c r="D93" s="169"/>
      <c r="E93" s="170"/>
      <c r="F93" s="171"/>
      <c r="G93" s="171">
        <f>SUMIF(AG94:AG95,"&lt;&gt;NOR",G94:G95)</f>
        <v>0</v>
      </c>
      <c r="H93" s="171"/>
      <c r="I93" s="171">
        <f>SUM(I94:I95)</f>
        <v>0</v>
      </c>
      <c r="J93" s="171"/>
      <c r="K93" s="171">
        <f>SUM(K94:K95)</f>
        <v>0</v>
      </c>
      <c r="L93" s="171"/>
      <c r="M93" s="171">
        <f>SUM(M94:M95)</f>
        <v>0</v>
      </c>
      <c r="N93" s="171"/>
      <c r="O93" s="171">
        <f>SUM(O94:O95)</f>
        <v>0</v>
      </c>
      <c r="P93" s="171"/>
      <c r="Q93" s="171">
        <f>SUM(Q94:Q95)</f>
        <v>0</v>
      </c>
      <c r="R93" s="171"/>
      <c r="S93" s="171"/>
      <c r="T93" s="172"/>
      <c r="U93" s="166"/>
      <c r="V93" s="166">
        <f>SUM(V94:V95)</f>
        <v>0</v>
      </c>
      <c r="W93" s="166"/>
      <c r="X93" s="166"/>
      <c r="AG93" t="s">
        <v>119</v>
      </c>
    </row>
    <row r="94" spans="1:60" outlineLevel="1" x14ac:dyDescent="0.2">
      <c r="A94" s="181">
        <v>17</v>
      </c>
      <c r="B94" s="182" t="s">
        <v>215</v>
      </c>
      <c r="C94" s="193" t="s">
        <v>216</v>
      </c>
      <c r="D94" s="183" t="s">
        <v>217</v>
      </c>
      <c r="E94" s="184">
        <v>48</v>
      </c>
      <c r="F94" s="185"/>
      <c r="G94" s="186">
        <f>ROUND(E94*F94,2)</f>
        <v>0</v>
      </c>
      <c r="H94" s="185"/>
      <c r="I94" s="186">
        <f>ROUND(E94*H94,2)</f>
        <v>0</v>
      </c>
      <c r="J94" s="185"/>
      <c r="K94" s="186">
        <f>ROUND(E94*J94,2)</f>
        <v>0</v>
      </c>
      <c r="L94" s="186">
        <v>21</v>
      </c>
      <c r="M94" s="186">
        <f>G94*(1+L94/100)</f>
        <v>0</v>
      </c>
      <c r="N94" s="186">
        <v>0</v>
      </c>
      <c r="O94" s="186">
        <f>ROUND(E94*N94,2)</f>
        <v>0</v>
      </c>
      <c r="P94" s="186">
        <v>0</v>
      </c>
      <c r="Q94" s="186">
        <f>ROUND(E94*P94,2)</f>
        <v>0</v>
      </c>
      <c r="R94" s="186"/>
      <c r="S94" s="186" t="s">
        <v>203</v>
      </c>
      <c r="T94" s="187" t="s">
        <v>204</v>
      </c>
      <c r="U94" s="160">
        <v>0</v>
      </c>
      <c r="V94" s="160">
        <f>ROUND(E94*U94,2)</f>
        <v>0</v>
      </c>
      <c r="W94" s="160"/>
      <c r="X94" s="160" t="s">
        <v>68</v>
      </c>
      <c r="Y94" s="150"/>
      <c r="Z94" s="150"/>
      <c r="AA94" s="150"/>
      <c r="AB94" s="150"/>
      <c r="AC94" s="150"/>
      <c r="AD94" s="150"/>
      <c r="AE94" s="150"/>
      <c r="AF94" s="150"/>
      <c r="AG94" s="150" t="s">
        <v>218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ht="22.5" outlineLevel="1" x14ac:dyDescent="0.2">
      <c r="A95" s="181">
        <v>18</v>
      </c>
      <c r="B95" s="182" t="s">
        <v>219</v>
      </c>
      <c r="C95" s="193" t="s">
        <v>220</v>
      </c>
      <c r="D95" s="183" t="s">
        <v>217</v>
      </c>
      <c r="E95" s="184">
        <v>76</v>
      </c>
      <c r="F95" s="185"/>
      <c r="G95" s="186">
        <f>ROUND(E95*F95,2)</f>
        <v>0</v>
      </c>
      <c r="H95" s="185"/>
      <c r="I95" s="186">
        <f>ROUND(E95*H95,2)</f>
        <v>0</v>
      </c>
      <c r="J95" s="185"/>
      <c r="K95" s="186">
        <f>ROUND(E95*J95,2)</f>
        <v>0</v>
      </c>
      <c r="L95" s="186">
        <v>21</v>
      </c>
      <c r="M95" s="186">
        <f>G95*(1+L95/100)</f>
        <v>0</v>
      </c>
      <c r="N95" s="186">
        <v>0</v>
      </c>
      <c r="O95" s="186">
        <f>ROUND(E95*N95,2)</f>
        <v>0</v>
      </c>
      <c r="P95" s="186">
        <v>0</v>
      </c>
      <c r="Q95" s="186">
        <f>ROUND(E95*P95,2)</f>
        <v>0</v>
      </c>
      <c r="R95" s="186"/>
      <c r="S95" s="186" t="s">
        <v>203</v>
      </c>
      <c r="T95" s="187" t="s">
        <v>204</v>
      </c>
      <c r="U95" s="160">
        <v>0</v>
      </c>
      <c r="V95" s="160">
        <f>ROUND(E95*U95,2)</f>
        <v>0</v>
      </c>
      <c r="W95" s="160"/>
      <c r="X95" s="160" t="s">
        <v>68</v>
      </c>
      <c r="Y95" s="150"/>
      <c r="Z95" s="150"/>
      <c r="AA95" s="150"/>
      <c r="AB95" s="150"/>
      <c r="AC95" s="150"/>
      <c r="AD95" s="150"/>
      <c r="AE95" s="150"/>
      <c r="AF95" s="150"/>
      <c r="AG95" s="150" t="s">
        <v>218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x14ac:dyDescent="0.2">
      <c r="A96" s="167" t="s">
        <v>118</v>
      </c>
      <c r="B96" s="168" t="s">
        <v>69</v>
      </c>
      <c r="C96" s="190" t="s">
        <v>70</v>
      </c>
      <c r="D96" s="169"/>
      <c r="E96" s="170"/>
      <c r="F96" s="171"/>
      <c r="G96" s="171">
        <f>SUMIF(AG97:AG99,"&lt;&gt;NOR",G97:G99)</f>
        <v>0</v>
      </c>
      <c r="H96" s="171"/>
      <c r="I96" s="171">
        <f>SUM(I97:I99)</f>
        <v>0</v>
      </c>
      <c r="J96" s="171"/>
      <c r="K96" s="171">
        <f>SUM(K97:K99)</f>
        <v>0</v>
      </c>
      <c r="L96" s="171"/>
      <c r="M96" s="171">
        <f>SUM(M97:M99)</f>
        <v>0</v>
      </c>
      <c r="N96" s="171"/>
      <c r="O96" s="171">
        <f>SUM(O97:O99)</f>
        <v>0.02</v>
      </c>
      <c r="P96" s="171"/>
      <c r="Q96" s="171">
        <f>SUM(Q97:Q99)</f>
        <v>0</v>
      </c>
      <c r="R96" s="171"/>
      <c r="S96" s="171"/>
      <c r="T96" s="172"/>
      <c r="U96" s="166"/>
      <c r="V96" s="166">
        <f>SUM(V97:V99)</f>
        <v>2.31</v>
      </c>
      <c r="W96" s="166"/>
      <c r="X96" s="166"/>
      <c r="AG96" t="s">
        <v>119</v>
      </c>
    </row>
    <row r="97" spans="1:60" outlineLevel="1" x14ac:dyDescent="0.2">
      <c r="A97" s="173">
        <v>19</v>
      </c>
      <c r="B97" s="174" t="s">
        <v>221</v>
      </c>
      <c r="C97" s="191" t="s">
        <v>409</v>
      </c>
      <c r="D97" s="175" t="s">
        <v>121</v>
      </c>
      <c r="E97" s="176">
        <v>13.065</v>
      </c>
      <c r="F97" s="177"/>
      <c r="G97" s="178">
        <f>ROUND(E97*F97,2)</f>
        <v>0</v>
      </c>
      <c r="H97" s="177"/>
      <c r="I97" s="178">
        <f>ROUND(E97*H97,2)</f>
        <v>0</v>
      </c>
      <c r="J97" s="177"/>
      <c r="K97" s="178">
        <f>ROUND(E97*J97,2)</f>
        <v>0</v>
      </c>
      <c r="L97" s="178">
        <v>21</v>
      </c>
      <c r="M97" s="178">
        <f>G97*(1+L97/100)</f>
        <v>0</v>
      </c>
      <c r="N97" s="178">
        <v>1.2099999999999999E-3</v>
      </c>
      <c r="O97" s="178">
        <f>ROUND(E97*N97,2)</f>
        <v>0.02</v>
      </c>
      <c r="P97" s="178">
        <v>0</v>
      </c>
      <c r="Q97" s="178">
        <f>ROUND(E97*P97,2)</f>
        <v>0</v>
      </c>
      <c r="R97" s="178" t="s">
        <v>222</v>
      </c>
      <c r="S97" s="178" t="s">
        <v>123</v>
      </c>
      <c r="T97" s="179" t="s">
        <v>124</v>
      </c>
      <c r="U97" s="160">
        <v>0.17699999999999999</v>
      </c>
      <c r="V97" s="160">
        <f>ROUND(E97*U97,2)</f>
        <v>2.31</v>
      </c>
      <c r="W97" s="160"/>
      <c r="X97" s="160" t="s">
        <v>125</v>
      </c>
      <c r="Y97" s="150"/>
      <c r="Z97" s="150"/>
      <c r="AA97" s="150"/>
      <c r="AB97" s="150"/>
      <c r="AC97" s="150"/>
      <c r="AD97" s="150"/>
      <c r="AE97" s="150"/>
      <c r="AF97" s="150"/>
      <c r="AG97" s="150" t="s">
        <v>126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192" t="s">
        <v>223</v>
      </c>
      <c r="D98" s="162"/>
      <c r="E98" s="163">
        <v>4.875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0"/>
      <c r="Z98" s="150"/>
      <c r="AA98" s="150"/>
      <c r="AB98" s="150"/>
      <c r="AC98" s="150"/>
      <c r="AD98" s="150"/>
      <c r="AE98" s="150"/>
      <c r="AF98" s="150"/>
      <c r="AG98" s="150" t="s">
        <v>132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192" t="s">
        <v>131</v>
      </c>
      <c r="D99" s="162"/>
      <c r="E99" s="163">
        <v>8.19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0"/>
      <c r="Z99" s="150"/>
      <c r="AA99" s="150"/>
      <c r="AB99" s="150"/>
      <c r="AC99" s="150"/>
      <c r="AD99" s="150"/>
      <c r="AE99" s="150"/>
      <c r="AF99" s="150"/>
      <c r="AG99" s="150" t="s">
        <v>132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x14ac:dyDescent="0.2">
      <c r="A100" s="167" t="s">
        <v>118</v>
      </c>
      <c r="B100" s="168" t="s">
        <v>71</v>
      </c>
      <c r="C100" s="190" t="s">
        <v>72</v>
      </c>
      <c r="D100" s="169"/>
      <c r="E100" s="170"/>
      <c r="F100" s="171"/>
      <c r="G100" s="171">
        <f>SUMIF(AG101:AG102,"&lt;&gt;NOR",G101:G102)</f>
        <v>0</v>
      </c>
      <c r="H100" s="171"/>
      <c r="I100" s="171">
        <f>SUM(I101:I102)</f>
        <v>0</v>
      </c>
      <c r="J100" s="171"/>
      <c r="K100" s="171">
        <f>SUM(K101:K102)</f>
        <v>0</v>
      </c>
      <c r="L100" s="171"/>
      <c r="M100" s="171">
        <f>SUM(M101:M102)</f>
        <v>0</v>
      </c>
      <c r="N100" s="171"/>
      <c r="O100" s="171">
        <f>SUM(O101:O102)</f>
        <v>0.01</v>
      </c>
      <c r="P100" s="171"/>
      <c r="Q100" s="171">
        <f>SUM(Q101:Q102)</f>
        <v>0</v>
      </c>
      <c r="R100" s="171"/>
      <c r="S100" s="171"/>
      <c r="T100" s="172"/>
      <c r="U100" s="166"/>
      <c r="V100" s="166">
        <f>SUM(V101:V102)</f>
        <v>100.1</v>
      </c>
      <c r="W100" s="166"/>
      <c r="X100" s="166"/>
      <c r="AG100" t="s">
        <v>119</v>
      </c>
    </row>
    <row r="101" spans="1:60" ht="56.25" outlineLevel="1" x14ac:dyDescent="0.2">
      <c r="A101" s="173">
        <v>20</v>
      </c>
      <c r="B101" s="174" t="s">
        <v>224</v>
      </c>
      <c r="C101" s="191" t="s">
        <v>225</v>
      </c>
      <c r="D101" s="175" t="s">
        <v>121</v>
      </c>
      <c r="E101" s="176">
        <v>325</v>
      </c>
      <c r="F101" s="177"/>
      <c r="G101" s="178">
        <f>ROUND(E101*F101,2)</f>
        <v>0</v>
      </c>
      <c r="H101" s="177"/>
      <c r="I101" s="178">
        <f>ROUND(E101*H101,2)</f>
        <v>0</v>
      </c>
      <c r="J101" s="177"/>
      <c r="K101" s="178">
        <f>ROUND(E101*J101,2)</f>
        <v>0</v>
      </c>
      <c r="L101" s="178">
        <v>21</v>
      </c>
      <c r="M101" s="178">
        <f>G101*(1+L101/100)</f>
        <v>0</v>
      </c>
      <c r="N101" s="178">
        <v>4.0000000000000003E-5</v>
      </c>
      <c r="O101" s="178">
        <f>ROUND(E101*N101,2)</f>
        <v>0.01</v>
      </c>
      <c r="P101" s="178">
        <v>0</v>
      </c>
      <c r="Q101" s="178">
        <f>ROUND(E101*P101,2)</f>
        <v>0</v>
      </c>
      <c r="R101" s="178" t="s">
        <v>122</v>
      </c>
      <c r="S101" s="178" t="s">
        <v>123</v>
      </c>
      <c r="T101" s="179" t="s">
        <v>124</v>
      </c>
      <c r="U101" s="160">
        <v>0.308</v>
      </c>
      <c r="V101" s="160">
        <f>ROUND(E101*U101,2)</f>
        <v>100.1</v>
      </c>
      <c r="W101" s="160"/>
      <c r="X101" s="160" t="s">
        <v>125</v>
      </c>
      <c r="Y101" s="150"/>
      <c r="Z101" s="150"/>
      <c r="AA101" s="150"/>
      <c r="AB101" s="150"/>
      <c r="AC101" s="150"/>
      <c r="AD101" s="150"/>
      <c r="AE101" s="150"/>
      <c r="AF101" s="150"/>
      <c r="AG101" s="150" t="s">
        <v>126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7"/>
      <c r="B102" s="158"/>
      <c r="C102" s="192" t="s">
        <v>226</v>
      </c>
      <c r="D102" s="162"/>
      <c r="E102" s="163">
        <v>325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132</v>
      </c>
      <c r="AH102" s="150">
        <v>0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x14ac:dyDescent="0.2">
      <c r="A103" s="167" t="s">
        <v>118</v>
      </c>
      <c r="B103" s="168" t="s">
        <v>73</v>
      </c>
      <c r="C103" s="190" t="s">
        <v>74</v>
      </c>
      <c r="D103" s="169"/>
      <c r="E103" s="170"/>
      <c r="F103" s="171"/>
      <c r="G103" s="171">
        <f>SUMIF(AG104:AG159,"&lt;&gt;NOR",G104:G159)</f>
        <v>0</v>
      </c>
      <c r="H103" s="171"/>
      <c r="I103" s="171">
        <f>SUM(I104:I159)</f>
        <v>0</v>
      </c>
      <c r="J103" s="171"/>
      <c r="K103" s="171">
        <f>SUM(K104:K159)</f>
        <v>0</v>
      </c>
      <c r="L103" s="171"/>
      <c r="M103" s="171">
        <f>SUM(M104:M159)</f>
        <v>0</v>
      </c>
      <c r="N103" s="171"/>
      <c r="O103" s="171">
        <f>SUM(O104:O159)</f>
        <v>0</v>
      </c>
      <c r="P103" s="171"/>
      <c r="Q103" s="171">
        <f>SUM(Q104:Q159)</f>
        <v>14.6</v>
      </c>
      <c r="R103" s="171"/>
      <c r="S103" s="171"/>
      <c r="T103" s="172"/>
      <c r="U103" s="166"/>
      <c r="V103" s="166">
        <f>SUM(V104:V159)</f>
        <v>365.56999999999994</v>
      </c>
      <c r="W103" s="166"/>
      <c r="X103" s="166"/>
      <c r="AG103" t="s">
        <v>119</v>
      </c>
    </row>
    <row r="104" spans="1:60" ht="22.5" outlineLevel="1" x14ac:dyDescent="0.2">
      <c r="A104" s="173">
        <v>21</v>
      </c>
      <c r="B104" s="174" t="s">
        <v>227</v>
      </c>
      <c r="C104" s="191" t="s">
        <v>228</v>
      </c>
      <c r="D104" s="175" t="s">
        <v>121</v>
      </c>
      <c r="E104" s="176">
        <v>203.33600000000001</v>
      </c>
      <c r="F104" s="177"/>
      <c r="G104" s="178">
        <f>ROUND(E104*F104,2)</f>
        <v>0</v>
      </c>
      <c r="H104" s="177"/>
      <c r="I104" s="178">
        <f>ROUND(E104*H104,2)</f>
        <v>0</v>
      </c>
      <c r="J104" s="177"/>
      <c r="K104" s="178">
        <f>ROUND(E104*J104,2)</f>
        <v>0</v>
      </c>
      <c r="L104" s="178">
        <v>21</v>
      </c>
      <c r="M104" s="178">
        <f>G104*(1+L104/100)</f>
        <v>0</v>
      </c>
      <c r="N104" s="178">
        <v>0</v>
      </c>
      <c r="O104" s="178">
        <f>ROUND(E104*N104,2)</f>
        <v>0</v>
      </c>
      <c r="P104" s="178">
        <v>0</v>
      </c>
      <c r="Q104" s="178">
        <f>ROUND(E104*P104,2)</f>
        <v>0</v>
      </c>
      <c r="R104" s="178" t="s">
        <v>229</v>
      </c>
      <c r="S104" s="178" t="s">
        <v>123</v>
      </c>
      <c r="T104" s="179" t="s">
        <v>124</v>
      </c>
      <c r="U104" s="160">
        <v>0.34899999999999998</v>
      </c>
      <c r="V104" s="160">
        <f>ROUND(E104*U104,2)</f>
        <v>70.959999999999994</v>
      </c>
      <c r="W104" s="160"/>
      <c r="X104" s="160" t="s">
        <v>125</v>
      </c>
      <c r="Y104" s="150"/>
      <c r="Z104" s="150"/>
      <c r="AA104" s="150"/>
      <c r="AB104" s="150"/>
      <c r="AC104" s="150"/>
      <c r="AD104" s="150"/>
      <c r="AE104" s="150"/>
      <c r="AF104" s="150"/>
      <c r="AG104" s="150" t="s">
        <v>126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7"/>
      <c r="B105" s="158"/>
      <c r="C105" s="192" t="s">
        <v>230</v>
      </c>
      <c r="D105" s="162"/>
      <c r="E105" s="163">
        <v>173.93600000000001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132</v>
      </c>
      <c r="AH105" s="150">
        <v>5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7"/>
      <c r="B106" s="158"/>
      <c r="C106" s="192" t="s">
        <v>231</v>
      </c>
      <c r="D106" s="162"/>
      <c r="E106" s="163">
        <v>29.4</v>
      </c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132</v>
      </c>
      <c r="AH106" s="150">
        <v>5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ht="22.5" outlineLevel="1" x14ac:dyDescent="0.2">
      <c r="A107" s="173">
        <v>22</v>
      </c>
      <c r="B107" s="174" t="s">
        <v>232</v>
      </c>
      <c r="C107" s="191" t="s">
        <v>410</v>
      </c>
      <c r="D107" s="175" t="s">
        <v>121</v>
      </c>
      <c r="E107" s="176">
        <v>203.33600000000001</v>
      </c>
      <c r="F107" s="177"/>
      <c r="G107" s="178">
        <f>ROUND(E107*F107,2)</f>
        <v>0</v>
      </c>
      <c r="H107" s="177"/>
      <c r="I107" s="178">
        <f>ROUND(E107*H107,2)</f>
        <v>0</v>
      </c>
      <c r="J107" s="177"/>
      <c r="K107" s="178">
        <f>ROUND(E107*J107,2)</f>
        <v>0</v>
      </c>
      <c r="L107" s="178">
        <v>21</v>
      </c>
      <c r="M107" s="178">
        <f>G107*(1+L107/100)</f>
        <v>0</v>
      </c>
      <c r="N107" s="178">
        <v>0</v>
      </c>
      <c r="O107" s="178">
        <f>ROUND(E107*N107,2)</f>
        <v>0</v>
      </c>
      <c r="P107" s="178">
        <v>0</v>
      </c>
      <c r="Q107" s="178">
        <f>ROUND(E107*P107,2)</f>
        <v>0</v>
      </c>
      <c r="R107" s="178" t="s">
        <v>229</v>
      </c>
      <c r="S107" s="178" t="s">
        <v>123</v>
      </c>
      <c r="T107" s="179" t="s">
        <v>124</v>
      </c>
      <c r="U107" s="160">
        <v>0.52600000000000002</v>
      </c>
      <c r="V107" s="160">
        <f>ROUND(E107*U107,2)</f>
        <v>106.95</v>
      </c>
      <c r="W107" s="160"/>
      <c r="X107" s="160" t="s">
        <v>125</v>
      </c>
      <c r="Y107" s="150"/>
      <c r="Z107" s="150"/>
      <c r="AA107" s="150"/>
      <c r="AB107" s="150"/>
      <c r="AC107" s="150"/>
      <c r="AD107" s="150"/>
      <c r="AE107" s="150"/>
      <c r="AF107" s="150"/>
      <c r="AG107" s="150" t="s">
        <v>126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7"/>
      <c r="B108" s="158"/>
      <c r="C108" s="192" t="s">
        <v>233</v>
      </c>
      <c r="D108" s="162"/>
      <c r="E108" s="163">
        <v>203.33600000000001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132</v>
      </c>
      <c r="AH108" s="150">
        <v>5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81">
        <v>23</v>
      </c>
      <c r="B109" s="182" t="s">
        <v>234</v>
      </c>
      <c r="C109" s="193" t="s">
        <v>235</v>
      </c>
      <c r="D109" s="183" t="s">
        <v>184</v>
      </c>
      <c r="E109" s="184">
        <v>7.3</v>
      </c>
      <c r="F109" s="185"/>
      <c r="G109" s="186">
        <f>ROUND(E109*F109,2)</f>
        <v>0</v>
      </c>
      <c r="H109" s="185"/>
      <c r="I109" s="186">
        <f>ROUND(E109*H109,2)</f>
        <v>0</v>
      </c>
      <c r="J109" s="185"/>
      <c r="K109" s="186">
        <f>ROUND(E109*J109,2)</f>
        <v>0</v>
      </c>
      <c r="L109" s="186">
        <v>21</v>
      </c>
      <c r="M109" s="186">
        <f>G109*(1+L109/100)</f>
        <v>0</v>
      </c>
      <c r="N109" s="186">
        <v>0</v>
      </c>
      <c r="O109" s="186">
        <f>ROUND(E109*N109,2)</f>
        <v>0</v>
      </c>
      <c r="P109" s="186">
        <v>4.6000000000000001E-4</v>
      </c>
      <c r="Q109" s="186">
        <f>ROUND(E109*P109,2)</f>
        <v>0</v>
      </c>
      <c r="R109" s="186" t="s">
        <v>236</v>
      </c>
      <c r="S109" s="186" t="s">
        <v>123</v>
      </c>
      <c r="T109" s="187" t="s">
        <v>124</v>
      </c>
      <c r="U109" s="160">
        <v>2.25</v>
      </c>
      <c r="V109" s="160">
        <f>ROUND(E109*U109,2)</f>
        <v>16.43</v>
      </c>
      <c r="W109" s="160"/>
      <c r="X109" s="160" t="s">
        <v>125</v>
      </c>
      <c r="Y109" s="150"/>
      <c r="Z109" s="150"/>
      <c r="AA109" s="150"/>
      <c r="AB109" s="150"/>
      <c r="AC109" s="150"/>
      <c r="AD109" s="150"/>
      <c r="AE109" s="150"/>
      <c r="AF109" s="150"/>
      <c r="AG109" s="150" t="s">
        <v>126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73">
        <v>24</v>
      </c>
      <c r="B110" s="174" t="s">
        <v>237</v>
      </c>
      <c r="C110" s="191" t="s">
        <v>238</v>
      </c>
      <c r="D110" s="175" t="s">
        <v>184</v>
      </c>
      <c r="E110" s="176">
        <v>26</v>
      </c>
      <c r="F110" s="177"/>
      <c r="G110" s="178">
        <f>ROUND(E110*F110,2)</f>
        <v>0</v>
      </c>
      <c r="H110" s="177"/>
      <c r="I110" s="178">
        <f>ROUND(E110*H110,2)</f>
        <v>0</v>
      </c>
      <c r="J110" s="177"/>
      <c r="K110" s="178">
        <f>ROUND(E110*J110,2)</f>
        <v>0</v>
      </c>
      <c r="L110" s="178">
        <v>21</v>
      </c>
      <c r="M110" s="178">
        <f>G110*(1+L110/100)</f>
        <v>0</v>
      </c>
      <c r="N110" s="178">
        <v>0</v>
      </c>
      <c r="O110" s="178">
        <f>ROUND(E110*N110,2)</f>
        <v>0</v>
      </c>
      <c r="P110" s="178">
        <v>2.2599999999999999E-3</v>
      </c>
      <c r="Q110" s="178">
        <f>ROUND(E110*P110,2)</f>
        <v>0.06</v>
      </c>
      <c r="R110" s="178" t="s">
        <v>236</v>
      </c>
      <c r="S110" s="178" t="s">
        <v>123</v>
      </c>
      <c r="T110" s="179" t="s">
        <v>124</v>
      </c>
      <c r="U110" s="160">
        <v>2.2999999999999998</v>
      </c>
      <c r="V110" s="160">
        <f>ROUND(E110*U110,2)</f>
        <v>59.8</v>
      </c>
      <c r="W110" s="160"/>
      <c r="X110" s="160" t="s">
        <v>125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126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57"/>
      <c r="B111" s="158"/>
      <c r="C111" s="256" t="s">
        <v>239</v>
      </c>
      <c r="D111" s="257"/>
      <c r="E111" s="257"/>
      <c r="F111" s="257"/>
      <c r="G111" s="257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130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73">
        <v>25</v>
      </c>
      <c r="B112" s="174" t="s">
        <v>240</v>
      </c>
      <c r="C112" s="191" t="s">
        <v>241</v>
      </c>
      <c r="D112" s="175" t="s">
        <v>184</v>
      </c>
      <c r="E112" s="176">
        <v>2.5</v>
      </c>
      <c r="F112" s="177"/>
      <c r="G112" s="178">
        <f>ROUND(E112*F112,2)</f>
        <v>0</v>
      </c>
      <c r="H112" s="177"/>
      <c r="I112" s="178">
        <f>ROUND(E112*H112,2)</f>
        <v>0</v>
      </c>
      <c r="J112" s="177"/>
      <c r="K112" s="178">
        <f>ROUND(E112*J112,2)</f>
        <v>0</v>
      </c>
      <c r="L112" s="178">
        <v>21</v>
      </c>
      <c r="M112" s="178">
        <f>G112*(1+L112/100)</f>
        <v>0</v>
      </c>
      <c r="N112" s="178">
        <v>0</v>
      </c>
      <c r="O112" s="178">
        <f>ROUND(E112*N112,2)</f>
        <v>0</v>
      </c>
      <c r="P112" s="178">
        <v>9.0399999999999994E-3</v>
      </c>
      <c r="Q112" s="178">
        <f>ROUND(E112*P112,2)</f>
        <v>0.02</v>
      </c>
      <c r="R112" s="178" t="s">
        <v>236</v>
      </c>
      <c r="S112" s="178" t="s">
        <v>123</v>
      </c>
      <c r="T112" s="179" t="s">
        <v>124</v>
      </c>
      <c r="U112" s="160">
        <v>2.4500000000000002</v>
      </c>
      <c r="V112" s="160">
        <f>ROUND(E112*U112,2)</f>
        <v>6.13</v>
      </c>
      <c r="W112" s="160"/>
      <c r="X112" s="160" t="s">
        <v>125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126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7"/>
      <c r="B113" s="158"/>
      <c r="C113" s="192" t="s">
        <v>242</v>
      </c>
      <c r="D113" s="162"/>
      <c r="E113" s="163">
        <v>2.5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132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ht="22.5" outlineLevel="1" x14ac:dyDescent="0.2">
      <c r="A114" s="173">
        <v>26</v>
      </c>
      <c r="B114" s="174" t="s">
        <v>243</v>
      </c>
      <c r="C114" s="191" t="s">
        <v>244</v>
      </c>
      <c r="D114" s="175" t="s">
        <v>121</v>
      </c>
      <c r="E114" s="176">
        <v>8.19</v>
      </c>
      <c r="F114" s="177"/>
      <c r="G114" s="178">
        <f>ROUND(E114*F114,2)</f>
        <v>0</v>
      </c>
      <c r="H114" s="177"/>
      <c r="I114" s="178">
        <f>ROUND(E114*H114,2)</f>
        <v>0</v>
      </c>
      <c r="J114" s="177"/>
      <c r="K114" s="178">
        <f>ROUND(E114*J114,2)</f>
        <v>0</v>
      </c>
      <c r="L114" s="178">
        <v>21</v>
      </c>
      <c r="M114" s="178">
        <f>G114*(1+L114/100)</f>
        <v>0</v>
      </c>
      <c r="N114" s="178">
        <v>0</v>
      </c>
      <c r="O114" s="178">
        <f>ROUND(E114*N114,2)</f>
        <v>0</v>
      </c>
      <c r="P114" s="178">
        <v>0.05</v>
      </c>
      <c r="Q114" s="178">
        <f>ROUND(E114*P114,2)</f>
        <v>0.41</v>
      </c>
      <c r="R114" s="178" t="s">
        <v>236</v>
      </c>
      <c r="S114" s="178" t="s">
        <v>123</v>
      </c>
      <c r="T114" s="179" t="s">
        <v>124</v>
      </c>
      <c r="U114" s="160">
        <v>0.33</v>
      </c>
      <c r="V114" s="160">
        <f>ROUND(E114*U114,2)</f>
        <v>2.7</v>
      </c>
      <c r="W114" s="160"/>
      <c r="X114" s="160" t="s">
        <v>125</v>
      </c>
      <c r="Y114" s="150"/>
      <c r="Z114" s="150"/>
      <c r="AA114" s="150"/>
      <c r="AB114" s="150"/>
      <c r="AC114" s="150"/>
      <c r="AD114" s="150"/>
      <c r="AE114" s="150"/>
      <c r="AF114" s="150"/>
      <c r="AG114" s="150" t="s">
        <v>126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57"/>
      <c r="B115" s="158"/>
      <c r="C115" s="192" t="s">
        <v>131</v>
      </c>
      <c r="D115" s="162"/>
      <c r="E115" s="163">
        <v>8.19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132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ht="22.5" outlineLevel="1" x14ac:dyDescent="0.2">
      <c r="A116" s="173">
        <v>27</v>
      </c>
      <c r="B116" s="174" t="s">
        <v>245</v>
      </c>
      <c r="C116" s="191" t="s">
        <v>246</v>
      </c>
      <c r="D116" s="175" t="s">
        <v>121</v>
      </c>
      <c r="E116" s="176">
        <v>173.93600000000001</v>
      </c>
      <c r="F116" s="177"/>
      <c r="G116" s="178">
        <f>ROUND(E116*F116,2)</f>
        <v>0</v>
      </c>
      <c r="H116" s="177"/>
      <c r="I116" s="178">
        <f>ROUND(E116*H116,2)</f>
        <v>0</v>
      </c>
      <c r="J116" s="177"/>
      <c r="K116" s="178">
        <f>ROUND(E116*J116,2)</f>
        <v>0</v>
      </c>
      <c r="L116" s="178">
        <v>21</v>
      </c>
      <c r="M116" s="178">
        <f>G116*(1+L116/100)</f>
        <v>0</v>
      </c>
      <c r="N116" s="178">
        <v>0</v>
      </c>
      <c r="O116" s="178">
        <f>ROUND(E116*N116,2)</f>
        <v>0</v>
      </c>
      <c r="P116" s="178">
        <v>4.5999999999999999E-2</v>
      </c>
      <c r="Q116" s="178">
        <f>ROUND(E116*P116,2)</f>
        <v>8</v>
      </c>
      <c r="R116" s="178" t="s">
        <v>236</v>
      </c>
      <c r="S116" s="178" t="s">
        <v>123</v>
      </c>
      <c r="T116" s="179" t="s">
        <v>124</v>
      </c>
      <c r="U116" s="160">
        <v>0.26</v>
      </c>
      <c r="V116" s="160">
        <f>ROUND(E116*U116,2)</f>
        <v>45.22</v>
      </c>
      <c r="W116" s="160"/>
      <c r="X116" s="160" t="s">
        <v>125</v>
      </c>
      <c r="Y116" s="150"/>
      <c r="Z116" s="150"/>
      <c r="AA116" s="150"/>
      <c r="AB116" s="150"/>
      <c r="AC116" s="150"/>
      <c r="AD116" s="150"/>
      <c r="AE116" s="150"/>
      <c r="AF116" s="150"/>
      <c r="AG116" s="150" t="s">
        <v>126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7"/>
      <c r="B117" s="158"/>
      <c r="C117" s="192" t="s">
        <v>142</v>
      </c>
      <c r="D117" s="162"/>
      <c r="E117" s="163">
        <v>3.2749999999999999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132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7"/>
      <c r="B118" s="158"/>
      <c r="C118" s="192" t="s">
        <v>143</v>
      </c>
      <c r="D118" s="162"/>
      <c r="E118" s="163">
        <v>11.05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132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/>
      <c r="B119" s="158"/>
      <c r="C119" s="192" t="s">
        <v>199</v>
      </c>
      <c r="D119" s="162"/>
      <c r="E119" s="163">
        <v>30.09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132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7"/>
      <c r="B120" s="158"/>
      <c r="C120" s="192" t="s">
        <v>144</v>
      </c>
      <c r="D120" s="162"/>
      <c r="E120" s="163">
        <v>1.9350000000000001</v>
      </c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132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192" t="s">
        <v>145</v>
      </c>
      <c r="D121" s="162"/>
      <c r="E121" s="163">
        <v>2.25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132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57"/>
      <c r="B122" s="158"/>
      <c r="C122" s="192" t="s">
        <v>146</v>
      </c>
      <c r="D122" s="162"/>
      <c r="E122" s="163">
        <v>1.89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132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192" t="s">
        <v>147</v>
      </c>
      <c r="D123" s="162"/>
      <c r="E123" s="163">
        <v>1.8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132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57"/>
      <c r="B124" s="158"/>
      <c r="C124" s="192" t="s">
        <v>148</v>
      </c>
      <c r="D124" s="162"/>
      <c r="E124" s="163">
        <v>5.67</v>
      </c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132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7"/>
      <c r="B125" s="158"/>
      <c r="C125" s="192" t="s">
        <v>149</v>
      </c>
      <c r="D125" s="162"/>
      <c r="E125" s="163">
        <v>4.1760000000000002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132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7"/>
      <c r="B126" s="158"/>
      <c r="C126" s="192" t="s">
        <v>150</v>
      </c>
      <c r="D126" s="162"/>
      <c r="E126" s="163">
        <v>1.68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132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57"/>
      <c r="B127" s="158"/>
      <c r="C127" s="192" t="s">
        <v>151</v>
      </c>
      <c r="D127" s="162"/>
      <c r="E127" s="163">
        <v>3.915</v>
      </c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132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7"/>
      <c r="B128" s="158"/>
      <c r="C128" s="192" t="s">
        <v>152</v>
      </c>
      <c r="D128" s="162"/>
      <c r="E128" s="163">
        <v>1.35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132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57"/>
      <c r="B129" s="158"/>
      <c r="C129" s="192" t="s">
        <v>153</v>
      </c>
      <c r="D129" s="162"/>
      <c r="E129" s="163">
        <v>0.3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132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7"/>
      <c r="B130" s="158"/>
      <c r="C130" s="192" t="s">
        <v>154</v>
      </c>
      <c r="D130" s="162"/>
      <c r="E130" s="163">
        <v>1.4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132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57"/>
      <c r="B131" s="158"/>
      <c r="C131" s="192" t="s">
        <v>155</v>
      </c>
      <c r="D131" s="162"/>
      <c r="E131" s="163">
        <v>8.1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132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7"/>
      <c r="B132" s="158"/>
      <c r="C132" s="192" t="s">
        <v>156</v>
      </c>
      <c r="D132" s="162"/>
      <c r="E132" s="163">
        <v>1.56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132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57"/>
      <c r="B133" s="158"/>
      <c r="C133" s="192" t="s">
        <v>157</v>
      </c>
      <c r="D133" s="162"/>
      <c r="E133" s="163">
        <v>1.43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132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7"/>
      <c r="B134" s="158"/>
      <c r="C134" s="192" t="s">
        <v>158</v>
      </c>
      <c r="D134" s="162"/>
      <c r="E134" s="163">
        <v>5.04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132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57"/>
      <c r="B135" s="158"/>
      <c r="C135" s="192" t="s">
        <v>159</v>
      </c>
      <c r="D135" s="162"/>
      <c r="E135" s="163">
        <v>1.1000000000000001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132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57"/>
      <c r="B136" s="158"/>
      <c r="C136" s="192" t="s">
        <v>160</v>
      </c>
      <c r="D136" s="162"/>
      <c r="E136" s="163">
        <v>42.5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132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">
      <c r="A137" s="157"/>
      <c r="B137" s="158"/>
      <c r="C137" s="192" t="s">
        <v>161</v>
      </c>
      <c r="D137" s="162"/>
      <c r="E137" s="163">
        <v>3.45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132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57"/>
      <c r="B138" s="158"/>
      <c r="C138" s="192" t="s">
        <v>162</v>
      </c>
      <c r="D138" s="162"/>
      <c r="E138" s="163">
        <v>3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132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57"/>
      <c r="B139" s="158"/>
      <c r="C139" s="192" t="s">
        <v>163</v>
      </c>
      <c r="D139" s="162"/>
      <c r="E139" s="163">
        <v>6.3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132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7"/>
      <c r="B140" s="158"/>
      <c r="C140" s="192" t="s">
        <v>164</v>
      </c>
      <c r="D140" s="162"/>
      <c r="E140" s="163">
        <v>4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132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57"/>
      <c r="B141" s="158"/>
      <c r="C141" s="192" t="s">
        <v>165</v>
      </c>
      <c r="D141" s="162"/>
      <c r="E141" s="163">
        <v>1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132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57"/>
      <c r="B142" s="158"/>
      <c r="C142" s="192" t="s">
        <v>166</v>
      </c>
      <c r="D142" s="162"/>
      <c r="E142" s="163">
        <v>14.445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132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7"/>
      <c r="B143" s="158"/>
      <c r="C143" s="192" t="s">
        <v>167</v>
      </c>
      <c r="D143" s="162"/>
      <c r="E143" s="163">
        <v>6.23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132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57"/>
      <c r="B144" s="158"/>
      <c r="C144" s="192" t="s">
        <v>168</v>
      </c>
      <c r="D144" s="162"/>
      <c r="E144" s="163">
        <v>5</v>
      </c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132</v>
      </c>
      <c r="AH144" s="150">
        <v>0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ht="33.75" outlineLevel="1" x14ac:dyDescent="0.2">
      <c r="A145" s="173">
        <v>28</v>
      </c>
      <c r="B145" s="174" t="s">
        <v>247</v>
      </c>
      <c r="C145" s="191" t="s">
        <v>248</v>
      </c>
      <c r="D145" s="175" t="s">
        <v>121</v>
      </c>
      <c r="E145" s="176">
        <v>29.4</v>
      </c>
      <c r="F145" s="177"/>
      <c r="G145" s="178">
        <f>ROUND(E145*F145,2)</f>
        <v>0</v>
      </c>
      <c r="H145" s="177"/>
      <c r="I145" s="178">
        <f>ROUND(E145*H145,2)</f>
        <v>0</v>
      </c>
      <c r="J145" s="177"/>
      <c r="K145" s="178">
        <f>ROUND(E145*J145,2)</f>
        <v>0</v>
      </c>
      <c r="L145" s="178">
        <v>21</v>
      </c>
      <c r="M145" s="178">
        <f>G145*(1+L145/100)</f>
        <v>0</v>
      </c>
      <c r="N145" s="178">
        <v>0</v>
      </c>
      <c r="O145" s="178">
        <f>ROUND(E145*N145,2)</f>
        <v>0</v>
      </c>
      <c r="P145" s="178">
        <v>5.8999999999999997E-2</v>
      </c>
      <c r="Q145" s="178">
        <f>ROUND(E145*P145,2)</f>
        <v>1.73</v>
      </c>
      <c r="R145" s="178" t="s">
        <v>236</v>
      </c>
      <c r="S145" s="178" t="s">
        <v>123</v>
      </c>
      <c r="T145" s="179" t="s">
        <v>124</v>
      </c>
      <c r="U145" s="160">
        <v>0.2</v>
      </c>
      <c r="V145" s="160">
        <f>ROUND(E145*U145,2)</f>
        <v>5.88</v>
      </c>
      <c r="W145" s="160"/>
      <c r="X145" s="160" t="s">
        <v>125</v>
      </c>
      <c r="Y145" s="150"/>
      <c r="Z145" s="150"/>
      <c r="AA145" s="150"/>
      <c r="AB145" s="150"/>
      <c r="AC145" s="150"/>
      <c r="AD145" s="150"/>
      <c r="AE145" s="150"/>
      <c r="AF145" s="150"/>
      <c r="AG145" s="150" t="s">
        <v>126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57"/>
      <c r="B146" s="158"/>
      <c r="C146" s="192" t="s">
        <v>169</v>
      </c>
      <c r="D146" s="162"/>
      <c r="E146" s="163">
        <v>3.3</v>
      </c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132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57"/>
      <c r="B147" s="158"/>
      <c r="C147" s="192" t="s">
        <v>170</v>
      </c>
      <c r="D147" s="162"/>
      <c r="E147" s="163">
        <v>10.8</v>
      </c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132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57"/>
      <c r="B148" s="158"/>
      <c r="C148" s="192" t="s">
        <v>171</v>
      </c>
      <c r="D148" s="162"/>
      <c r="E148" s="163">
        <v>3.6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132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57"/>
      <c r="B149" s="158"/>
      <c r="C149" s="192" t="s">
        <v>172</v>
      </c>
      <c r="D149" s="162"/>
      <c r="E149" s="163">
        <v>11.7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132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ht="22.5" outlineLevel="1" x14ac:dyDescent="0.2">
      <c r="A150" s="173">
        <v>29</v>
      </c>
      <c r="B150" s="174" t="s">
        <v>249</v>
      </c>
      <c r="C150" s="191" t="s">
        <v>250</v>
      </c>
      <c r="D150" s="175" t="s">
        <v>121</v>
      </c>
      <c r="E150" s="176">
        <v>203.33600000000001</v>
      </c>
      <c r="F150" s="177"/>
      <c r="G150" s="178">
        <f>ROUND(E150*F150,2)</f>
        <v>0</v>
      </c>
      <c r="H150" s="177"/>
      <c r="I150" s="178">
        <f>ROUND(E150*H150,2)</f>
        <v>0</v>
      </c>
      <c r="J150" s="177"/>
      <c r="K150" s="178">
        <f>ROUND(E150*J150,2)</f>
        <v>0</v>
      </c>
      <c r="L150" s="178">
        <v>21</v>
      </c>
      <c r="M150" s="178">
        <f>G150*(1+L150/100)</f>
        <v>0</v>
      </c>
      <c r="N150" s="178">
        <v>0</v>
      </c>
      <c r="O150" s="178">
        <f>ROUND(E150*N150,2)</f>
        <v>0</v>
      </c>
      <c r="P150" s="178">
        <v>1.4E-2</v>
      </c>
      <c r="Q150" s="178">
        <f>ROUND(E150*P150,2)</f>
        <v>2.85</v>
      </c>
      <c r="R150" s="178" t="s">
        <v>236</v>
      </c>
      <c r="S150" s="178" t="s">
        <v>123</v>
      </c>
      <c r="T150" s="179" t="s">
        <v>124</v>
      </c>
      <c r="U150" s="160">
        <v>0.22</v>
      </c>
      <c r="V150" s="160">
        <f>ROUND(E150*U150,2)</f>
        <v>44.73</v>
      </c>
      <c r="W150" s="160"/>
      <c r="X150" s="160" t="s">
        <v>125</v>
      </c>
      <c r="Y150" s="150"/>
      <c r="Z150" s="150"/>
      <c r="AA150" s="150"/>
      <c r="AB150" s="150"/>
      <c r="AC150" s="150"/>
      <c r="AD150" s="150"/>
      <c r="AE150" s="150"/>
      <c r="AF150" s="150"/>
      <c r="AG150" s="150" t="s">
        <v>126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57"/>
      <c r="B151" s="158"/>
      <c r="C151" s="192" t="s">
        <v>233</v>
      </c>
      <c r="D151" s="162"/>
      <c r="E151" s="163">
        <v>203.33600000000001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132</v>
      </c>
      <c r="AH151" s="150">
        <v>5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ht="22.5" outlineLevel="1" x14ac:dyDescent="0.2">
      <c r="A152" s="173">
        <v>30</v>
      </c>
      <c r="B152" s="174" t="s">
        <v>251</v>
      </c>
      <c r="C152" s="191" t="s">
        <v>252</v>
      </c>
      <c r="D152" s="175" t="s">
        <v>121</v>
      </c>
      <c r="E152" s="176">
        <v>22.56</v>
      </c>
      <c r="F152" s="177"/>
      <c r="G152" s="178">
        <f>ROUND(E152*F152,2)</f>
        <v>0</v>
      </c>
      <c r="H152" s="177"/>
      <c r="I152" s="178">
        <f>ROUND(E152*H152,2)</f>
        <v>0</v>
      </c>
      <c r="J152" s="177"/>
      <c r="K152" s="178">
        <f>ROUND(E152*J152,2)</f>
        <v>0</v>
      </c>
      <c r="L152" s="178">
        <v>21</v>
      </c>
      <c r="M152" s="178">
        <f>G152*(1+L152/100)</f>
        <v>0</v>
      </c>
      <c r="N152" s="178">
        <v>0</v>
      </c>
      <c r="O152" s="178">
        <f>ROUND(E152*N152,2)</f>
        <v>0</v>
      </c>
      <c r="P152" s="178">
        <v>6.8000000000000005E-2</v>
      </c>
      <c r="Q152" s="178">
        <f>ROUND(E152*P152,2)</f>
        <v>1.53</v>
      </c>
      <c r="R152" s="178" t="s">
        <v>236</v>
      </c>
      <c r="S152" s="178" t="s">
        <v>123</v>
      </c>
      <c r="T152" s="179" t="s">
        <v>124</v>
      </c>
      <c r="U152" s="160">
        <v>0.3</v>
      </c>
      <c r="V152" s="160">
        <f>ROUND(E152*U152,2)</f>
        <v>6.77</v>
      </c>
      <c r="W152" s="160"/>
      <c r="X152" s="160" t="s">
        <v>125</v>
      </c>
      <c r="Y152" s="150"/>
      <c r="Z152" s="150"/>
      <c r="AA152" s="150"/>
      <c r="AB152" s="150"/>
      <c r="AC152" s="150"/>
      <c r="AD152" s="150"/>
      <c r="AE152" s="150"/>
      <c r="AF152" s="150"/>
      <c r="AG152" s="150" t="s">
        <v>126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57"/>
      <c r="B153" s="158"/>
      <c r="C153" s="260" t="s">
        <v>253</v>
      </c>
      <c r="D153" s="261"/>
      <c r="E153" s="261"/>
      <c r="F153" s="261"/>
      <c r="G153" s="261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128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57"/>
      <c r="B154" s="158"/>
      <c r="C154" s="192" t="s">
        <v>254</v>
      </c>
      <c r="D154" s="162"/>
      <c r="E154" s="163">
        <v>13.1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132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7"/>
      <c r="B155" s="158"/>
      <c r="C155" s="192" t="s">
        <v>191</v>
      </c>
      <c r="D155" s="162"/>
      <c r="E155" s="163">
        <v>2.4750000000000001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132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57"/>
      <c r="B156" s="158"/>
      <c r="C156" s="192" t="s">
        <v>255</v>
      </c>
      <c r="D156" s="162"/>
      <c r="E156" s="163">
        <v>0.32500000000000001</v>
      </c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132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7"/>
      <c r="B157" s="158"/>
      <c r="C157" s="192" t="s">
        <v>256</v>
      </c>
      <c r="D157" s="162"/>
      <c r="E157" s="163">
        <v>3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132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7"/>
      <c r="B158" s="158"/>
      <c r="C158" s="192" t="s">
        <v>193</v>
      </c>
      <c r="D158" s="162"/>
      <c r="E158" s="163">
        <v>1.26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132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57"/>
      <c r="B159" s="158"/>
      <c r="C159" s="192" t="s">
        <v>257</v>
      </c>
      <c r="D159" s="162"/>
      <c r="E159" s="163">
        <v>2.4</v>
      </c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132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x14ac:dyDescent="0.2">
      <c r="A160" s="167" t="s">
        <v>118</v>
      </c>
      <c r="B160" s="168" t="s">
        <v>75</v>
      </c>
      <c r="C160" s="190" t="s">
        <v>76</v>
      </c>
      <c r="D160" s="169"/>
      <c r="E160" s="170"/>
      <c r="F160" s="171"/>
      <c r="G160" s="171">
        <f>SUMIF(AG161:AG162,"&lt;&gt;NOR",G161:G162)</f>
        <v>0</v>
      </c>
      <c r="H160" s="171"/>
      <c r="I160" s="171">
        <f>SUM(I161:I162)</f>
        <v>0</v>
      </c>
      <c r="J160" s="171"/>
      <c r="K160" s="171">
        <f>SUM(K161:K162)</f>
        <v>0</v>
      </c>
      <c r="L160" s="171"/>
      <c r="M160" s="171">
        <f>SUM(M161:M162)</f>
        <v>0</v>
      </c>
      <c r="N160" s="171"/>
      <c r="O160" s="171">
        <f>SUM(O161:O162)</f>
        <v>0</v>
      </c>
      <c r="P160" s="171"/>
      <c r="Q160" s="171">
        <f>SUM(Q161:Q162)</f>
        <v>0</v>
      </c>
      <c r="R160" s="171"/>
      <c r="S160" s="171"/>
      <c r="T160" s="172"/>
      <c r="U160" s="166"/>
      <c r="V160" s="166">
        <f>SUM(V161:V162)</f>
        <v>39.17</v>
      </c>
      <c r="W160" s="166"/>
      <c r="X160" s="166"/>
      <c r="AG160" t="s">
        <v>119</v>
      </c>
    </row>
    <row r="161" spans="1:60" ht="33.75" outlineLevel="1" x14ac:dyDescent="0.2">
      <c r="A161" s="173">
        <v>31</v>
      </c>
      <c r="B161" s="174" t="s">
        <v>258</v>
      </c>
      <c r="C161" s="191" t="s">
        <v>259</v>
      </c>
      <c r="D161" s="175" t="s">
        <v>260</v>
      </c>
      <c r="E161" s="176">
        <v>18.65005</v>
      </c>
      <c r="F161" s="177"/>
      <c r="G161" s="178">
        <f>ROUND(E161*F161,2)</f>
        <v>0</v>
      </c>
      <c r="H161" s="177"/>
      <c r="I161" s="178">
        <f>ROUND(E161*H161,2)</f>
        <v>0</v>
      </c>
      <c r="J161" s="177"/>
      <c r="K161" s="178">
        <f>ROUND(E161*J161,2)</f>
        <v>0</v>
      </c>
      <c r="L161" s="178">
        <v>21</v>
      </c>
      <c r="M161" s="178">
        <f>G161*(1+L161/100)</f>
        <v>0</v>
      </c>
      <c r="N161" s="178">
        <v>0</v>
      </c>
      <c r="O161" s="178">
        <f>ROUND(E161*N161,2)</f>
        <v>0</v>
      </c>
      <c r="P161" s="178">
        <v>0</v>
      </c>
      <c r="Q161" s="178">
        <f>ROUND(E161*P161,2)</f>
        <v>0</v>
      </c>
      <c r="R161" s="178" t="s">
        <v>261</v>
      </c>
      <c r="S161" s="178" t="s">
        <v>123</v>
      </c>
      <c r="T161" s="179" t="s">
        <v>124</v>
      </c>
      <c r="U161" s="160">
        <v>2.1</v>
      </c>
      <c r="V161" s="160">
        <f>ROUND(E161*U161,2)</f>
        <v>39.17</v>
      </c>
      <c r="W161" s="160"/>
      <c r="X161" s="160" t="s">
        <v>262</v>
      </c>
      <c r="Y161" s="150"/>
      <c r="Z161" s="150"/>
      <c r="AA161" s="150"/>
      <c r="AB161" s="150"/>
      <c r="AC161" s="150"/>
      <c r="AD161" s="150"/>
      <c r="AE161" s="150"/>
      <c r="AF161" s="150"/>
      <c r="AG161" s="150" t="s">
        <v>263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7"/>
      <c r="B162" s="158"/>
      <c r="C162" s="260" t="s">
        <v>264</v>
      </c>
      <c r="D162" s="261"/>
      <c r="E162" s="261"/>
      <c r="F162" s="261"/>
      <c r="G162" s="261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128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x14ac:dyDescent="0.2">
      <c r="A163" s="167" t="s">
        <v>118</v>
      </c>
      <c r="B163" s="168" t="s">
        <v>77</v>
      </c>
      <c r="C163" s="190" t="s">
        <v>78</v>
      </c>
      <c r="D163" s="169"/>
      <c r="E163" s="170"/>
      <c r="F163" s="171"/>
      <c r="G163" s="171">
        <f>SUMIF(AG164:AG168,"&lt;&gt;NOR",G164:G168)</f>
        <v>0</v>
      </c>
      <c r="H163" s="171"/>
      <c r="I163" s="171">
        <f>SUM(I164:I168)</f>
        <v>0</v>
      </c>
      <c r="J163" s="171"/>
      <c r="K163" s="171">
        <f>SUM(K164:K168)</f>
        <v>0</v>
      </c>
      <c r="L163" s="171"/>
      <c r="M163" s="171">
        <f>SUM(M164:M168)</f>
        <v>0</v>
      </c>
      <c r="N163" s="171"/>
      <c r="O163" s="171">
        <f>SUM(O164:O168)</f>
        <v>0</v>
      </c>
      <c r="P163" s="171"/>
      <c r="Q163" s="171">
        <f>SUM(Q164:Q168)</f>
        <v>0</v>
      </c>
      <c r="R163" s="171"/>
      <c r="S163" s="171"/>
      <c r="T163" s="172"/>
      <c r="U163" s="166"/>
      <c r="V163" s="166">
        <f>SUM(V164:V168)</f>
        <v>0</v>
      </c>
      <c r="W163" s="166"/>
      <c r="X163" s="166"/>
      <c r="AG163" t="s">
        <v>119</v>
      </c>
    </row>
    <row r="164" spans="1:60" ht="22.5" outlineLevel="1" x14ac:dyDescent="0.2">
      <c r="A164" s="181">
        <v>32</v>
      </c>
      <c r="B164" s="182" t="s">
        <v>265</v>
      </c>
      <c r="C164" s="193" t="s">
        <v>266</v>
      </c>
      <c r="D164" s="183" t="s">
        <v>212</v>
      </c>
      <c r="E164" s="184">
        <v>1</v>
      </c>
      <c r="F164" s="185"/>
      <c r="G164" s="186">
        <f>ROUND(E164*F164,2)</f>
        <v>0</v>
      </c>
      <c r="H164" s="185"/>
      <c r="I164" s="186">
        <f>ROUND(E164*H164,2)</f>
        <v>0</v>
      </c>
      <c r="J164" s="185"/>
      <c r="K164" s="186">
        <f>ROUND(E164*J164,2)</f>
        <v>0</v>
      </c>
      <c r="L164" s="186">
        <v>21</v>
      </c>
      <c r="M164" s="186">
        <f>G164*(1+L164/100)</f>
        <v>0</v>
      </c>
      <c r="N164" s="186">
        <v>0</v>
      </c>
      <c r="O164" s="186">
        <f>ROUND(E164*N164,2)</f>
        <v>0</v>
      </c>
      <c r="P164" s="186">
        <v>0</v>
      </c>
      <c r="Q164" s="186">
        <f>ROUND(E164*P164,2)</f>
        <v>0</v>
      </c>
      <c r="R164" s="186"/>
      <c r="S164" s="186" t="s">
        <v>203</v>
      </c>
      <c r="T164" s="187" t="s">
        <v>204</v>
      </c>
      <c r="U164" s="160">
        <v>0</v>
      </c>
      <c r="V164" s="160">
        <f>ROUND(E164*U164,2)</f>
        <v>0</v>
      </c>
      <c r="W164" s="160"/>
      <c r="X164" s="160" t="s">
        <v>125</v>
      </c>
      <c r="Y164" s="150"/>
      <c r="Z164" s="150"/>
      <c r="AA164" s="150"/>
      <c r="AB164" s="150"/>
      <c r="AC164" s="150"/>
      <c r="AD164" s="150"/>
      <c r="AE164" s="150"/>
      <c r="AF164" s="150"/>
      <c r="AG164" s="150" t="s">
        <v>126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81">
        <v>33</v>
      </c>
      <c r="B165" s="182" t="s">
        <v>267</v>
      </c>
      <c r="C165" s="193" t="s">
        <v>268</v>
      </c>
      <c r="D165" s="183" t="s">
        <v>212</v>
      </c>
      <c r="E165" s="184">
        <v>1</v>
      </c>
      <c r="F165" s="185"/>
      <c r="G165" s="186">
        <f>ROUND(E165*F165,2)</f>
        <v>0</v>
      </c>
      <c r="H165" s="185"/>
      <c r="I165" s="186">
        <f>ROUND(E165*H165,2)</f>
        <v>0</v>
      </c>
      <c r="J165" s="185"/>
      <c r="K165" s="186">
        <f>ROUND(E165*J165,2)</f>
        <v>0</v>
      </c>
      <c r="L165" s="186">
        <v>21</v>
      </c>
      <c r="M165" s="186">
        <f>G165*(1+L165/100)</f>
        <v>0</v>
      </c>
      <c r="N165" s="186">
        <v>0</v>
      </c>
      <c r="O165" s="186">
        <f>ROUND(E165*N165,2)</f>
        <v>0</v>
      </c>
      <c r="P165" s="186">
        <v>0</v>
      </c>
      <c r="Q165" s="186">
        <f>ROUND(E165*P165,2)</f>
        <v>0</v>
      </c>
      <c r="R165" s="186"/>
      <c r="S165" s="186" t="s">
        <v>203</v>
      </c>
      <c r="T165" s="187" t="s">
        <v>204</v>
      </c>
      <c r="U165" s="160">
        <v>0</v>
      </c>
      <c r="V165" s="160">
        <f>ROUND(E165*U165,2)</f>
        <v>0</v>
      </c>
      <c r="W165" s="160"/>
      <c r="X165" s="160" t="s">
        <v>125</v>
      </c>
      <c r="Y165" s="150"/>
      <c r="Z165" s="150"/>
      <c r="AA165" s="150"/>
      <c r="AB165" s="150"/>
      <c r="AC165" s="150"/>
      <c r="AD165" s="150"/>
      <c r="AE165" s="150"/>
      <c r="AF165" s="150"/>
      <c r="AG165" s="150" t="s">
        <v>126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73">
        <v>34</v>
      </c>
      <c r="B166" s="174" t="s">
        <v>269</v>
      </c>
      <c r="C166" s="191" t="s">
        <v>270</v>
      </c>
      <c r="D166" s="175" t="s">
        <v>212</v>
      </c>
      <c r="E166" s="176">
        <v>1</v>
      </c>
      <c r="F166" s="177"/>
      <c r="G166" s="178">
        <f>ROUND(E166*F166,2)</f>
        <v>0</v>
      </c>
      <c r="H166" s="177"/>
      <c r="I166" s="178">
        <f>ROUND(E166*H166,2)</f>
        <v>0</v>
      </c>
      <c r="J166" s="177"/>
      <c r="K166" s="178">
        <f>ROUND(E166*J166,2)</f>
        <v>0</v>
      </c>
      <c r="L166" s="178">
        <v>21</v>
      </c>
      <c r="M166" s="178">
        <f>G166*(1+L166/100)</f>
        <v>0</v>
      </c>
      <c r="N166" s="178">
        <v>0</v>
      </c>
      <c r="O166" s="178">
        <f>ROUND(E166*N166,2)</f>
        <v>0</v>
      </c>
      <c r="P166" s="178">
        <v>0</v>
      </c>
      <c r="Q166" s="178">
        <f>ROUND(E166*P166,2)</f>
        <v>0</v>
      </c>
      <c r="R166" s="178"/>
      <c r="S166" s="178" t="s">
        <v>203</v>
      </c>
      <c r="T166" s="179" t="s">
        <v>204</v>
      </c>
      <c r="U166" s="160">
        <v>0</v>
      </c>
      <c r="V166" s="160">
        <f>ROUND(E166*U166,2)</f>
        <v>0</v>
      </c>
      <c r="W166" s="160"/>
      <c r="X166" s="160" t="s">
        <v>125</v>
      </c>
      <c r="Y166" s="150"/>
      <c r="Z166" s="150"/>
      <c r="AA166" s="150"/>
      <c r="AB166" s="150"/>
      <c r="AC166" s="150"/>
      <c r="AD166" s="150"/>
      <c r="AE166" s="150"/>
      <c r="AF166" s="150"/>
      <c r="AG166" s="150" t="s">
        <v>126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57">
        <v>35</v>
      </c>
      <c r="B167" s="158" t="s">
        <v>271</v>
      </c>
      <c r="C167" s="194" t="s">
        <v>272</v>
      </c>
      <c r="D167" s="159" t="s">
        <v>0</v>
      </c>
      <c r="E167" s="188"/>
      <c r="F167" s="161"/>
      <c r="G167" s="160">
        <f>ROUND(E167*F167,2)</f>
        <v>0</v>
      </c>
      <c r="H167" s="161"/>
      <c r="I167" s="160">
        <f>ROUND(E167*H167,2)</f>
        <v>0</v>
      </c>
      <c r="J167" s="161"/>
      <c r="K167" s="160">
        <f>ROUND(E167*J167,2)</f>
        <v>0</v>
      </c>
      <c r="L167" s="160">
        <v>21</v>
      </c>
      <c r="M167" s="160">
        <f>G167*(1+L167/100)</f>
        <v>0</v>
      </c>
      <c r="N167" s="160">
        <v>0</v>
      </c>
      <c r="O167" s="160">
        <f>ROUND(E167*N167,2)</f>
        <v>0</v>
      </c>
      <c r="P167" s="160">
        <v>0</v>
      </c>
      <c r="Q167" s="160">
        <f>ROUND(E167*P167,2)</f>
        <v>0</v>
      </c>
      <c r="R167" s="160" t="s">
        <v>273</v>
      </c>
      <c r="S167" s="160" t="s">
        <v>123</v>
      </c>
      <c r="T167" s="160" t="s">
        <v>124</v>
      </c>
      <c r="U167" s="160">
        <v>0</v>
      </c>
      <c r="V167" s="160">
        <f>ROUND(E167*U167,2)</f>
        <v>0</v>
      </c>
      <c r="W167" s="160"/>
      <c r="X167" s="160" t="s">
        <v>262</v>
      </c>
      <c r="Y167" s="150"/>
      <c r="Z167" s="150"/>
      <c r="AA167" s="150"/>
      <c r="AB167" s="150"/>
      <c r="AC167" s="150"/>
      <c r="AD167" s="150"/>
      <c r="AE167" s="150"/>
      <c r="AF167" s="150"/>
      <c r="AG167" s="150" t="s">
        <v>263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57"/>
      <c r="B168" s="158"/>
      <c r="C168" s="258" t="s">
        <v>274</v>
      </c>
      <c r="D168" s="259"/>
      <c r="E168" s="259"/>
      <c r="F168" s="259"/>
      <c r="G168" s="259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128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x14ac:dyDescent="0.2">
      <c r="A169" s="167" t="s">
        <v>118</v>
      </c>
      <c r="B169" s="168" t="s">
        <v>79</v>
      </c>
      <c r="C169" s="190" t="s">
        <v>80</v>
      </c>
      <c r="D169" s="169"/>
      <c r="E169" s="170"/>
      <c r="F169" s="171"/>
      <c r="G169" s="171">
        <f>SUMIF(AG170:AG194,"&lt;&gt;NOR",G170:G194)</f>
        <v>0</v>
      </c>
      <c r="H169" s="171"/>
      <c r="I169" s="171">
        <f>SUM(I170:I194)</f>
        <v>0</v>
      </c>
      <c r="J169" s="171"/>
      <c r="K169" s="171">
        <f>SUM(K170:K194)</f>
        <v>0</v>
      </c>
      <c r="L169" s="171"/>
      <c r="M169" s="171">
        <f>SUM(M170:M194)</f>
        <v>0</v>
      </c>
      <c r="N169" s="171"/>
      <c r="O169" s="171">
        <f>SUM(O170:O194)</f>
        <v>0.04</v>
      </c>
      <c r="P169" s="171"/>
      <c r="Q169" s="171">
        <f>SUM(Q170:Q194)</f>
        <v>1.26</v>
      </c>
      <c r="R169" s="171"/>
      <c r="S169" s="171"/>
      <c r="T169" s="172"/>
      <c r="U169" s="166"/>
      <c r="V169" s="166">
        <f>SUM(V170:V194)</f>
        <v>72.08</v>
      </c>
      <c r="W169" s="166"/>
      <c r="X169" s="166"/>
      <c r="AG169" t="s">
        <v>119</v>
      </c>
    </row>
    <row r="170" spans="1:60" ht="22.5" outlineLevel="1" x14ac:dyDescent="0.2">
      <c r="A170" s="173">
        <v>36</v>
      </c>
      <c r="B170" s="174" t="s">
        <v>275</v>
      </c>
      <c r="C170" s="191" t="s">
        <v>276</v>
      </c>
      <c r="D170" s="175" t="s">
        <v>121</v>
      </c>
      <c r="E170" s="176">
        <v>38.43</v>
      </c>
      <c r="F170" s="177"/>
      <c r="G170" s="178">
        <f>ROUND(E170*F170,2)</f>
        <v>0</v>
      </c>
      <c r="H170" s="177"/>
      <c r="I170" s="178">
        <f>ROUND(E170*H170,2)</f>
        <v>0</v>
      </c>
      <c r="J170" s="177"/>
      <c r="K170" s="178">
        <f>ROUND(E170*J170,2)</f>
        <v>0</v>
      </c>
      <c r="L170" s="178">
        <v>21</v>
      </c>
      <c r="M170" s="178">
        <f>G170*(1+L170/100)</f>
        <v>0</v>
      </c>
      <c r="N170" s="178">
        <v>0</v>
      </c>
      <c r="O170" s="178">
        <f>ROUND(E170*N170,2)</f>
        <v>0</v>
      </c>
      <c r="P170" s="178">
        <v>2.4649999999999998E-2</v>
      </c>
      <c r="Q170" s="178">
        <f>ROUND(E170*P170,2)</f>
        <v>0.95</v>
      </c>
      <c r="R170" s="178"/>
      <c r="S170" s="178" t="s">
        <v>203</v>
      </c>
      <c r="T170" s="179" t="s">
        <v>204</v>
      </c>
      <c r="U170" s="160">
        <v>0.25</v>
      </c>
      <c r="V170" s="160">
        <f>ROUND(E170*U170,2)</f>
        <v>9.61</v>
      </c>
      <c r="W170" s="160"/>
      <c r="X170" s="160" t="s">
        <v>125</v>
      </c>
      <c r="Y170" s="150"/>
      <c r="Z170" s="150"/>
      <c r="AA170" s="150"/>
      <c r="AB170" s="150"/>
      <c r="AC170" s="150"/>
      <c r="AD170" s="150"/>
      <c r="AE170" s="150"/>
      <c r="AF170" s="150"/>
      <c r="AG170" s="150" t="s">
        <v>126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57"/>
      <c r="B171" s="158"/>
      <c r="C171" s="192" t="s">
        <v>277</v>
      </c>
      <c r="D171" s="162"/>
      <c r="E171" s="163">
        <v>5.67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132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57"/>
      <c r="B172" s="158"/>
      <c r="C172" s="192" t="s">
        <v>151</v>
      </c>
      <c r="D172" s="162"/>
      <c r="E172" s="163">
        <v>3.915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132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57"/>
      <c r="B173" s="158"/>
      <c r="C173" s="192" t="s">
        <v>155</v>
      </c>
      <c r="D173" s="162"/>
      <c r="E173" s="163">
        <v>8.1</v>
      </c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132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57"/>
      <c r="B174" s="158"/>
      <c r="C174" s="192" t="s">
        <v>163</v>
      </c>
      <c r="D174" s="162"/>
      <c r="E174" s="163">
        <v>6.3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132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57"/>
      <c r="B175" s="158"/>
      <c r="C175" s="192" t="s">
        <v>166</v>
      </c>
      <c r="D175" s="162"/>
      <c r="E175" s="163">
        <v>14.445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132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ht="22.5" outlineLevel="1" x14ac:dyDescent="0.2">
      <c r="A176" s="173">
        <v>37</v>
      </c>
      <c r="B176" s="174" t="s">
        <v>278</v>
      </c>
      <c r="C176" s="191" t="s">
        <v>279</v>
      </c>
      <c r="D176" s="175" t="s">
        <v>121</v>
      </c>
      <c r="E176" s="176">
        <v>38.43</v>
      </c>
      <c r="F176" s="177"/>
      <c r="G176" s="178">
        <f>ROUND(E176*F176,2)</f>
        <v>0</v>
      </c>
      <c r="H176" s="177"/>
      <c r="I176" s="178">
        <f>ROUND(E176*H176,2)</f>
        <v>0</v>
      </c>
      <c r="J176" s="177"/>
      <c r="K176" s="178">
        <f>ROUND(E176*J176,2)</f>
        <v>0</v>
      </c>
      <c r="L176" s="178">
        <v>21</v>
      </c>
      <c r="M176" s="178">
        <f>G176*(1+L176/100)</f>
        <v>0</v>
      </c>
      <c r="N176" s="178">
        <v>0</v>
      </c>
      <c r="O176" s="178">
        <f>ROUND(E176*N176,2)</f>
        <v>0</v>
      </c>
      <c r="P176" s="178">
        <v>8.0000000000000002E-3</v>
      </c>
      <c r="Q176" s="178">
        <f>ROUND(E176*P176,2)</f>
        <v>0.31</v>
      </c>
      <c r="R176" s="178"/>
      <c r="S176" s="178" t="s">
        <v>203</v>
      </c>
      <c r="T176" s="179" t="s">
        <v>204</v>
      </c>
      <c r="U176" s="160">
        <v>6.6000000000000003E-2</v>
      </c>
      <c r="V176" s="160">
        <f>ROUND(E176*U176,2)</f>
        <v>2.54</v>
      </c>
      <c r="W176" s="160"/>
      <c r="X176" s="160" t="s">
        <v>125</v>
      </c>
      <c r="Y176" s="150"/>
      <c r="Z176" s="150"/>
      <c r="AA176" s="150"/>
      <c r="AB176" s="150"/>
      <c r="AC176" s="150"/>
      <c r="AD176" s="150"/>
      <c r="AE176" s="150"/>
      <c r="AF176" s="150"/>
      <c r="AG176" s="150" t="s">
        <v>126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57"/>
      <c r="B177" s="158"/>
      <c r="C177" s="192" t="s">
        <v>280</v>
      </c>
      <c r="D177" s="162"/>
      <c r="E177" s="163">
        <v>38.43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132</v>
      </c>
      <c r="AH177" s="150">
        <v>5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73">
        <v>38</v>
      </c>
      <c r="B178" s="174" t="s">
        <v>281</v>
      </c>
      <c r="C178" s="191" t="s">
        <v>282</v>
      </c>
      <c r="D178" s="175" t="s">
        <v>121</v>
      </c>
      <c r="E178" s="176">
        <v>38.43</v>
      </c>
      <c r="F178" s="177"/>
      <c r="G178" s="178">
        <f>ROUND(E178*F178,2)</f>
        <v>0</v>
      </c>
      <c r="H178" s="177"/>
      <c r="I178" s="178">
        <f>ROUND(E178*H178,2)</f>
        <v>0</v>
      </c>
      <c r="J178" s="177"/>
      <c r="K178" s="178">
        <f>ROUND(E178*J178,2)</f>
        <v>0</v>
      </c>
      <c r="L178" s="178">
        <v>21</v>
      </c>
      <c r="M178" s="178">
        <f>G178*(1+L178/100)</f>
        <v>0</v>
      </c>
      <c r="N178" s="178">
        <v>1.7000000000000001E-4</v>
      </c>
      <c r="O178" s="178">
        <f>ROUND(E178*N178,2)</f>
        <v>0.01</v>
      </c>
      <c r="P178" s="178">
        <v>0</v>
      </c>
      <c r="Q178" s="178">
        <f>ROUND(E178*P178,2)</f>
        <v>0</v>
      </c>
      <c r="R178" s="178"/>
      <c r="S178" s="178" t="s">
        <v>203</v>
      </c>
      <c r="T178" s="179" t="s">
        <v>204</v>
      </c>
      <c r="U178" s="160">
        <v>0.79300000000000004</v>
      </c>
      <c r="V178" s="160">
        <f>ROUND(E178*U178,2)</f>
        <v>30.47</v>
      </c>
      <c r="W178" s="160"/>
      <c r="X178" s="160" t="s">
        <v>125</v>
      </c>
      <c r="Y178" s="150"/>
      <c r="Z178" s="150"/>
      <c r="AA178" s="150"/>
      <c r="AB178" s="150"/>
      <c r="AC178" s="150"/>
      <c r="AD178" s="150"/>
      <c r="AE178" s="150"/>
      <c r="AF178" s="150"/>
      <c r="AG178" s="150" t="s">
        <v>126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57"/>
      <c r="B179" s="158"/>
      <c r="C179" s="256" t="s">
        <v>283</v>
      </c>
      <c r="D179" s="257"/>
      <c r="E179" s="257"/>
      <c r="F179" s="257"/>
      <c r="G179" s="257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130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7"/>
      <c r="B180" s="158"/>
      <c r="C180" s="192" t="s">
        <v>284</v>
      </c>
      <c r="D180" s="162"/>
      <c r="E180" s="163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132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57"/>
      <c r="B181" s="158"/>
      <c r="C181" s="192" t="s">
        <v>277</v>
      </c>
      <c r="D181" s="162"/>
      <c r="E181" s="163">
        <v>5.67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132</v>
      </c>
      <c r="AH181" s="150">
        <v>0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57"/>
      <c r="B182" s="158"/>
      <c r="C182" s="192" t="s">
        <v>151</v>
      </c>
      <c r="D182" s="162"/>
      <c r="E182" s="163">
        <v>3.915</v>
      </c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132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57"/>
      <c r="B183" s="158"/>
      <c r="C183" s="192" t="s">
        <v>155</v>
      </c>
      <c r="D183" s="162"/>
      <c r="E183" s="163">
        <v>8.1</v>
      </c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0"/>
      <c r="Z183" s="150"/>
      <c r="AA183" s="150"/>
      <c r="AB183" s="150"/>
      <c r="AC183" s="150"/>
      <c r="AD183" s="150"/>
      <c r="AE183" s="150"/>
      <c r="AF183" s="150"/>
      <c r="AG183" s="150" t="s">
        <v>132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">
      <c r="A184" s="157"/>
      <c r="B184" s="158"/>
      <c r="C184" s="192" t="s">
        <v>163</v>
      </c>
      <c r="D184" s="162"/>
      <c r="E184" s="163">
        <v>6.3</v>
      </c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132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57"/>
      <c r="B185" s="158"/>
      <c r="C185" s="192" t="s">
        <v>166</v>
      </c>
      <c r="D185" s="162"/>
      <c r="E185" s="163">
        <v>14.445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132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73">
        <v>39</v>
      </c>
      <c r="B186" s="174" t="s">
        <v>285</v>
      </c>
      <c r="C186" s="191" t="s">
        <v>286</v>
      </c>
      <c r="D186" s="175" t="s">
        <v>184</v>
      </c>
      <c r="E186" s="176">
        <v>170.8</v>
      </c>
      <c r="F186" s="177"/>
      <c r="G186" s="178">
        <f>ROUND(E186*F186,2)</f>
        <v>0</v>
      </c>
      <c r="H186" s="177"/>
      <c r="I186" s="178">
        <f>ROUND(E186*H186,2)</f>
        <v>0</v>
      </c>
      <c r="J186" s="177"/>
      <c r="K186" s="178">
        <f>ROUND(E186*J186,2)</f>
        <v>0</v>
      </c>
      <c r="L186" s="178">
        <v>21</v>
      </c>
      <c r="M186" s="178">
        <f>G186*(1+L186/100)</f>
        <v>0</v>
      </c>
      <c r="N186" s="178">
        <v>1.7000000000000001E-4</v>
      </c>
      <c r="O186" s="178">
        <f>ROUND(E186*N186,2)</f>
        <v>0.03</v>
      </c>
      <c r="P186" s="178">
        <v>0</v>
      </c>
      <c r="Q186" s="178">
        <f>ROUND(E186*P186,2)</f>
        <v>0</v>
      </c>
      <c r="R186" s="178"/>
      <c r="S186" s="178" t="s">
        <v>203</v>
      </c>
      <c r="T186" s="179" t="s">
        <v>204</v>
      </c>
      <c r="U186" s="160">
        <v>0.17249999999999999</v>
      </c>
      <c r="V186" s="160">
        <f>ROUND(E186*U186,2)</f>
        <v>29.46</v>
      </c>
      <c r="W186" s="160"/>
      <c r="X186" s="160" t="s">
        <v>125</v>
      </c>
      <c r="Y186" s="150"/>
      <c r="Z186" s="150"/>
      <c r="AA186" s="150"/>
      <c r="AB186" s="150"/>
      <c r="AC186" s="150"/>
      <c r="AD186" s="150"/>
      <c r="AE186" s="150"/>
      <c r="AF186" s="150"/>
      <c r="AG186" s="150" t="s">
        <v>126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57"/>
      <c r="B187" s="158"/>
      <c r="C187" s="192" t="s">
        <v>287</v>
      </c>
      <c r="D187" s="162"/>
      <c r="E187" s="163"/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132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57"/>
      <c r="B188" s="158"/>
      <c r="C188" s="192" t="s">
        <v>288</v>
      </c>
      <c r="D188" s="162"/>
      <c r="E188" s="163">
        <v>25.2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132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">
      <c r="A189" s="157"/>
      <c r="B189" s="158"/>
      <c r="C189" s="192" t="s">
        <v>289</v>
      </c>
      <c r="D189" s="162"/>
      <c r="E189" s="163">
        <v>17.399999999999999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132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57"/>
      <c r="B190" s="158"/>
      <c r="C190" s="192" t="s">
        <v>290</v>
      </c>
      <c r="D190" s="162"/>
      <c r="E190" s="163">
        <v>36</v>
      </c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132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">
      <c r="A191" s="157"/>
      <c r="B191" s="158"/>
      <c r="C191" s="192" t="s">
        <v>291</v>
      </c>
      <c r="D191" s="162"/>
      <c r="E191" s="163">
        <v>28</v>
      </c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132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">
      <c r="A192" s="157"/>
      <c r="B192" s="158"/>
      <c r="C192" s="192" t="s">
        <v>292</v>
      </c>
      <c r="D192" s="162"/>
      <c r="E192" s="163">
        <v>64.2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132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57">
        <v>40</v>
      </c>
      <c r="B193" s="158" t="s">
        <v>293</v>
      </c>
      <c r="C193" s="194" t="s">
        <v>294</v>
      </c>
      <c r="D193" s="159" t="s">
        <v>0</v>
      </c>
      <c r="E193" s="188"/>
      <c r="F193" s="161"/>
      <c r="G193" s="160">
        <f>ROUND(E193*F193,2)</f>
        <v>0</v>
      </c>
      <c r="H193" s="161"/>
      <c r="I193" s="160">
        <f>ROUND(E193*H193,2)</f>
        <v>0</v>
      </c>
      <c r="J193" s="161"/>
      <c r="K193" s="160">
        <f>ROUND(E193*J193,2)</f>
        <v>0</v>
      </c>
      <c r="L193" s="160">
        <v>21</v>
      </c>
      <c r="M193" s="160">
        <f>G193*(1+L193/100)</f>
        <v>0</v>
      </c>
      <c r="N193" s="160">
        <v>0</v>
      </c>
      <c r="O193" s="160">
        <f>ROUND(E193*N193,2)</f>
        <v>0</v>
      </c>
      <c r="P193" s="160">
        <v>0</v>
      </c>
      <c r="Q193" s="160">
        <f>ROUND(E193*P193,2)</f>
        <v>0</v>
      </c>
      <c r="R193" s="160" t="s">
        <v>295</v>
      </c>
      <c r="S193" s="160" t="s">
        <v>123</v>
      </c>
      <c r="T193" s="160" t="s">
        <v>124</v>
      </c>
      <c r="U193" s="160">
        <v>0</v>
      </c>
      <c r="V193" s="160">
        <f>ROUND(E193*U193,2)</f>
        <v>0</v>
      </c>
      <c r="W193" s="160"/>
      <c r="X193" s="160" t="s">
        <v>262</v>
      </c>
      <c r="Y193" s="150"/>
      <c r="Z193" s="150"/>
      <c r="AA193" s="150"/>
      <c r="AB193" s="150"/>
      <c r="AC193" s="150"/>
      <c r="AD193" s="150"/>
      <c r="AE193" s="150"/>
      <c r="AF193" s="150"/>
      <c r="AG193" s="150" t="s">
        <v>263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57"/>
      <c r="B194" s="158"/>
      <c r="C194" s="258" t="s">
        <v>296</v>
      </c>
      <c r="D194" s="259"/>
      <c r="E194" s="259"/>
      <c r="F194" s="259"/>
      <c r="G194" s="259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0"/>
      <c r="Z194" s="150"/>
      <c r="AA194" s="150"/>
      <c r="AB194" s="150"/>
      <c r="AC194" s="150"/>
      <c r="AD194" s="150"/>
      <c r="AE194" s="150"/>
      <c r="AF194" s="150"/>
      <c r="AG194" s="150" t="s">
        <v>128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x14ac:dyDescent="0.2">
      <c r="A195" s="167" t="s">
        <v>118</v>
      </c>
      <c r="B195" s="168" t="s">
        <v>81</v>
      </c>
      <c r="C195" s="190" t="s">
        <v>82</v>
      </c>
      <c r="D195" s="169"/>
      <c r="E195" s="170"/>
      <c r="F195" s="171"/>
      <c r="G195" s="171">
        <f>SUMIF(AG196:AG216,"&lt;&gt;NOR",G196:G216)</f>
        <v>0</v>
      </c>
      <c r="H195" s="171"/>
      <c r="I195" s="171">
        <f>SUM(I196:I216)</f>
        <v>0</v>
      </c>
      <c r="J195" s="171"/>
      <c r="K195" s="171">
        <f>SUM(K196:K216)</f>
        <v>0</v>
      </c>
      <c r="L195" s="171"/>
      <c r="M195" s="171">
        <f>SUM(M196:M216)</f>
        <v>0</v>
      </c>
      <c r="N195" s="171"/>
      <c r="O195" s="171">
        <f>SUM(O196:O216)</f>
        <v>0.37</v>
      </c>
      <c r="P195" s="171"/>
      <c r="Q195" s="171">
        <f>SUM(Q196:Q216)</f>
        <v>0</v>
      </c>
      <c r="R195" s="171"/>
      <c r="S195" s="171"/>
      <c r="T195" s="172"/>
      <c r="U195" s="166"/>
      <c r="V195" s="166">
        <f>SUM(V196:V216)</f>
        <v>36.29</v>
      </c>
      <c r="W195" s="166"/>
      <c r="X195" s="166"/>
      <c r="AG195" t="s">
        <v>119</v>
      </c>
    </row>
    <row r="196" spans="1:60" outlineLevel="1" x14ac:dyDescent="0.2">
      <c r="A196" s="173">
        <v>41</v>
      </c>
      <c r="B196" s="174" t="s">
        <v>297</v>
      </c>
      <c r="C196" s="191" t="s">
        <v>298</v>
      </c>
      <c r="D196" s="175" t="s">
        <v>121</v>
      </c>
      <c r="E196" s="176">
        <v>22.234999999999999</v>
      </c>
      <c r="F196" s="177"/>
      <c r="G196" s="178">
        <f>ROUND(E196*F196,2)</f>
        <v>0</v>
      </c>
      <c r="H196" s="177"/>
      <c r="I196" s="178">
        <f>ROUND(E196*H196,2)</f>
        <v>0</v>
      </c>
      <c r="J196" s="177"/>
      <c r="K196" s="178">
        <f>ROUND(E196*J196,2)</f>
        <v>0</v>
      </c>
      <c r="L196" s="178">
        <v>21</v>
      </c>
      <c r="M196" s="178">
        <f>G196*(1+L196/100)</f>
        <v>0</v>
      </c>
      <c r="N196" s="178">
        <v>1.6000000000000001E-4</v>
      </c>
      <c r="O196" s="178">
        <f>ROUND(E196*N196,2)</f>
        <v>0</v>
      </c>
      <c r="P196" s="178">
        <v>0</v>
      </c>
      <c r="Q196" s="178">
        <f>ROUND(E196*P196,2)</f>
        <v>0</v>
      </c>
      <c r="R196" s="178" t="s">
        <v>299</v>
      </c>
      <c r="S196" s="178" t="s">
        <v>123</v>
      </c>
      <c r="T196" s="179" t="s">
        <v>124</v>
      </c>
      <c r="U196" s="160">
        <v>0.05</v>
      </c>
      <c r="V196" s="160">
        <f>ROUND(E196*U196,2)</f>
        <v>1.1100000000000001</v>
      </c>
      <c r="W196" s="160"/>
      <c r="X196" s="160" t="s">
        <v>125</v>
      </c>
      <c r="Y196" s="150"/>
      <c r="Z196" s="150"/>
      <c r="AA196" s="150"/>
      <c r="AB196" s="150"/>
      <c r="AC196" s="150"/>
      <c r="AD196" s="150"/>
      <c r="AE196" s="150"/>
      <c r="AF196" s="150"/>
      <c r="AG196" s="150" t="s">
        <v>126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">
      <c r="A197" s="157"/>
      <c r="B197" s="158"/>
      <c r="C197" s="256" t="s">
        <v>300</v>
      </c>
      <c r="D197" s="257"/>
      <c r="E197" s="257"/>
      <c r="F197" s="257"/>
      <c r="G197" s="257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130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57"/>
      <c r="B198" s="158"/>
      <c r="C198" s="192" t="s">
        <v>254</v>
      </c>
      <c r="D198" s="162"/>
      <c r="E198" s="163">
        <v>13.1</v>
      </c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132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57"/>
      <c r="B199" s="158"/>
      <c r="C199" s="192" t="s">
        <v>191</v>
      </c>
      <c r="D199" s="162"/>
      <c r="E199" s="163">
        <v>2.4750000000000001</v>
      </c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50"/>
      <c r="Z199" s="150"/>
      <c r="AA199" s="150"/>
      <c r="AB199" s="150"/>
      <c r="AC199" s="150"/>
      <c r="AD199" s="150"/>
      <c r="AE199" s="150"/>
      <c r="AF199" s="150"/>
      <c r="AG199" s="150" t="s">
        <v>132</v>
      </c>
      <c r="AH199" s="150">
        <v>0</v>
      </c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57"/>
      <c r="B200" s="158"/>
      <c r="C200" s="192" t="s">
        <v>256</v>
      </c>
      <c r="D200" s="162"/>
      <c r="E200" s="163">
        <v>3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0"/>
      <c r="Z200" s="150"/>
      <c r="AA200" s="150"/>
      <c r="AB200" s="150"/>
      <c r="AC200" s="150"/>
      <c r="AD200" s="150"/>
      <c r="AE200" s="150"/>
      <c r="AF200" s="150"/>
      <c r="AG200" s="150" t="s">
        <v>132</v>
      </c>
      <c r="AH200" s="150">
        <v>0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57"/>
      <c r="B201" s="158"/>
      <c r="C201" s="192" t="s">
        <v>193</v>
      </c>
      <c r="D201" s="162"/>
      <c r="E201" s="163">
        <v>1.26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132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57"/>
      <c r="B202" s="158"/>
      <c r="C202" s="192" t="s">
        <v>257</v>
      </c>
      <c r="D202" s="162"/>
      <c r="E202" s="163">
        <v>2.4</v>
      </c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132</v>
      </c>
      <c r="AH202" s="150">
        <v>0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ht="22.5" outlineLevel="1" x14ac:dyDescent="0.2">
      <c r="A203" s="173">
        <v>42</v>
      </c>
      <c r="B203" s="174" t="s">
        <v>301</v>
      </c>
      <c r="C203" s="191" t="s">
        <v>302</v>
      </c>
      <c r="D203" s="175" t="s">
        <v>121</v>
      </c>
      <c r="E203" s="176">
        <v>22.234999999999999</v>
      </c>
      <c r="F203" s="177"/>
      <c r="G203" s="178">
        <f>ROUND(E203*F203,2)</f>
        <v>0</v>
      </c>
      <c r="H203" s="177"/>
      <c r="I203" s="178">
        <f>ROUND(E203*H203,2)</f>
        <v>0</v>
      </c>
      <c r="J203" s="177"/>
      <c r="K203" s="178">
        <f>ROUND(E203*J203,2)</f>
        <v>0</v>
      </c>
      <c r="L203" s="178">
        <v>21</v>
      </c>
      <c r="M203" s="178">
        <f>G203*(1+L203/100)</f>
        <v>0</v>
      </c>
      <c r="N203" s="178">
        <v>4.9699999999999996E-3</v>
      </c>
      <c r="O203" s="178">
        <f>ROUND(E203*N203,2)</f>
        <v>0.11</v>
      </c>
      <c r="P203" s="178">
        <v>0</v>
      </c>
      <c r="Q203" s="178">
        <f>ROUND(E203*P203,2)</f>
        <v>0</v>
      </c>
      <c r="R203" s="178" t="s">
        <v>299</v>
      </c>
      <c r="S203" s="178" t="s">
        <v>123</v>
      </c>
      <c r="T203" s="179" t="s">
        <v>124</v>
      </c>
      <c r="U203" s="160">
        <v>1.5820000000000001</v>
      </c>
      <c r="V203" s="160">
        <f>ROUND(E203*U203,2)</f>
        <v>35.18</v>
      </c>
      <c r="W203" s="160"/>
      <c r="X203" s="160" t="s">
        <v>125</v>
      </c>
      <c r="Y203" s="150"/>
      <c r="Z203" s="150"/>
      <c r="AA203" s="150"/>
      <c r="AB203" s="150"/>
      <c r="AC203" s="150"/>
      <c r="AD203" s="150"/>
      <c r="AE203" s="150"/>
      <c r="AF203" s="150"/>
      <c r="AG203" s="150" t="s">
        <v>126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57"/>
      <c r="B204" s="158"/>
      <c r="C204" s="192" t="s">
        <v>254</v>
      </c>
      <c r="D204" s="162"/>
      <c r="E204" s="163">
        <v>13.1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50"/>
      <c r="Z204" s="150"/>
      <c r="AA204" s="150"/>
      <c r="AB204" s="150"/>
      <c r="AC204" s="150"/>
      <c r="AD204" s="150"/>
      <c r="AE204" s="150"/>
      <c r="AF204" s="150"/>
      <c r="AG204" s="150" t="s">
        <v>132</v>
      </c>
      <c r="AH204" s="150">
        <v>0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57"/>
      <c r="B205" s="158"/>
      <c r="C205" s="192" t="s">
        <v>191</v>
      </c>
      <c r="D205" s="162"/>
      <c r="E205" s="163">
        <v>2.4750000000000001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132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57"/>
      <c r="B206" s="158"/>
      <c r="C206" s="192" t="s">
        <v>256</v>
      </c>
      <c r="D206" s="162"/>
      <c r="E206" s="163">
        <v>3</v>
      </c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132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">
      <c r="A207" s="157"/>
      <c r="B207" s="158"/>
      <c r="C207" s="192" t="s">
        <v>193</v>
      </c>
      <c r="D207" s="162"/>
      <c r="E207" s="163">
        <v>1.26</v>
      </c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0"/>
      <c r="Z207" s="150"/>
      <c r="AA207" s="150"/>
      <c r="AB207" s="150"/>
      <c r="AC207" s="150"/>
      <c r="AD207" s="150"/>
      <c r="AE207" s="150"/>
      <c r="AF207" s="150"/>
      <c r="AG207" s="150" t="s">
        <v>132</v>
      </c>
      <c r="AH207" s="150">
        <v>0</v>
      </c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">
      <c r="A208" s="157"/>
      <c r="B208" s="158"/>
      <c r="C208" s="192" t="s">
        <v>257</v>
      </c>
      <c r="D208" s="162"/>
      <c r="E208" s="163">
        <v>2.4</v>
      </c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50"/>
      <c r="Z208" s="150"/>
      <c r="AA208" s="150"/>
      <c r="AB208" s="150"/>
      <c r="AC208" s="150"/>
      <c r="AD208" s="150"/>
      <c r="AE208" s="150"/>
      <c r="AF208" s="150"/>
      <c r="AG208" s="150" t="s">
        <v>132</v>
      </c>
      <c r="AH208" s="150">
        <v>0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">
      <c r="A209" s="173">
        <v>43</v>
      </c>
      <c r="B209" s="174" t="s">
        <v>303</v>
      </c>
      <c r="C209" s="191" t="s">
        <v>304</v>
      </c>
      <c r="D209" s="175" t="s">
        <v>121</v>
      </c>
      <c r="E209" s="176">
        <v>24.458500000000001</v>
      </c>
      <c r="F209" s="177"/>
      <c r="G209" s="178">
        <f>ROUND(E209*F209,2)</f>
        <v>0</v>
      </c>
      <c r="H209" s="177"/>
      <c r="I209" s="178">
        <f>ROUND(E209*H209,2)</f>
        <v>0</v>
      </c>
      <c r="J209" s="177"/>
      <c r="K209" s="178">
        <f>ROUND(E209*J209,2)</f>
        <v>0</v>
      </c>
      <c r="L209" s="178">
        <v>21</v>
      </c>
      <c r="M209" s="178">
        <f>G209*(1+L209/100)</f>
        <v>0</v>
      </c>
      <c r="N209" s="178">
        <v>1.0500000000000001E-2</v>
      </c>
      <c r="O209" s="178">
        <f>ROUND(E209*N209,2)</f>
        <v>0.26</v>
      </c>
      <c r="P209" s="178">
        <v>0</v>
      </c>
      <c r="Q209" s="178">
        <f>ROUND(E209*P209,2)</f>
        <v>0</v>
      </c>
      <c r="R209" s="178" t="s">
        <v>305</v>
      </c>
      <c r="S209" s="178" t="s">
        <v>123</v>
      </c>
      <c r="T209" s="179" t="s">
        <v>124</v>
      </c>
      <c r="U209" s="160">
        <v>0</v>
      </c>
      <c r="V209" s="160">
        <f>ROUND(E209*U209,2)</f>
        <v>0</v>
      </c>
      <c r="W209" s="160"/>
      <c r="X209" s="160" t="s">
        <v>306</v>
      </c>
      <c r="Y209" s="150"/>
      <c r="Z209" s="150"/>
      <c r="AA209" s="150"/>
      <c r="AB209" s="150"/>
      <c r="AC209" s="150"/>
      <c r="AD209" s="150"/>
      <c r="AE209" s="150"/>
      <c r="AF209" s="150"/>
      <c r="AG209" s="150" t="s">
        <v>307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57"/>
      <c r="B210" s="158"/>
      <c r="C210" s="192" t="s">
        <v>254</v>
      </c>
      <c r="D210" s="162"/>
      <c r="E210" s="163">
        <v>13.1</v>
      </c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50"/>
      <c r="Z210" s="150"/>
      <c r="AA210" s="150"/>
      <c r="AB210" s="150"/>
      <c r="AC210" s="150"/>
      <c r="AD210" s="150"/>
      <c r="AE210" s="150"/>
      <c r="AF210" s="150"/>
      <c r="AG210" s="150" t="s">
        <v>132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">
      <c r="A211" s="157"/>
      <c r="B211" s="158"/>
      <c r="C211" s="192" t="s">
        <v>191</v>
      </c>
      <c r="D211" s="162"/>
      <c r="E211" s="163">
        <v>2.4750000000000001</v>
      </c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132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57"/>
      <c r="B212" s="158"/>
      <c r="C212" s="192" t="s">
        <v>256</v>
      </c>
      <c r="D212" s="162"/>
      <c r="E212" s="163">
        <v>3</v>
      </c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50"/>
      <c r="Z212" s="150"/>
      <c r="AA212" s="150"/>
      <c r="AB212" s="150"/>
      <c r="AC212" s="150"/>
      <c r="AD212" s="150"/>
      <c r="AE212" s="150"/>
      <c r="AF212" s="150"/>
      <c r="AG212" s="150" t="s">
        <v>132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">
      <c r="A213" s="157"/>
      <c r="B213" s="158"/>
      <c r="C213" s="192" t="s">
        <v>193</v>
      </c>
      <c r="D213" s="162"/>
      <c r="E213" s="163">
        <v>1.26</v>
      </c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50"/>
      <c r="Z213" s="150"/>
      <c r="AA213" s="150"/>
      <c r="AB213" s="150"/>
      <c r="AC213" s="150"/>
      <c r="AD213" s="150"/>
      <c r="AE213" s="150"/>
      <c r="AF213" s="150"/>
      <c r="AG213" s="150" t="s">
        <v>132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">
      <c r="A214" s="157"/>
      <c r="B214" s="158"/>
      <c r="C214" s="192" t="s">
        <v>257</v>
      </c>
      <c r="D214" s="162"/>
      <c r="E214" s="163">
        <v>2.4</v>
      </c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50"/>
      <c r="Z214" s="150"/>
      <c r="AA214" s="150"/>
      <c r="AB214" s="150"/>
      <c r="AC214" s="150"/>
      <c r="AD214" s="150"/>
      <c r="AE214" s="150"/>
      <c r="AF214" s="150"/>
      <c r="AG214" s="150" t="s">
        <v>132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">
      <c r="A215" s="157"/>
      <c r="B215" s="158"/>
      <c r="C215" s="195" t="s">
        <v>308</v>
      </c>
      <c r="D215" s="164"/>
      <c r="E215" s="165">
        <v>2.2235</v>
      </c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0"/>
      <c r="Z215" s="150"/>
      <c r="AA215" s="150"/>
      <c r="AB215" s="150"/>
      <c r="AC215" s="150"/>
      <c r="AD215" s="150"/>
      <c r="AE215" s="150"/>
      <c r="AF215" s="150"/>
      <c r="AG215" s="150" t="s">
        <v>132</v>
      </c>
      <c r="AH215" s="150">
        <v>4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">
      <c r="A216" s="157">
        <v>44</v>
      </c>
      <c r="B216" s="158" t="s">
        <v>309</v>
      </c>
      <c r="C216" s="194" t="s">
        <v>310</v>
      </c>
      <c r="D216" s="159" t="s">
        <v>0</v>
      </c>
      <c r="E216" s="188"/>
      <c r="F216" s="161"/>
      <c r="G216" s="160">
        <f>ROUND(E216*F216,2)</f>
        <v>0</v>
      </c>
      <c r="H216" s="161"/>
      <c r="I216" s="160">
        <f>ROUND(E216*H216,2)</f>
        <v>0</v>
      </c>
      <c r="J216" s="161"/>
      <c r="K216" s="160">
        <f>ROUND(E216*J216,2)</f>
        <v>0</v>
      </c>
      <c r="L216" s="160">
        <v>21</v>
      </c>
      <c r="M216" s="160">
        <f>G216*(1+L216/100)</f>
        <v>0</v>
      </c>
      <c r="N216" s="160">
        <v>0</v>
      </c>
      <c r="O216" s="160">
        <f>ROUND(E216*N216,2)</f>
        <v>0</v>
      </c>
      <c r="P216" s="160">
        <v>0</v>
      </c>
      <c r="Q216" s="160">
        <f>ROUND(E216*P216,2)</f>
        <v>0</v>
      </c>
      <c r="R216" s="160" t="s">
        <v>299</v>
      </c>
      <c r="S216" s="160" t="s">
        <v>123</v>
      </c>
      <c r="T216" s="160" t="s">
        <v>124</v>
      </c>
      <c r="U216" s="160">
        <v>0</v>
      </c>
      <c r="V216" s="160">
        <f>ROUND(E216*U216,2)</f>
        <v>0</v>
      </c>
      <c r="W216" s="160"/>
      <c r="X216" s="160" t="s">
        <v>262</v>
      </c>
      <c r="Y216" s="150"/>
      <c r="Z216" s="150"/>
      <c r="AA216" s="150"/>
      <c r="AB216" s="150"/>
      <c r="AC216" s="150"/>
      <c r="AD216" s="150"/>
      <c r="AE216" s="150"/>
      <c r="AF216" s="150"/>
      <c r="AG216" s="150" t="s">
        <v>263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x14ac:dyDescent="0.2">
      <c r="A217" s="167" t="s">
        <v>118</v>
      </c>
      <c r="B217" s="168" t="s">
        <v>83</v>
      </c>
      <c r="C217" s="190" t="s">
        <v>84</v>
      </c>
      <c r="D217" s="169"/>
      <c r="E217" s="170"/>
      <c r="F217" s="171"/>
      <c r="G217" s="171">
        <f>SUMIF(AG218:AG254,"&lt;&gt;NOR",G218:G254)</f>
        <v>0</v>
      </c>
      <c r="H217" s="171"/>
      <c r="I217" s="171">
        <f>SUM(I218:I254)</f>
        <v>0</v>
      </c>
      <c r="J217" s="171"/>
      <c r="K217" s="171">
        <f>SUM(K218:K254)</f>
        <v>0</v>
      </c>
      <c r="L217" s="171"/>
      <c r="M217" s="171">
        <f>SUM(M218:M254)</f>
        <v>0</v>
      </c>
      <c r="N217" s="171"/>
      <c r="O217" s="171">
        <f>SUM(O218:O254)</f>
        <v>7.0000000000000007E-2</v>
      </c>
      <c r="P217" s="171"/>
      <c r="Q217" s="171">
        <f>SUM(Q218:Q254)</f>
        <v>0</v>
      </c>
      <c r="R217" s="171"/>
      <c r="S217" s="171"/>
      <c r="T217" s="172"/>
      <c r="U217" s="166"/>
      <c r="V217" s="166">
        <f>SUM(V218:V254)</f>
        <v>27.78</v>
      </c>
      <c r="W217" s="166"/>
      <c r="X217" s="166"/>
      <c r="AG217" t="s">
        <v>119</v>
      </c>
    </row>
    <row r="218" spans="1:60" outlineLevel="1" x14ac:dyDescent="0.2">
      <c r="A218" s="173">
        <v>45</v>
      </c>
      <c r="B218" s="174" t="s">
        <v>311</v>
      </c>
      <c r="C218" s="191" t="s">
        <v>411</v>
      </c>
      <c r="D218" s="175" t="s">
        <v>121</v>
      </c>
      <c r="E218" s="176">
        <v>29.4</v>
      </c>
      <c r="F218" s="177"/>
      <c r="G218" s="178">
        <f>ROUND(E218*F218,2)</f>
        <v>0</v>
      </c>
      <c r="H218" s="177"/>
      <c r="I218" s="178">
        <f>ROUND(E218*H218,2)</f>
        <v>0</v>
      </c>
      <c r="J218" s="177"/>
      <c r="K218" s="178">
        <f>ROUND(E218*J218,2)</f>
        <v>0</v>
      </c>
      <c r="L218" s="178">
        <v>21</v>
      </c>
      <c r="M218" s="178">
        <f>G218*(1+L218/100)</f>
        <v>0</v>
      </c>
      <c r="N218" s="178">
        <v>4.6000000000000001E-4</v>
      </c>
      <c r="O218" s="178">
        <f>ROUND(E218*N218,2)</f>
        <v>0.01</v>
      </c>
      <c r="P218" s="178">
        <v>0</v>
      </c>
      <c r="Q218" s="178">
        <f>ROUND(E218*P218,2)</f>
        <v>0</v>
      </c>
      <c r="R218" s="178" t="s">
        <v>122</v>
      </c>
      <c r="S218" s="178" t="s">
        <v>123</v>
      </c>
      <c r="T218" s="179" t="s">
        <v>124</v>
      </c>
      <c r="U218" s="160">
        <v>0.21</v>
      </c>
      <c r="V218" s="160">
        <f>ROUND(E218*U218,2)</f>
        <v>6.17</v>
      </c>
      <c r="W218" s="160"/>
      <c r="X218" s="160" t="s">
        <v>125</v>
      </c>
      <c r="Y218" s="150"/>
      <c r="Z218" s="150"/>
      <c r="AA218" s="150"/>
      <c r="AB218" s="150"/>
      <c r="AC218" s="150"/>
      <c r="AD218" s="150"/>
      <c r="AE218" s="150"/>
      <c r="AF218" s="150"/>
      <c r="AG218" s="150" t="s">
        <v>126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">
      <c r="A219" s="157"/>
      <c r="B219" s="158"/>
      <c r="C219" s="260" t="s">
        <v>312</v>
      </c>
      <c r="D219" s="261"/>
      <c r="E219" s="261"/>
      <c r="F219" s="261"/>
      <c r="G219" s="261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128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">
      <c r="A220" s="157"/>
      <c r="B220" s="158"/>
      <c r="C220" s="192" t="s">
        <v>169</v>
      </c>
      <c r="D220" s="162"/>
      <c r="E220" s="163">
        <v>3.3</v>
      </c>
      <c r="F220" s="160"/>
      <c r="G220" s="160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60"/>
      <c r="Y220" s="150"/>
      <c r="Z220" s="150"/>
      <c r="AA220" s="150"/>
      <c r="AB220" s="150"/>
      <c r="AC220" s="150"/>
      <c r="AD220" s="150"/>
      <c r="AE220" s="150"/>
      <c r="AF220" s="150"/>
      <c r="AG220" s="150" t="s">
        <v>132</v>
      </c>
      <c r="AH220" s="150">
        <v>0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">
      <c r="A221" s="157"/>
      <c r="B221" s="158"/>
      <c r="C221" s="192" t="s">
        <v>170</v>
      </c>
      <c r="D221" s="162"/>
      <c r="E221" s="163">
        <v>10.8</v>
      </c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50"/>
      <c r="Z221" s="150"/>
      <c r="AA221" s="150"/>
      <c r="AB221" s="150"/>
      <c r="AC221" s="150"/>
      <c r="AD221" s="150"/>
      <c r="AE221" s="150"/>
      <c r="AF221" s="150"/>
      <c r="AG221" s="150" t="s">
        <v>132</v>
      </c>
      <c r="AH221" s="150">
        <v>0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">
      <c r="A222" s="157"/>
      <c r="B222" s="158"/>
      <c r="C222" s="192" t="s">
        <v>171</v>
      </c>
      <c r="D222" s="162"/>
      <c r="E222" s="163">
        <v>3.6</v>
      </c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50"/>
      <c r="Z222" s="150"/>
      <c r="AA222" s="150"/>
      <c r="AB222" s="150"/>
      <c r="AC222" s="150"/>
      <c r="AD222" s="150"/>
      <c r="AE222" s="150"/>
      <c r="AF222" s="150"/>
      <c r="AG222" s="150" t="s">
        <v>132</v>
      </c>
      <c r="AH222" s="150">
        <v>0</v>
      </c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">
      <c r="A223" s="157"/>
      <c r="B223" s="158"/>
      <c r="C223" s="192" t="s">
        <v>172</v>
      </c>
      <c r="D223" s="162"/>
      <c r="E223" s="163">
        <v>11.7</v>
      </c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50"/>
      <c r="Z223" s="150"/>
      <c r="AA223" s="150"/>
      <c r="AB223" s="150"/>
      <c r="AC223" s="150"/>
      <c r="AD223" s="150"/>
      <c r="AE223" s="150"/>
      <c r="AF223" s="150"/>
      <c r="AG223" s="150" t="s">
        <v>132</v>
      </c>
      <c r="AH223" s="150">
        <v>0</v>
      </c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">
      <c r="A224" s="173">
        <v>46</v>
      </c>
      <c r="B224" s="174" t="s">
        <v>313</v>
      </c>
      <c r="C224" s="191" t="s">
        <v>314</v>
      </c>
      <c r="D224" s="175" t="s">
        <v>121</v>
      </c>
      <c r="E224" s="176">
        <v>127.71599999999999</v>
      </c>
      <c r="F224" s="177"/>
      <c r="G224" s="178">
        <f>ROUND(E224*F224,2)</f>
        <v>0</v>
      </c>
      <c r="H224" s="177"/>
      <c r="I224" s="178">
        <f>ROUND(E224*H224,2)</f>
        <v>0</v>
      </c>
      <c r="J224" s="177"/>
      <c r="K224" s="178">
        <f>ROUND(E224*J224,2)</f>
        <v>0</v>
      </c>
      <c r="L224" s="178">
        <v>21</v>
      </c>
      <c r="M224" s="178">
        <f>G224*(1+L224/100)</f>
        <v>0</v>
      </c>
      <c r="N224" s="178">
        <v>5.0000000000000002E-5</v>
      </c>
      <c r="O224" s="178">
        <f>ROUND(E224*N224,2)</f>
        <v>0.01</v>
      </c>
      <c r="P224" s="178">
        <v>0</v>
      </c>
      <c r="Q224" s="178">
        <f>ROUND(E224*P224,2)</f>
        <v>0</v>
      </c>
      <c r="R224" s="178" t="s">
        <v>315</v>
      </c>
      <c r="S224" s="178" t="s">
        <v>123</v>
      </c>
      <c r="T224" s="179" t="s">
        <v>124</v>
      </c>
      <c r="U224" s="160">
        <v>3.2480000000000002E-2</v>
      </c>
      <c r="V224" s="160">
        <f>ROUND(E224*U224,2)</f>
        <v>4.1500000000000004</v>
      </c>
      <c r="W224" s="160"/>
      <c r="X224" s="160" t="s">
        <v>125</v>
      </c>
      <c r="Y224" s="150"/>
      <c r="Z224" s="150"/>
      <c r="AA224" s="150"/>
      <c r="AB224" s="150"/>
      <c r="AC224" s="150"/>
      <c r="AD224" s="150"/>
      <c r="AE224" s="150"/>
      <c r="AF224" s="150"/>
      <c r="AG224" s="150" t="s">
        <v>126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">
      <c r="A225" s="157"/>
      <c r="B225" s="158"/>
      <c r="C225" s="192" t="s">
        <v>316</v>
      </c>
      <c r="D225" s="162"/>
      <c r="E225" s="163"/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50"/>
      <c r="Z225" s="150"/>
      <c r="AA225" s="150"/>
      <c r="AB225" s="150"/>
      <c r="AC225" s="150"/>
      <c r="AD225" s="150"/>
      <c r="AE225" s="150"/>
      <c r="AF225" s="150"/>
      <c r="AG225" s="150" t="s">
        <v>132</v>
      </c>
      <c r="AH225" s="150">
        <v>0</v>
      </c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">
      <c r="A226" s="157"/>
      <c r="B226" s="158"/>
      <c r="C226" s="192" t="s">
        <v>143</v>
      </c>
      <c r="D226" s="162"/>
      <c r="E226" s="163">
        <v>11.05</v>
      </c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0"/>
      <c r="Z226" s="150"/>
      <c r="AA226" s="150"/>
      <c r="AB226" s="150"/>
      <c r="AC226" s="150"/>
      <c r="AD226" s="150"/>
      <c r="AE226" s="150"/>
      <c r="AF226" s="150"/>
      <c r="AG226" s="150" t="s">
        <v>132</v>
      </c>
      <c r="AH226" s="150">
        <v>0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">
      <c r="A227" s="157"/>
      <c r="B227" s="158"/>
      <c r="C227" s="192" t="s">
        <v>145</v>
      </c>
      <c r="D227" s="162"/>
      <c r="E227" s="163">
        <v>2.25</v>
      </c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50"/>
      <c r="Z227" s="150"/>
      <c r="AA227" s="150"/>
      <c r="AB227" s="150"/>
      <c r="AC227" s="150"/>
      <c r="AD227" s="150"/>
      <c r="AE227" s="150"/>
      <c r="AF227" s="150"/>
      <c r="AG227" s="150" t="s">
        <v>132</v>
      </c>
      <c r="AH227" s="150">
        <v>0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">
      <c r="A228" s="157"/>
      <c r="B228" s="158"/>
      <c r="C228" s="192" t="s">
        <v>147</v>
      </c>
      <c r="D228" s="162"/>
      <c r="E228" s="163">
        <v>1.8</v>
      </c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60"/>
      <c r="Y228" s="150"/>
      <c r="Z228" s="150"/>
      <c r="AA228" s="150"/>
      <c r="AB228" s="150"/>
      <c r="AC228" s="150"/>
      <c r="AD228" s="150"/>
      <c r="AE228" s="150"/>
      <c r="AF228" s="150"/>
      <c r="AG228" s="150" t="s">
        <v>132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57"/>
      <c r="B229" s="158"/>
      <c r="C229" s="192" t="s">
        <v>149</v>
      </c>
      <c r="D229" s="162"/>
      <c r="E229" s="163">
        <v>4.1760000000000002</v>
      </c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50"/>
      <c r="Z229" s="150"/>
      <c r="AA229" s="150"/>
      <c r="AB229" s="150"/>
      <c r="AC229" s="150"/>
      <c r="AD229" s="150"/>
      <c r="AE229" s="150"/>
      <c r="AF229" s="150"/>
      <c r="AG229" s="150" t="s">
        <v>132</v>
      </c>
      <c r="AH229" s="150">
        <v>0</v>
      </c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">
      <c r="A230" s="157"/>
      <c r="B230" s="158"/>
      <c r="C230" s="192" t="s">
        <v>150</v>
      </c>
      <c r="D230" s="162"/>
      <c r="E230" s="163">
        <v>1.68</v>
      </c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132</v>
      </c>
      <c r="AH230" s="150">
        <v>0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">
      <c r="A231" s="157"/>
      <c r="B231" s="158"/>
      <c r="C231" s="192" t="s">
        <v>152</v>
      </c>
      <c r="D231" s="162"/>
      <c r="E231" s="163">
        <v>1.35</v>
      </c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0"/>
      <c r="Z231" s="150"/>
      <c r="AA231" s="150"/>
      <c r="AB231" s="150"/>
      <c r="AC231" s="150"/>
      <c r="AD231" s="150"/>
      <c r="AE231" s="150"/>
      <c r="AF231" s="150"/>
      <c r="AG231" s="150" t="s">
        <v>132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">
      <c r="A232" s="157"/>
      <c r="B232" s="158"/>
      <c r="C232" s="192" t="s">
        <v>153</v>
      </c>
      <c r="D232" s="162"/>
      <c r="E232" s="163">
        <v>0.3</v>
      </c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0"/>
      <c r="Z232" s="150"/>
      <c r="AA232" s="150"/>
      <c r="AB232" s="150"/>
      <c r="AC232" s="150"/>
      <c r="AD232" s="150"/>
      <c r="AE232" s="150"/>
      <c r="AF232" s="150"/>
      <c r="AG232" s="150" t="s">
        <v>132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">
      <c r="A233" s="157"/>
      <c r="B233" s="158"/>
      <c r="C233" s="192" t="s">
        <v>154</v>
      </c>
      <c r="D233" s="162"/>
      <c r="E233" s="163">
        <v>1.4</v>
      </c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50"/>
      <c r="Z233" s="150"/>
      <c r="AA233" s="150"/>
      <c r="AB233" s="150"/>
      <c r="AC233" s="150"/>
      <c r="AD233" s="150"/>
      <c r="AE233" s="150"/>
      <c r="AF233" s="150"/>
      <c r="AG233" s="150" t="s">
        <v>132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">
      <c r="A234" s="157"/>
      <c r="B234" s="158"/>
      <c r="C234" s="192" t="s">
        <v>317</v>
      </c>
      <c r="D234" s="162"/>
      <c r="E234" s="163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0"/>
      <c r="Z234" s="150"/>
      <c r="AA234" s="150"/>
      <c r="AB234" s="150"/>
      <c r="AC234" s="150"/>
      <c r="AD234" s="150"/>
      <c r="AE234" s="150"/>
      <c r="AF234" s="150"/>
      <c r="AG234" s="150" t="s">
        <v>132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">
      <c r="A235" s="157"/>
      <c r="B235" s="158"/>
      <c r="C235" s="192" t="s">
        <v>156</v>
      </c>
      <c r="D235" s="162"/>
      <c r="E235" s="163">
        <v>1.56</v>
      </c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132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">
      <c r="A236" s="157"/>
      <c r="B236" s="158"/>
      <c r="C236" s="192" t="s">
        <v>157</v>
      </c>
      <c r="D236" s="162"/>
      <c r="E236" s="163">
        <v>1.43</v>
      </c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0"/>
      <c r="Z236" s="150"/>
      <c r="AA236" s="150"/>
      <c r="AB236" s="150"/>
      <c r="AC236" s="150"/>
      <c r="AD236" s="150"/>
      <c r="AE236" s="150"/>
      <c r="AF236" s="150"/>
      <c r="AG236" s="150" t="s">
        <v>132</v>
      </c>
      <c r="AH236" s="150">
        <v>0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57"/>
      <c r="B237" s="158"/>
      <c r="C237" s="192" t="s">
        <v>158</v>
      </c>
      <c r="D237" s="162"/>
      <c r="E237" s="163">
        <v>5.04</v>
      </c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50"/>
      <c r="Z237" s="150"/>
      <c r="AA237" s="150"/>
      <c r="AB237" s="150"/>
      <c r="AC237" s="150"/>
      <c r="AD237" s="150"/>
      <c r="AE237" s="150"/>
      <c r="AF237" s="150"/>
      <c r="AG237" s="150" t="s">
        <v>132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">
      <c r="A238" s="157"/>
      <c r="B238" s="158"/>
      <c r="C238" s="192" t="s">
        <v>159</v>
      </c>
      <c r="D238" s="162"/>
      <c r="E238" s="163">
        <v>1.1000000000000001</v>
      </c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0"/>
      <c r="Z238" s="150"/>
      <c r="AA238" s="150"/>
      <c r="AB238" s="150"/>
      <c r="AC238" s="150"/>
      <c r="AD238" s="150"/>
      <c r="AE238" s="150"/>
      <c r="AF238" s="150"/>
      <c r="AG238" s="150" t="s">
        <v>132</v>
      </c>
      <c r="AH238" s="150">
        <v>0</v>
      </c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 x14ac:dyDescent="0.2">
      <c r="A239" s="157"/>
      <c r="B239" s="158"/>
      <c r="C239" s="192" t="s">
        <v>160</v>
      </c>
      <c r="D239" s="162"/>
      <c r="E239" s="163">
        <v>42.5</v>
      </c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0"/>
      <c r="Z239" s="150"/>
      <c r="AA239" s="150"/>
      <c r="AB239" s="150"/>
      <c r="AC239" s="150"/>
      <c r="AD239" s="150"/>
      <c r="AE239" s="150"/>
      <c r="AF239" s="150"/>
      <c r="AG239" s="150" t="s">
        <v>132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">
      <c r="A240" s="157"/>
      <c r="B240" s="158"/>
      <c r="C240" s="192" t="s">
        <v>161</v>
      </c>
      <c r="D240" s="162"/>
      <c r="E240" s="163">
        <v>3.45</v>
      </c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50"/>
      <c r="Z240" s="150"/>
      <c r="AA240" s="150"/>
      <c r="AB240" s="150"/>
      <c r="AC240" s="150"/>
      <c r="AD240" s="150"/>
      <c r="AE240" s="150"/>
      <c r="AF240" s="150"/>
      <c r="AG240" s="150" t="s">
        <v>132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">
      <c r="A241" s="157"/>
      <c r="B241" s="158"/>
      <c r="C241" s="192" t="s">
        <v>162</v>
      </c>
      <c r="D241" s="162"/>
      <c r="E241" s="163">
        <v>3</v>
      </c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50"/>
      <c r="Z241" s="150"/>
      <c r="AA241" s="150"/>
      <c r="AB241" s="150"/>
      <c r="AC241" s="150"/>
      <c r="AD241" s="150"/>
      <c r="AE241" s="150"/>
      <c r="AF241" s="150"/>
      <c r="AG241" s="150" t="s">
        <v>132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57"/>
      <c r="B242" s="158"/>
      <c r="C242" s="192" t="s">
        <v>164</v>
      </c>
      <c r="D242" s="162"/>
      <c r="E242" s="163">
        <v>4</v>
      </c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50"/>
      <c r="Z242" s="150"/>
      <c r="AA242" s="150"/>
      <c r="AB242" s="150"/>
      <c r="AC242" s="150"/>
      <c r="AD242" s="150"/>
      <c r="AE242" s="150"/>
      <c r="AF242" s="150"/>
      <c r="AG242" s="150" t="s">
        <v>132</v>
      </c>
      <c r="AH242" s="150">
        <v>0</v>
      </c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57"/>
      <c r="B243" s="158"/>
      <c r="C243" s="192" t="s">
        <v>165</v>
      </c>
      <c r="D243" s="162"/>
      <c r="E243" s="163">
        <v>1</v>
      </c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50"/>
      <c r="Z243" s="150"/>
      <c r="AA243" s="150"/>
      <c r="AB243" s="150"/>
      <c r="AC243" s="150"/>
      <c r="AD243" s="150"/>
      <c r="AE243" s="150"/>
      <c r="AF243" s="150"/>
      <c r="AG243" s="150" t="s">
        <v>132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 x14ac:dyDescent="0.2">
      <c r="A244" s="157"/>
      <c r="B244" s="158"/>
      <c r="C244" s="192" t="s">
        <v>318</v>
      </c>
      <c r="D244" s="162"/>
      <c r="E244" s="163"/>
      <c r="F244" s="160"/>
      <c r="G244" s="160"/>
      <c r="H244" s="160"/>
      <c r="I244" s="160"/>
      <c r="J244" s="160"/>
      <c r="K244" s="160"/>
      <c r="L244" s="160"/>
      <c r="M244" s="160"/>
      <c r="N244" s="160"/>
      <c r="O244" s="160"/>
      <c r="P244" s="160"/>
      <c r="Q244" s="160"/>
      <c r="R244" s="160"/>
      <c r="S244" s="160"/>
      <c r="T244" s="160"/>
      <c r="U244" s="160"/>
      <c r="V244" s="160"/>
      <c r="W244" s="160"/>
      <c r="X244" s="160"/>
      <c r="Y244" s="150"/>
      <c r="Z244" s="150"/>
      <c r="AA244" s="150"/>
      <c r="AB244" s="150"/>
      <c r="AC244" s="150"/>
      <c r="AD244" s="150"/>
      <c r="AE244" s="150"/>
      <c r="AF244" s="150"/>
      <c r="AG244" s="150" t="s">
        <v>132</v>
      </c>
      <c r="AH244" s="150">
        <v>0</v>
      </c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">
      <c r="A245" s="157"/>
      <c r="B245" s="158"/>
      <c r="C245" s="192" t="s">
        <v>167</v>
      </c>
      <c r="D245" s="162"/>
      <c r="E245" s="163">
        <v>6.23</v>
      </c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50"/>
      <c r="Z245" s="150"/>
      <c r="AA245" s="150"/>
      <c r="AB245" s="150"/>
      <c r="AC245" s="150"/>
      <c r="AD245" s="150"/>
      <c r="AE245" s="150"/>
      <c r="AF245" s="150"/>
      <c r="AG245" s="150" t="s">
        <v>132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1" x14ac:dyDescent="0.2">
      <c r="A246" s="157"/>
      <c r="B246" s="158"/>
      <c r="C246" s="192" t="s">
        <v>168</v>
      </c>
      <c r="D246" s="162"/>
      <c r="E246" s="163">
        <v>5</v>
      </c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50"/>
      <c r="Z246" s="150"/>
      <c r="AA246" s="150"/>
      <c r="AB246" s="150"/>
      <c r="AC246" s="150"/>
      <c r="AD246" s="150"/>
      <c r="AE246" s="150"/>
      <c r="AF246" s="150"/>
      <c r="AG246" s="150" t="s">
        <v>132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">
      <c r="A247" s="157"/>
      <c r="B247" s="158"/>
      <c r="C247" s="192" t="s">
        <v>169</v>
      </c>
      <c r="D247" s="162"/>
      <c r="E247" s="163">
        <v>3.3</v>
      </c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50"/>
      <c r="Z247" s="150"/>
      <c r="AA247" s="150"/>
      <c r="AB247" s="150"/>
      <c r="AC247" s="150"/>
      <c r="AD247" s="150"/>
      <c r="AE247" s="150"/>
      <c r="AF247" s="150"/>
      <c r="AG247" s="150" t="s">
        <v>132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1" x14ac:dyDescent="0.2">
      <c r="A248" s="157"/>
      <c r="B248" s="158"/>
      <c r="C248" s="192" t="s">
        <v>170</v>
      </c>
      <c r="D248" s="162"/>
      <c r="E248" s="163">
        <v>10.8</v>
      </c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50"/>
      <c r="Z248" s="150"/>
      <c r="AA248" s="150"/>
      <c r="AB248" s="150"/>
      <c r="AC248" s="150"/>
      <c r="AD248" s="150"/>
      <c r="AE248" s="150"/>
      <c r="AF248" s="150"/>
      <c r="AG248" s="150" t="s">
        <v>132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">
      <c r="A249" s="157"/>
      <c r="B249" s="158"/>
      <c r="C249" s="192" t="s">
        <v>171</v>
      </c>
      <c r="D249" s="162"/>
      <c r="E249" s="163">
        <v>3.6</v>
      </c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50"/>
      <c r="Z249" s="150"/>
      <c r="AA249" s="150"/>
      <c r="AB249" s="150"/>
      <c r="AC249" s="150"/>
      <c r="AD249" s="150"/>
      <c r="AE249" s="150"/>
      <c r="AF249" s="150"/>
      <c r="AG249" s="150" t="s">
        <v>132</v>
      </c>
      <c r="AH249" s="150">
        <v>0</v>
      </c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 x14ac:dyDescent="0.2">
      <c r="A250" s="157"/>
      <c r="B250" s="158"/>
      <c r="C250" s="192" t="s">
        <v>172</v>
      </c>
      <c r="D250" s="162"/>
      <c r="E250" s="163">
        <v>11.7</v>
      </c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50"/>
      <c r="Z250" s="150"/>
      <c r="AA250" s="150"/>
      <c r="AB250" s="150"/>
      <c r="AC250" s="150"/>
      <c r="AD250" s="150"/>
      <c r="AE250" s="150"/>
      <c r="AF250" s="150"/>
      <c r="AG250" s="150" t="s">
        <v>132</v>
      </c>
      <c r="AH250" s="150">
        <v>0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1" x14ac:dyDescent="0.2">
      <c r="A251" s="173">
        <v>47</v>
      </c>
      <c r="B251" s="174" t="s">
        <v>319</v>
      </c>
      <c r="C251" s="191" t="s">
        <v>320</v>
      </c>
      <c r="D251" s="175" t="s">
        <v>121</v>
      </c>
      <c r="E251" s="176">
        <v>171.32599999999999</v>
      </c>
      <c r="F251" s="177"/>
      <c r="G251" s="178">
        <f>ROUND(E251*F251,2)</f>
        <v>0</v>
      </c>
      <c r="H251" s="177"/>
      <c r="I251" s="178">
        <f>ROUND(E251*H251,2)</f>
        <v>0</v>
      </c>
      <c r="J251" s="177"/>
      <c r="K251" s="178">
        <f>ROUND(E251*J251,2)</f>
        <v>0</v>
      </c>
      <c r="L251" s="178">
        <v>21</v>
      </c>
      <c r="M251" s="178">
        <f>G251*(1+L251/100)</f>
        <v>0</v>
      </c>
      <c r="N251" s="178">
        <v>3.1E-4</v>
      </c>
      <c r="O251" s="178">
        <f>ROUND(E251*N251,2)</f>
        <v>0.05</v>
      </c>
      <c r="P251" s="178">
        <v>0</v>
      </c>
      <c r="Q251" s="178">
        <f>ROUND(E251*P251,2)</f>
        <v>0</v>
      </c>
      <c r="R251" s="178" t="s">
        <v>315</v>
      </c>
      <c r="S251" s="178" t="s">
        <v>123</v>
      </c>
      <c r="T251" s="179" t="s">
        <v>204</v>
      </c>
      <c r="U251" s="160">
        <v>0.10191</v>
      </c>
      <c r="V251" s="160">
        <f>ROUND(E251*U251,2)</f>
        <v>17.46</v>
      </c>
      <c r="W251" s="160"/>
      <c r="X251" s="160" t="s">
        <v>125</v>
      </c>
      <c r="Y251" s="150"/>
      <c r="Z251" s="150"/>
      <c r="AA251" s="150"/>
      <c r="AB251" s="150"/>
      <c r="AC251" s="150"/>
      <c r="AD251" s="150"/>
      <c r="AE251" s="150"/>
      <c r="AF251" s="150"/>
      <c r="AG251" s="150" t="s">
        <v>126</v>
      </c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57"/>
      <c r="B252" s="158"/>
      <c r="C252" s="192" t="s">
        <v>321</v>
      </c>
      <c r="D252" s="162"/>
      <c r="E252" s="163">
        <v>127.71599999999999</v>
      </c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50"/>
      <c r="Z252" s="150"/>
      <c r="AA252" s="150"/>
      <c r="AB252" s="150"/>
      <c r="AC252" s="150"/>
      <c r="AD252" s="150"/>
      <c r="AE252" s="150"/>
      <c r="AF252" s="150"/>
      <c r="AG252" s="150" t="s">
        <v>132</v>
      </c>
      <c r="AH252" s="150">
        <v>5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 x14ac:dyDescent="0.2">
      <c r="A253" s="157"/>
      <c r="B253" s="158"/>
      <c r="C253" s="192" t="s">
        <v>322</v>
      </c>
      <c r="D253" s="162"/>
      <c r="E253" s="163">
        <v>-29.4</v>
      </c>
      <c r="F253" s="160"/>
      <c r="G253" s="160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60"/>
      <c r="Y253" s="150"/>
      <c r="Z253" s="150"/>
      <c r="AA253" s="150"/>
      <c r="AB253" s="150"/>
      <c r="AC253" s="150"/>
      <c r="AD253" s="150"/>
      <c r="AE253" s="150"/>
      <c r="AF253" s="150"/>
      <c r="AG253" s="150" t="s">
        <v>132</v>
      </c>
      <c r="AH253" s="150">
        <v>0</v>
      </c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">
      <c r="A254" s="157"/>
      <c r="B254" s="158"/>
      <c r="C254" s="192" t="s">
        <v>323</v>
      </c>
      <c r="D254" s="162"/>
      <c r="E254" s="163">
        <v>73.010000000000005</v>
      </c>
      <c r="F254" s="160"/>
      <c r="G254" s="16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50"/>
      <c r="Z254" s="150"/>
      <c r="AA254" s="150"/>
      <c r="AB254" s="150"/>
      <c r="AC254" s="150"/>
      <c r="AD254" s="150"/>
      <c r="AE254" s="150"/>
      <c r="AF254" s="150"/>
      <c r="AG254" s="150" t="s">
        <v>132</v>
      </c>
      <c r="AH254" s="150">
        <v>0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x14ac:dyDescent="0.2">
      <c r="A255" s="167" t="s">
        <v>118</v>
      </c>
      <c r="B255" s="168" t="s">
        <v>85</v>
      </c>
      <c r="C255" s="190" t="s">
        <v>86</v>
      </c>
      <c r="D255" s="169"/>
      <c r="E255" s="170"/>
      <c r="F255" s="171"/>
      <c r="G255" s="171">
        <f>SUMIF(AG256:AG281,"&lt;&gt;NOR",G256:G281)</f>
        <v>0</v>
      </c>
      <c r="H255" s="171"/>
      <c r="I255" s="171">
        <f>SUM(I256:I281)</f>
        <v>0</v>
      </c>
      <c r="J255" s="171"/>
      <c r="K255" s="171">
        <f>SUM(K256:K281)</f>
        <v>0</v>
      </c>
      <c r="L255" s="171"/>
      <c r="M255" s="171">
        <f>SUM(M256:M281)</f>
        <v>0</v>
      </c>
      <c r="N255" s="171"/>
      <c r="O255" s="171">
        <f>SUM(O256:O281)</f>
        <v>0</v>
      </c>
      <c r="P255" s="171"/>
      <c r="Q255" s="171">
        <f>SUM(Q256:Q281)</f>
        <v>0</v>
      </c>
      <c r="R255" s="171"/>
      <c r="S255" s="171"/>
      <c r="T255" s="172"/>
      <c r="U255" s="166"/>
      <c r="V255" s="166">
        <f>SUM(V256:V281)</f>
        <v>0</v>
      </c>
      <c r="W255" s="166"/>
      <c r="X255" s="166"/>
      <c r="AG255" t="s">
        <v>119</v>
      </c>
    </row>
    <row r="256" spans="1:60" outlineLevel="1" x14ac:dyDescent="0.2">
      <c r="A256" s="181">
        <v>48</v>
      </c>
      <c r="B256" s="182" t="s">
        <v>324</v>
      </c>
      <c r="C256" s="193" t="s">
        <v>325</v>
      </c>
      <c r="D256" s="183" t="s">
        <v>217</v>
      </c>
      <c r="E256" s="184">
        <v>75</v>
      </c>
      <c r="F256" s="185"/>
      <c r="G256" s="186">
        <f>ROUND(E256*F256,2)</f>
        <v>0</v>
      </c>
      <c r="H256" s="185"/>
      <c r="I256" s="186">
        <f>ROUND(E256*H256,2)</f>
        <v>0</v>
      </c>
      <c r="J256" s="185"/>
      <c r="K256" s="186">
        <f>ROUND(E256*J256,2)</f>
        <v>0</v>
      </c>
      <c r="L256" s="186">
        <v>21</v>
      </c>
      <c r="M256" s="186">
        <f>G256*(1+L256/100)</f>
        <v>0</v>
      </c>
      <c r="N256" s="186">
        <v>0</v>
      </c>
      <c r="O256" s="186">
        <f>ROUND(E256*N256,2)</f>
        <v>0</v>
      </c>
      <c r="P256" s="186">
        <v>0</v>
      </c>
      <c r="Q256" s="186">
        <f>ROUND(E256*P256,2)</f>
        <v>0</v>
      </c>
      <c r="R256" s="186"/>
      <c r="S256" s="186" t="s">
        <v>203</v>
      </c>
      <c r="T256" s="187" t="s">
        <v>204</v>
      </c>
      <c r="U256" s="160">
        <v>0</v>
      </c>
      <c r="V256" s="160">
        <f>ROUND(E256*U256,2)</f>
        <v>0</v>
      </c>
      <c r="W256" s="160"/>
      <c r="X256" s="160" t="s">
        <v>125</v>
      </c>
      <c r="Y256" s="150"/>
      <c r="Z256" s="150"/>
      <c r="AA256" s="150"/>
      <c r="AB256" s="150"/>
      <c r="AC256" s="150"/>
      <c r="AD256" s="150"/>
      <c r="AE256" s="150"/>
      <c r="AF256" s="150"/>
      <c r="AG256" s="150" t="s">
        <v>126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 x14ac:dyDescent="0.2">
      <c r="A257" s="173">
        <v>49</v>
      </c>
      <c r="B257" s="174" t="s">
        <v>326</v>
      </c>
      <c r="C257" s="191" t="s">
        <v>327</v>
      </c>
      <c r="D257" s="175" t="s">
        <v>328</v>
      </c>
      <c r="E257" s="176">
        <v>7.92</v>
      </c>
      <c r="F257" s="177"/>
      <c r="G257" s="178">
        <f>ROUND(E257*F257,2)</f>
        <v>0</v>
      </c>
      <c r="H257" s="177"/>
      <c r="I257" s="178">
        <f>ROUND(E257*H257,2)</f>
        <v>0</v>
      </c>
      <c r="J257" s="177"/>
      <c r="K257" s="178">
        <f>ROUND(E257*J257,2)</f>
        <v>0</v>
      </c>
      <c r="L257" s="178">
        <v>21</v>
      </c>
      <c r="M257" s="178">
        <f>G257*(1+L257/100)</f>
        <v>0</v>
      </c>
      <c r="N257" s="178">
        <v>0</v>
      </c>
      <c r="O257" s="178">
        <f>ROUND(E257*N257,2)</f>
        <v>0</v>
      </c>
      <c r="P257" s="178">
        <v>0</v>
      </c>
      <c r="Q257" s="178">
        <f>ROUND(E257*P257,2)</f>
        <v>0</v>
      </c>
      <c r="R257" s="178"/>
      <c r="S257" s="178" t="s">
        <v>203</v>
      </c>
      <c r="T257" s="179" t="s">
        <v>204</v>
      </c>
      <c r="U257" s="160">
        <v>0</v>
      </c>
      <c r="V257" s="160">
        <f>ROUND(E257*U257,2)</f>
        <v>0</v>
      </c>
      <c r="W257" s="160"/>
      <c r="X257" s="160" t="s">
        <v>125</v>
      </c>
      <c r="Y257" s="150"/>
      <c r="Z257" s="150"/>
      <c r="AA257" s="150"/>
      <c r="AB257" s="150"/>
      <c r="AC257" s="150"/>
      <c r="AD257" s="150"/>
      <c r="AE257" s="150"/>
      <c r="AF257" s="150"/>
      <c r="AG257" s="150" t="s">
        <v>126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ht="22.5" outlineLevel="1" x14ac:dyDescent="0.2">
      <c r="A258" s="157"/>
      <c r="B258" s="158"/>
      <c r="C258" s="256" t="s">
        <v>329</v>
      </c>
      <c r="D258" s="257"/>
      <c r="E258" s="257"/>
      <c r="F258" s="257"/>
      <c r="G258" s="257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50"/>
      <c r="Z258" s="150"/>
      <c r="AA258" s="150"/>
      <c r="AB258" s="150"/>
      <c r="AC258" s="150"/>
      <c r="AD258" s="150"/>
      <c r="AE258" s="150"/>
      <c r="AF258" s="150"/>
      <c r="AG258" s="150" t="s">
        <v>130</v>
      </c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80" t="str">
        <f>C258</f>
        <v>mikrovln.technol. v kombinaci s topnými sál.panely - vysoušení zdiva na cca 7% hm. vlhkosti, měření vlhkosti gravimetrickou metodou popř. mikrovlnnou technologií</v>
      </c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">
      <c r="A259" s="157"/>
      <c r="B259" s="158"/>
      <c r="C259" s="192" t="s">
        <v>330</v>
      </c>
      <c r="D259" s="162"/>
      <c r="E259" s="163">
        <v>7.92</v>
      </c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50"/>
      <c r="Z259" s="150"/>
      <c r="AA259" s="150"/>
      <c r="AB259" s="150"/>
      <c r="AC259" s="150"/>
      <c r="AD259" s="150"/>
      <c r="AE259" s="150"/>
      <c r="AF259" s="150"/>
      <c r="AG259" s="150" t="s">
        <v>132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">
      <c r="A260" s="173">
        <v>50</v>
      </c>
      <c r="B260" s="174" t="s">
        <v>331</v>
      </c>
      <c r="C260" s="191" t="s">
        <v>332</v>
      </c>
      <c r="D260" s="175" t="s">
        <v>333</v>
      </c>
      <c r="E260" s="176">
        <v>60</v>
      </c>
      <c r="F260" s="177"/>
      <c r="G260" s="178">
        <f>ROUND(E260*F260,2)</f>
        <v>0</v>
      </c>
      <c r="H260" s="177"/>
      <c r="I260" s="178">
        <f>ROUND(E260*H260,2)</f>
        <v>0</v>
      </c>
      <c r="J260" s="177"/>
      <c r="K260" s="178">
        <f>ROUND(E260*J260,2)</f>
        <v>0</v>
      </c>
      <c r="L260" s="178">
        <v>21</v>
      </c>
      <c r="M260" s="178">
        <f>G260*(1+L260/100)</f>
        <v>0</v>
      </c>
      <c r="N260" s="178">
        <v>0</v>
      </c>
      <c r="O260" s="178">
        <f>ROUND(E260*N260,2)</f>
        <v>0</v>
      </c>
      <c r="P260" s="178">
        <v>0</v>
      </c>
      <c r="Q260" s="178">
        <f>ROUND(E260*P260,2)</f>
        <v>0</v>
      </c>
      <c r="R260" s="178"/>
      <c r="S260" s="178" t="s">
        <v>203</v>
      </c>
      <c r="T260" s="179" t="s">
        <v>204</v>
      </c>
      <c r="U260" s="160">
        <v>0</v>
      </c>
      <c r="V260" s="160">
        <f>ROUND(E260*U260,2)</f>
        <v>0</v>
      </c>
      <c r="W260" s="160"/>
      <c r="X260" s="160" t="s">
        <v>125</v>
      </c>
      <c r="Y260" s="150"/>
      <c r="Z260" s="150"/>
      <c r="AA260" s="150"/>
      <c r="AB260" s="150"/>
      <c r="AC260" s="150"/>
      <c r="AD260" s="150"/>
      <c r="AE260" s="150"/>
      <c r="AF260" s="150"/>
      <c r="AG260" s="150" t="s">
        <v>126</v>
      </c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ht="33.75" outlineLevel="1" x14ac:dyDescent="0.2">
      <c r="A261" s="157"/>
      <c r="B261" s="158"/>
      <c r="C261" s="256" t="s">
        <v>334</v>
      </c>
      <c r="D261" s="257"/>
      <c r="E261" s="257"/>
      <c r="F261" s="257"/>
      <c r="G261" s="257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50"/>
      <c r="Z261" s="150"/>
      <c r="AA261" s="150"/>
      <c r="AB261" s="150"/>
      <c r="AC261" s="150"/>
      <c r="AD261" s="150"/>
      <c r="AE261" s="150"/>
      <c r="AF261" s="150"/>
      <c r="AG261" s="150" t="s">
        <v>130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80" t="str">
        <f>C261</f>
        <v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v>
      </c>
      <c r="BB261" s="150"/>
      <c r="BC261" s="150"/>
      <c r="BD261" s="150"/>
      <c r="BE261" s="150"/>
      <c r="BF261" s="150"/>
      <c r="BG261" s="150"/>
      <c r="BH261" s="150"/>
    </row>
    <row r="262" spans="1:60" outlineLevel="1" x14ac:dyDescent="0.2">
      <c r="A262" s="181">
        <v>51</v>
      </c>
      <c r="B262" s="182" t="s">
        <v>335</v>
      </c>
      <c r="C262" s="193" t="s">
        <v>336</v>
      </c>
      <c r="D262" s="183" t="s">
        <v>217</v>
      </c>
      <c r="E262" s="184">
        <v>28</v>
      </c>
      <c r="F262" s="185"/>
      <c r="G262" s="186">
        <f>ROUND(E262*F262,2)</f>
        <v>0</v>
      </c>
      <c r="H262" s="185"/>
      <c r="I262" s="186">
        <f>ROUND(E262*H262,2)</f>
        <v>0</v>
      </c>
      <c r="J262" s="185"/>
      <c r="K262" s="186">
        <f>ROUND(E262*J262,2)</f>
        <v>0</v>
      </c>
      <c r="L262" s="186">
        <v>21</v>
      </c>
      <c r="M262" s="186">
        <f>G262*(1+L262/100)</f>
        <v>0</v>
      </c>
      <c r="N262" s="186">
        <v>0</v>
      </c>
      <c r="O262" s="186">
        <f>ROUND(E262*N262,2)</f>
        <v>0</v>
      </c>
      <c r="P262" s="186">
        <v>0</v>
      </c>
      <c r="Q262" s="186">
        <f>ROUND(E262*P262,2)</f>
        <v>0</v>
      </c>
      <c r="R262" s="186"/>
      <c r="S262" s="186" t="s">
        <v>203</v>
      </c>
      <c r="T262" s="187" t="s">
        <v>204</v>
      </c>
      <c r="U262" s="160">
        <v>0</v>
      </c>
      <c r="V262" s="160">
        <f>ROUND(E262*U262,2)</f>
        <v>0</v>
      </c>
      <c r="W262" s="160"/>
      <c r="X262" s="160" t="s">
        <v>125</v>
      </c>
      <c r="Y262" s="150"/>
      <c r="Z262" s="150"/>
      <c r="AA262" s="150"/>
      <c r="AB262" s="150"/>
      <c r="AC262" s="150"/>
      <c r="AD262" s="150"/>
      <c r="AE262" s="150"/>
      <c r="AF262" s="150"/>
      <c r="AG262" s="150" t="s">
        <v>126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ht="22.5" outlineLevel="1" x14ac:dyDescent="0.2">
      <c r="A263" s="181">
        <v>52</v>
      </c>
      <c r="B263" s="182" t="s">
        <v>337</v>
      </c>
      <c r="C263" s="193" t="s">
        <v>338</v>
      </c>
      <c r="D263" s="183" t="s">
        <v>217</v>
      </c>
      <c r="E263" s="184">
        <v>39</v>
      </c>
      <c r="F263" s="185"/>
      <c r="G263" s="186">
        <f>ROUND(E263*F263,2)</f>
        <v>0</v>
      </c>
      <c r="H263" s="185"/>
      <c r="I263" s="186">
        <f>ROUND(E263*H263,2)</f>
        <v>0</v>
      </c>
      <c r="J263" s="185"/>
      <c r="K263" s="186">
        <f>ROUND(E263*J263,2)</f>
        <v>0</v>
      </c>
      <c r="L263" s="186">
        <v>21</v>
      </c>
      <c r="M263" s="186">
        <f>G263*(1+L263/100)</f>
        <v>0</v>
      </c>
      <c r="N263" s="186">
        <v>0</v>
      </c>
      <c r="O263" s="186">
        <f>ROUND(E263*N263,2)</f>
        <v>0</v>
      </c>
      <c r="P263" s="186">
        <v>0</v>
      </c>
      <c r="Q263" s="186">
        <f>ROUND(E263*P263,2)</f>
        <v>0</v>
      </c>
      <c r="R263" s="186"/>
      <c r="S263" s="186" t="s">
        <v>203</v>
      </c>
      <c r="T263" s="187" t="s">
        <v>204</v>
      </c>
      <c r="U263" s="160">
        <v>0</v>
      </c>
      <c r="V263" s="160">
        <f>ROUND(E263*U263,2)</f>
        <v>0</v>
      </c>
      <c r="W263" s="160"/>
      <c r="X263" s="160" t="s">
        <v>125</v>
      </c>
      <c r="Y263" s="150"/>
      <c r="Z263" s="150"/>
      <c r="AA263" s="150"/>
      <c r="AB263" s="150"/>
      <c r="AC263" s="150"/>
      <c r="AD263" s="150"/>
      <c r="AE263" s="150"/>
      <c r="AF263" s="150"/>
      <c r="AG263" s="150" t="s">
        <v>126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">
      <c r="A264" s="173">
        <v>53</v>
      </c>
      <c r="B264" s="174" t="s">
        <v>339</v>
      </c>
      <c r="C264" s="191" t="s">
        <v>340</v>
      </c>
      <c r="D264" s="175" t="s">
        <v>212</v>
      </c>
      <c r="E264" s="176">
        <v>1</v>
      </c>
      <c r="F264" s="177"/>
      <c r="G264" s="178">
        <f>ROUND(E264*F264,2)</f>
        <v>0</v>
      </c>
      <c r="H264" s="177"/>
      <c r="I264" s="178">
        <f>ROUND(E264*H264,2)</f>
        <v>0</v>
      </c>
      <c r="J264" s="177"/>
      <c r="K264" s="178">
        <f>ROUND(E264*J264,2)</f>
        <v>0</v>
      </c>
      <c r="L264" s="178">
        <v>21</v>
      </c>
      <c r="M264" s="178">
        <f>G264*(1+L264/100)</f>
        <v>0</v>
      </c>
      <c r="N264" s="178">
        <v>0</v>
      </c>
      <c r="O264" s="178">
        <f>ROUND(E264*N264,2)</f>
        <v>0</v>
      </c>
      <c r="P264" s="178">
        <v>0</v>
      </c>
      <c r="Q264" s="178">
        <f>ROUND(E264*P264,2)</f>
        <v>0</v>
      </c>
      <c r="R264" s="178"/>
      <c r="S264" s="178" t="s">
        <v>203</v>
      </c>
      <c r="T264" s="179" t="s">
        <v>204</v>
      </c>
      <c r="U264" s="160">
        <v>0</v>
      </c>
      <c r="V264" s="160">
        <f>ROUND(E264*U264,2)</f>
        <v>0</v>
      </c>
      <c r="W264" s="160"/>
      <c r="X264" s="160" t="s">
        <v>125</v>
      </c>
      <c r="Y264" s="150"/>
      <c r="Z264" s="150"/>
      <c r="AA264" s="150"/>
      <c r="AB264" s="150"/>
      <c r="AC264" s="150"/>
      <c r="AD264" s="150"/>
      <c r="AE264" s="150"/>
      <c r="AF264" s="150"/>
      <c r="AG264" s="150" t="s">
        <v>126</v>
      </c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">
      <c r="A265" s="157"/>
      <c r="B265" s="158"/>
      <c r="C265" s="256" t="s">
        <v>341</v>
      </c>
      <c r="D265" s="257"/>
      <c r="E265" s="257"/>
      <c r="F265" s="257"/>
      <c r="G265" s="257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50"/>
      <c r="Z265" s="150"/>
      <c r="AA265" s="150"/>
      <c r="AB265" s="150"/>
      <c r="AC265" s="150"/>
      <c r="AD265" s="150"/>
      <c r="AE265" s="150"/>
      <c r="AF265" s="150"/>
      <c r="AG265" s="150" t="s">
        <v>130</v>
      </c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80" t="str">
        <f>C265</f>
        <v>vč. jádrového vrtu DN 110mm, napojení na elekroinstalaci, montáž strojního vybavení, vyřezání drážek, zazdění se zapravením</v>
      </c>
      <c r="BB265" s="150"/>
      <c r="BC265" s="150"/>
      <c r="BD265" s="150"/>
      <c r="BE265" s="150"/>
      <c r="BF265" s="150"/>
      <c r="BG265" s="150"/>
      <c r="BH265" s="150"/>
    </row>
    <row r="266" spans="1:60" outlineLevel="1" x14ac:dyDescent="0.2">
      <c r="A266" s="173">
        <v>54</v>
      </c>
      <c r="B266" s="174" t="s">
        <v>342</v>
      </c>
      <c r="C266" s="191" t="s">
        <v>343</v>
      </c>
      <c r="D266" s="175" t="s">
        <v>212</v>
      </c>
      <c r="E266" s="176">
        <v>4</v>
      </c>
      <c r="F266" s="177"/>
      <c r="G266" s="178">
        <f>ROUND(E266*F266,2)</f>
        <v>0</v>
      </c>
      <c r="H266" s="177"/>
      <c r="I266" s="178">
        <f>ROUND(E266*H266,2)</f>
        <v>0</v>
      </c>
      <c r="J266" s="177"/>
      <c r="K266" s="178">
        <f>ROUND(E266*J266,2)</f>
        <v>0</v>
      </c>
      <c r="L266" s="178">
        <v>21</v>
      </c>
      <c r="M266" s="178">
        <f>G266*(1+L266/100)</f>
        <v>0</v>
      </c>
      <c r="N266" s="178">
        <v>0</v>
      </c>
      <c r="O266" s="178">
        <f>ROUND(E266*N266,2)</f>
        <v>0</v>
      </c>
      <c r="P266" s="178">
        <v>0</v>
      </c>
      <c r="Q266" s="178">
        <f>ROUND(E266*P266,2)</f>
        <v>0</v>
      </c>
      <c r="R266" s="178"/>
      <c r="S266" s="178" t="s">
        <v>203</v>
      </c>
      <c r="T266" s="179" t="s">
        <v>204</v>
      </c>
      <c r="U266" s="160">
        <v>0</v>
      </c>
      <c r="V266" s="160">
        <f>ROUND(E266*U266,2)</f>
        <v>0</v>
      </c>
      <c r="W266" s="160"/>
      <c r="X266" s="160" t="s">
        <v>125</v>
      </c>
      <c r="Y266" s="150"/>
      <c r="Z266" s="150"/>
      <c r="AA266" s="150"/>
      <c r="AB266" s="150"/>
      <c r="AC266" s="150"/>
      <c r="AD266" s="150"/>
      <c r="AE266" s="150"/>
      <c r="AF266" s="150"/>
      <c r="AG266" s="150" t="s">
        <v>126</v>
      </c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ht="22.5" outlineLevel="1" x14ac:dyDescent="0.2">
      <c r="A267" s="157"/>
      <c r="B267" s="158"/>
      <c r="C267" s="256" t="s">
        <v>344</v>
      </c>
      <c r="D267" s="257"/>
      <c r="E267" s="257"/>
      <c r="F267" s="257"/>
      <c r="G267" s="257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50"/>
      <c r="Z267" s="150"/>
      <c r="AA267" s="150"/>
      <c r="AB267" s="150"/>
      <c r="AC267" s="150"/>
      <c r="AD267" s="150"/>
      <c r="AE267" s="150"/>
      <c r="AF267" s="150"/>
      <c r="AG267" s="150" t="s">
        <v>130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80" t="str">
        <f>C267</f>
        <v>Zřízení  vývodu katodového a anodového okruhu s vyvedením přes svorkovnici uloženou v podomítkové krabičce, vč. dodávky a usazení el. krabičky a souvisejících propojovacích vedení a těsněných spojů.</v>
      </c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">
      <c r="A268" s="173">
        <v>55</v>
      </c>
      <c r="B268" s="174" t="s">
        <v>345</v>
      </c>
      <c r="C268" s="191" t="s">
        <v>346</v>
      </c>
      <c r="D268" s="175" t="s">
        <v>212</v>
      </c>
      <c r="E268" s="176">
        <v>1</v>
      </c>
      <c r="F268" s="177"/>
      <c r="G268" s="178">
        <f>ROUND(E268*F268,2)</f>
        <v>0</v>
      </c>
      <c r="H268" s="177"/>
      <c r="I268" s="178">
        <f>ROUND(E268*H268,2)</f>
        <v>0</v>
      </c>
      <c r="J268" s="177"/>
      <c r="K268" s="178">
        <f>ROUND(E268*J268,2)</f>
        <v>0</v>
      </c>
      <c r="L268" s="178">
        <v>21</v>
      </c>
      <c r="M268" s="178">
        <f>G268*(1+L268/100)</f>
        <v>0</v>
      </c>
      <c r="N268" s="178">
        <v>0</v>
      </c>
      <c r="O268" s="178">
        <f>ROUND(E268*N268,2)</f>
        <v>0</v>
      </c>
      <c r="P268" s="178">
        <v>0</v>
      </c>
      <c r="Q268" s="178">
        <f>ROUND(E268*P268,2)</f>
        <v>0</v>
      </c>
      <c r="R268" s="178"/>
      <c r="S268" s="178" t="s">
        <v>203</v>
      </c>
      <c r="T268" s="179" t="s">
        <v>204</v>
      </c>
      <c r="U268" s="160">
        <v>0</v>
      </c>
      <c r="V268" s="160">
        <f>ROUND(E268*U268,2)</f>
        <v>0</v>
      </c>
      <c r="W268" s="160"/>
      <c r="X268" s="160" t="s">
        <v>125</v>
      </c>
      <c r="Y268" s="150"/>
      <c r="Z268" s="150"/>
      <c r="AA268" s="150"/>
      <c r="AB268" s="150"/>
      <c r="AC268" s="150"/>
      <c r="AD268" s="150"/>
      <c r="AE268" s="150"/>
      <c r="AF268" s="150"/>
      <c r="AG268" s="150" t="s">
        <v>126</v>
      </c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ht="33.75" outlineLevel="1" x14ac:dyDescent="0.2">
      <c r="A269" s="157"/>
      <c r="B269" s="158"/>
      <c r="C269" s="256" t="s">
        <v>347</v>
      </c>
      <c r="D269" s="257"/>
      <c r="E269" s="257"/>
      <c r="F269" s="257"/>
      <c r="G269" s="257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50"/>
      <c r="Z269" s="150"/>
      <c r="AA269" s="150"/>
      <c r="AB269" s="150"/>
      <c r="AC269" s="150"/>
      <c r="AD269" s="150"/>
      <c r="AE269" s="150"/>
      <c r="AF269" s="150"/>
      <c r="AG269" s="150" t="s">
        <v>130</v>
      </c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80" t="str">
        <f>C269</f>
        <v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v>
      </c>
      <c r="BB269" s="150"/>
      <c r="BC269" s="150"/>
      <c r="BD269" s="150"/>
      <c r="BE269" s="150"/>
      <c r="BF269" s="150"/>
      <c r="BG269" s="150"/>
      <c r="BH269" s="150"/>
    </row>
    <row r="270" spans="1:60" outlineLevel="1" x14ac:dyDescent="0.2">
      <c r="A270" s="173">
        <v>56</v>
      </c>
      <c r="B270" s="174" t="s">
        <v>348</v>
      </c>
      <c r="C270" s="191" t="s">
        <v>349</v>
      </c>
      <c r="D270" s="175" t="s">
        <v>350</v>
      </c>
      <c r="E270" s="176">
        <v>89.3</v>
      </c>
      <c r="F270" s="177"/>
      <c r="G270" s="178">
        <f>ROUND(E270*F270,2)</f>
        <v>0</v>
      </c>
      <c r="H270" s="177"/>
      <c r="I270" s="178">
        <f>ROUND(E270*H270,2)</f>
        <v>0</v>
      </c>
      <c r="J270" s="177"/>
      <c r="K270" s="178">
        <f>ROUND(E270*J270,2)</f>
        <v>0</v>
      </c>
      <c r="L270" s="178">
        <v>21</v>
      </c>
      <c r="M270" s="178">
        <f>G270*(1+L270/100)</f>
        <v>0</v>
      </c>
      <c r="N270" s="178">
        <v>0</v>
      </c>
      <c r="O270" s="178">
        <f>ROUND(E270*N270,2)</f>
        <v>0</v>
      </c>
      <c r="P270" s="178">
        <v>0</v>
      </c>
      <c r="Q270" s="178">
        <f>ROUND(E270*P270,2)</f>
        <v>0</v>
      </c>
      <c r="R270" s="178"/>
      <c r="S270" s="178" t="s">
        <v>203</v>
      </c>
      <c r="T270" s="179" t="s">
        <v>204</v>
      </c>
      <c r="U270" s="160">
        <v>0</v>
      </c>
      <c r="V270" s="160">
        <f>ROUND(E270*U270,2)</f>
        <v>0</v>
      </c>
      <c r="W270" s="160"/>
      <c r="X270" s="160" t="s">
        <v>125</v>
      </c>
      <c r="Y270" s="150"/>
      <c r="Z270" s="150"/>
      <c r="AA270" s="150"/>
      <c r="AB270" s="150"/>
      <c r="AC270" s="150"/>
      <c r="AD270" s="150"/>
      <c r="AE270" s="150"/>
      <c r="AF270" s="150"/>
      <c r="AG270" s="150" t="s">
        <v>126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ht="33.75" outlineLevel="1" x14ac:dyDescent="0.2">
      <c r="A271" s="157"/>
      <c r="B271" s="158"/>
      <c r="C271" s="256" t="s">
        <v>351</v>
      </c>
      <c r="D271" s="257"/>
      <c r="E271" s="257"/>
      <c r="F271" s="257"/>
      <c r="G271" s="257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50"/>
      <c r="Z271" s="150"/>
      <c r="AA271" s="150"/>
      <c r="AB271" s="150"/>
      <c r="AC271" s="150"/>
      <c r="AD271" s="150"/>
      <c r="AE271" s="150"/>
      <c r="AF271" s="150"/>
      <c r="AG271" s="150" t="s">
        <v>130</v>
      </c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80" t="str">
        <f>C271</f>
        <v>Síťová elektroda (anoda + pól) -  pás ze skelných vláken potažených vodivým plastem vysoký 25-30cm, kontaktní vodič titan, popř. titan stříbro (3:4). Instalace na zdivo zbavené stávajících omítek vč. spárování, po předchozím podrovnáním maltou vápenné báze ( standard Knauf MV 1 ), krytí  kontaktní vodivou maltou.</v>
      </c>
      <c r="BB271" s="150"/>
      <c r="BC271" s="150"/>
      <c r="BD271" s="150"/>
      <c r="BE271" s="150"/>
      <c r="BF271" s="150"/>
      <c r="BG271" s="150"/>
      <c r="BH271" s="150"/>
    </row>
    <row r="272" spans="1:60" outlineLevel="1" x14ac:dyDescent="0.2">
      <c r="A272" s="157"/>
      <c r="B272" s="158"/>
      <c r="C272" s="192" t="s">
        <v>352</v>
      </c>
      <c r="D272" s="162"/>
      <c r="E272" s="163">
        <v>89.3</v>
      </c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50"/>
      <c r="Z272" s="150"/>
      <c r="AA272" s="150"/>
      <c r="AB272" s="150"/>
      <c r="AC272" s="150"/>
      <c r="AD272" s="150"/>
      <c r="AE272" s="150"/>
      <c r="AF272" s="150"/>
      <c r="AG272" s="150" t="s">
        <v>132</v>
      </c>
      <c r="AH272" s="150">
        <v>0</v>
      </c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1" x14ac:dyDescent="0.2">
      <c r="A273" s="173">
        <v>57</v>
      </c>
      <c r="B273" s="174" t="s">
        <v>353</v>
      </c>
      <c r="C273" s="191" t="s">
        <v>354</v>
      </c>
      <c r="D273" s="175" t="s">
        <v>212</v>
      </c>
      <c r="E273" s="176">
        <v>26</v>
      </c>
      <c r="F273" s="177"/>
      <c r="G273" s="178">
        <f>ROUND(E273*F273,2)</f>
        <v>0</v>
      </c>
      <c r="H273" s="177"/>
      <c r="I273" s="178">
        <f>ROUND(E273*H273,2)</f>
        <v>0</v>
      </c>
      <c r="J273" s="177"/>
      <c r="K273" s="178">
        <f>ROUND(E273*J273,2)</f>
        <v>0</v>
      </c>
      <c r="L273" s="178">
        <v>21</v>
      </c>
      <c r="M273" s="178">
        <f>G273*(1+L273/100)</f>
        <v>0</v>
      </c>
      <c r="N273" s="178">
        <v>0</v>
      </c>
      <c r="O273" s="178">
        <f>ROUND(E273*N273,2)</f>
        <v>0</v>
      </c>
      <c r="P273" s="178">
        <v>0</v>
      </c>
      <c r="Q273" s="178">
        <f>ROUND(E273*P273,2)</f>
        <v>0</v>
      </c>
      <c r="R273" s="178"/>
      <c r="S273" s="178" t="s">
        <v>203</v>
      </c>
      <c r="T273" s="179" t="s">
        <v>204</v>
      </c>
      <c r="U273" s="160">
        <v>0</v>
      </c>
      <c r="V273" s="160">
        <f>ROUND(E273*U273,2)</f>
        <v>0</v>
      </c>
      <c r="W273" s="160"/>
      <c r="X273" s="160" t="s">
        <v>125</v>
      </c>
      <c r="Y273" s="150"/>
      <c r="Z273" s="150"/>
      <c r="AA273" s="150"/>
      <c r="AB273" s="150"/>
      <c r="AC273" s="150"/>
      <c r="AD273" s="150"/>
      <c r="AE273" s="150"/>
      <c r="AF273" s="150"/>
      <c r="AG273" s="150" t="s">
        <v>126</v>
      </c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ht="33.75" outlineLevel="1" x14ac:dyDescent="0.2">
      <c r="A274" s="157"/>
      <c r="B274" s="158"/>
      <c r="C274" s="256" t="s">
        <v>355</v>
      </c>
      <c r="D274" s="257"/>
      <c r="E274" s="257"/>
      <c r="F274" s="257"/>
      <c r="G274" s="257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50"/>
      <c r="Z274" s="150"/>
      <c r="AA274" s="150"/>
      <c r="AB274" s="150"/>
      <c r="AC274" s="150"/>
      <c r="AD274" s="150"/>
      <c r="AE274" s="150"/>
      <c r="AF274" s="150"/>
      <c r="AG274" s="150" t="s">
        <v>130</v>
      </c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80" t="str">
        <f>C274</f>
        <v>Zemní elektroda (katoda -pól) - tyčové elektrody na bázi grafitu v délce 450-350mm  průměru min 20mm, osová rozteč do 3,5m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v>
      </c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73">
        <v>58</v>
      </c>
      <c r="B275" s="174" t="s">
        <v>356</v>
      </c>
      <c r="C275" s="191" t="s">
        <v>357</v>
      </c>
      <c r="D275" s="175" t="s">
        <v>350</v>
      </c>
      <c r="E275" s="176">
        <v>7.3</v>
      </c>
      <c r="F275" s="177"/>
      <c r="G275" s="178">
        <f>ROUND(E275*F275,2)</f>
        <v>0</v>
      </c>
      <c r="H275" s="177"/>
      <c r="I275" s="178">
        <f>ROUND(E275*H275,2)</f>
        <v>0</v>
      </c>
      <c r="J275" s="177"/>
      <c r="K275" s="178">
        <f>ROUND(E275*J275,2)</f>
        <v>0</v>
      </c>
      <c r="L275" s="178">
        <v>21</v>
      </c>
      <c r="M275" s="178">
        <f>G275*(1+L275/100)</f>
        <v>0</v>
      </c>
      <c r="N275" s="178">
        <v>0</v>
      </c>
      <c r="O275" s="178">
        <f>ROUND(E275*N275,2)</f>
        <v>0</v>
      </c>
      <c r="P275" s="178">
        <v>0</v>
      </c>
      <c r="Q275" s="178">
        <f>ROUND(E275*P275,2)</f>
        <v>0</v>
      </c>
      <c r="R275" s="178"/>
      <c r="S275" s="178" t="s">
        <v>203</v>
      </c>
      <c r="T275" s="179" t="s">
        <v>204</v>
      </c>
      <c r="U275" s="160">
        <v>0</v>
      </c>
      <c r="V275" s="160">
        <f>ROUND(E275*U275,2)</f>
        <v>0</v>
      </c>
      <c r="W275" s="160"/>
      <c r="X275" s="160" t="s">
        <v>125</v>
      </c>
      <c r="Y275" s="150"/>
      <c r="Z275" s="150"/>
      <c r="AA275" s="150"/>
      <c r="AB275" s="150"/>
      <c r="AC275" s="150"/>
      <c r="AD275" s="150"/>
      <c r="AE275" s="150"/>
      <c r="AF275" s="150"/>
      <c r="AG275" s="150" t="s">
        <v>126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">
      <c r="A276" s="157"/>
      <c r="B276" s="158"/>
      <c r="C276" s="256" t="s">
        <v>358</v>
      </c>
      <c r="D276" s="257"/>
      <c r="E276" s="257"/>
      <c r="F276" s="257"/>
      <c r="G276" s="257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50"/>
      <c r="Z276" s="150"/>
      <c r="AA276" s="150"/>
      <c r="AB276" s="150"/>
      <c r="AC276" s="150"/>
      <c r="AD276" s="150"/>
      <c r="AE276" s="150"/>
      <c r="AF276" s="150"/>
      <c r="AG276" s="150" t="s">
        <v>130</v>
      </c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">
      <c r="A277" s="173">
        <v>59</v>
      </c>
      <c r="B277" s="174" t="s">
        <v>359</v>
      </c>
      <c r="C277" s="191" t="s">
        <v>360</v>
      </c>
      <c r="D277" s="175" t="s">
        <v>212</v>
      </c>
      <c r="E277" s="176">
        <v>1</v>
      </c>
      <c r="F277" s="177"/>
      <c r="G277" s="178">
        <f>ROUND(E277*F277,2)</f>
        <v>0</v>
      </c>
      <c r="H277" s="177"/>
      <c r="I277" s="178">
        <f>ROUND(E277*H277,2)</f>
        <v>0</v>
      </c>
      <c r="J277" s="177"/>
      <c r="K277" s="178">
        <f>ROUND(E277*J277,2)</f>
        <v>0</v>
      </c>
      <c r="L277" s="178">
        <v>21</v>
      </c>
      <c r="M277" s="178">
        <f>G277*(1+L277/100)</f>
        <v>0</v>
      </c>
      <c r="N277" s="178">
        <v>0</v>
      </c>
      <c r="O277" s="178">
        <f>ROUND(E277*N277,2)</f>
        <v>0</v>
      </c>
      <c r="P277" s="178">
        <v>0</v>
      </c>
      <c r="Q277" s="178">
        <f>ROUND(E277*P277,2)</f>
        <v>0</v>
      </c>
      <c r="R277" s="178"/>
      <c r="S277" s="178" t="s">
        <v>203</v>
      </c>
      <c r="T277" s="179" t="s">
        <v>204</v>
      </c>
      <c r="U277" s="160">
        <v>0</v>
      </c>
      <c r="V277" s="160">
        <f>ROUND(E277*U277,2)</f>
        <v>0</v>
      </c>
      <c r="W277" s="160"/>
      <c r="X277" s="160" t="s">
        <v>125</v>
      </c>
      <c r="Y277" s="150"/>
      <c r="Z277" s="150"/>
      <c r="AA277" s="150"/>
      <c r="AB277" s="150"/>
      <c r="AC277" s="150"/>
      <c r="AD277" s="150"/>
      <c r="AE277" s="150"/>
      <c r="AF277" s="150"/>
      <c r="AG277" s="150" t="s">
        <v>126</v>
      </c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ht="22.5" outlineLevel="1" x14ac:dyDescent="0.2">
      <c r="A278" s="157"/>
      <c r="B278" s="158"/>
      <c r="C278" s="256" t="s">
        <v>361</v>
      </c>
      <c r="D278" s="257"/>
      <c r="E278" s="257"/>
      <c r="F278" s="257"/>
      <c r="G278" s="257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50"/>
      <c r="Z278" s="150"/>
      <c r="AA278" s="150"/>
      <c r="AB278" s="150"/>
      <c r="AC278" s="150"/>
      <c r="AD278" s="150"/>
      <c r="AE278" s="150"/>
      <c r="AF278" s="150"/>
      <c r="AG278" s="150" t="s">
        <v>130</v>
      </c>
      <c r="AH278" s="150"/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80" t="str">
        <f>C278</f>
        <v>Dodávka a montáž nerez skříně s uzamykáním, součástí dodávky je vybourání otvoru pro skříň, zednické zapravení a související pomocný materiál</v>
      </c>
      <c r="BB278" s="150"/>
      <c r="BC278" s="150"/>
      <c r="BD278" s="150"/>
      <c r="BE278" s="150"/>
      <c r="BF278" s="150"/>
      <c r="BG278" s="150"/>
      <c r="BH278" s="150"/>
    </row>
    <row r="279" spans="1:60" ht="22.5" outlineLevel="1" x14ac:dyDescent="0.2">
      <c r="A279" s="173">
        <v>60</v>
      </c>
      <c r="B279" s="174" t="s">
        <v>362</v>
      </c>
      <c r="C279" s="191" t="s">
        <v>404</v>
      </c>
      <c r="D279" s="175" t="s">
        <v>202</v>
      </c>
      <c r="E279" s="176">
        <v>722.61</v>
      </c>
      <c r="F279" s="177"/>
      <c r="G279" s="178">
        <f>ROUND(E279*F279,2)</f>
        <v>0</v>
      </c>
      <c r="H279" s="177"/>
      <c r="I279" s="178">
        <f>ROUND(E279*H279,2)</f>
        <v>0</v>
      </c>
      <c r="J279" s="177"/>
      <c r="K279" s="178">
        <f>ROUND(E279*J279,2)</f>
        <v>0</v>
      </c>
      <c r="L279" s="178">
        <v>21</v>
      </c>
      <c r="M279" s="178">
        <f>G279*(1+L279/100)</f>
        <v>0</v>
      </c>
      <c r="N279" s="178">
        <v>0</v>
      </c>
      <c r="O279" s="178">
        <f>ROUND(E279*N279,2)</f>
        <v>0</v>
      </c>
      <c r="P279" s="178">
        <v>0</v>
      </c>
      <c r="Q279" s="178">
        <f>ROUND(E279*P279,2)</f>
        <v>0</v>
      </c>
      <c r="R279" s="178"/>
      <c r="S279" s="178" t="s">
        <v>203</v>
      </c>
      <c r="T279" s="179" t="s">
        <v>204</v>
      </c>
      <c r="U279" s="160">
        <v>0</v>
      </c>
      <c r="V279" s="160">
        <f>ROUND(E279*U279,2)</f>
        <v>0</v>
      </c>
      <c r="W279" s="160"/>
      <c r="X279" s="160" t="s">
        <v>125</v>
      </c>
      <c r="Y279" s="150"/>
      <c r="Z279" s="150"/>
      <c r="AA279" s="150"/>
      <c r="AB279" s="150"/>
      <c r="AC279" s="150"/>
      <c r="AD279" s="150"/>
      <c r="AE279" s="150"/>
      <c r="AF279" s="150"/>
      <c r="AG279" s="150" t="s">
        <v>126</v>
      </c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1" x14ac:dyDescent="0.2">
      <c r="A280" s="157"/>
      <c r="B280" s="158"/>
      <c r="C280" s="256" t="s">
        <v>363</v>
      </c>
      <c r="D280" s="257"/>
      <c r="E280" s="257"/>
      <c r="F280" s="257"/>
      <c r="G280" s="257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50"/>
      <c r="Z280" s="150"/>
      <c r="AA280" s="150"/>
      <c r="AB280" s="150"/>
      <c r="AC280" s="150"/>
      <c r="AD280" s="150"/>
      <c r="AE280" s="150"/>
      <c r="AF280" s="150"/>
      <c r="AG280" s="150" t="s">
        <v>130</v>
      </c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 x14ac:dyDescent="0.2">
      <c r="A281" s="157"/>
      <c r="B281" s="158"/>
      <c r="C281" s="192" t="s">
        <v>364</v>
      </c>
      <c r="D281" s="162"/>
      <c r="E281" s="163">
        <v>722.61</v>
      </c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50"/>
      <c r="Z281" s="150"/>
      <c r="AA281" s="150"/>
      <c r="AB281" s="150"/>
      <c r="AC281" s="150"/>
      <c r="AD281" s="150"/>
      <c r="AE281" s="150"/>
      <c r="AF281" s="150"/>
      <c r="AG281" s="150" t="s">
        <v>132</v>
      </c>
      <c r="AH281" s="150">
        <v>0</v>
      </c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x14ac:dyDescent="0.2">
      <c r="A282" s="167" t="s">
        <v>118</v>
      </c>
      <c r="B282" s="168" t="s">
        <v>87</v>
      </c>
      <c r="C282" s="190" t="s">
        <v>88</v>
      </c>
      <c r="D282" s="169"/>
      <c r="E282" s="170"/>
      <c r="F282" s="171"/>
      <c r="G282" s="171">
        <f>SUMIF(AG283:AG289,"&lt;&gt;NOR",G283:G289)</f>
        <v>0</v>
      </c>
      <c r="H282" s="171"/>
      <c r="I282" s="171">
        <f>SUM(I283:I289)</f>
        <v>0</v>
      </c>
      <c r="J282" s="171"/>
      <c r="K282" s="171">
        <f>SUM(K283:K289)</f>
        <v>0</v>
      </c>
      <c r="L282" s="171"/>
      <c r="M282" s="171">
        <f>SUM(M283:M289)</f>
        <v>0</v>
      </c>
      <c r="N282" s="171"/>
      <c r="O282" s="171">
        <f>SUM(O283:O289)</f>
        <v>0</v>
      </c>
      <c r="P282" s="171"/>
      <c r="Q282" s="171">
        <f>SUM(Q283:Q289)</f>
        <v>0</v>
      </c>
      <c r="R282" s="171"/>
      <c r="S282" s="171"/>
      <c r="T282" s="172"/>
      <c r="U282" s="166"/>
      <c r="V282" s="166">
        <f>SUM(V283:V289)</f>
        <v>65.510000000000005</v>
      </c>
      <c r="W282" s="166"/>
      <c r="X282" s="166"/>
      <c r="AG282" t="s">
        <v>119</v>
      </c>
    </row>
    <row r="283" spans="1:60" ht="22.5" outlineLevel="1" x14ac:dyDescent="0.2">
      <c r="A283" s="181">
        <v>61</v>
      </c>
      <c r="B283" s="182" t="s">
        <v>365</v>
      </c>
      <c r="C283" s="193" t="s">
        <v>366</v>
      </c>
      <c r="D283" s="183" t="s">
        <v>260</v>
      </c>
      <c r="E283" s="184">
        <v>15.865399999999999</v>
      </c>
      <c r="F283" s="185"/>
      <c r="G283" s="186">
        <f>ROUND(E283*F283,2)</f>
        <v>0</v>
      </c>
      <c r="H283" s="185"/>
      <c r="I283" s="186">
        <f>ROUND(E283*H283,2)</f>
        <v>0</v>
      </c>
      <c r="J283" s="185"/>
      <c r="K283" s="186">
        <f>ROUND(E283*J283,2)</f>
        <v>0</v>
      </c>
      <c r="L283" s="186">
        <v>21</v>
      </c>
      <c r="M283" s="186">
        <f>G283*(1+L283/100)</f>
        <v>0</v>
      </c>
      <c r="N283" s="186">
        <v>0</v>
      </c>
      <c r="O283" s="186">
        <f>ROUND(E283*N283,2)</f>
        <v>0</v>
      </c>
      <c r="P283" s="186">
        <v>0</v>
      </c>
      <c r="Q283" s="186">
        <f>ROUND(E283*P283,2)</f>
        <v>0</v>
      </c>
      <c r="R283" s="186" t="s">
        <v>236</v>
      </c>
      <c r="S283" s="186" t="s">
        <v>123</v>
      </c>
      <c r="T283" s="187" t="s">
        <v>124</v>
      </c>
      <c r="U283" s="160">
        <v>2.0670000000000002</v>
      </c>
      <c r="V283" s="160">
        <f>ROUND(E283*U283,2)</f>
        <v>32.79</v>
      </c>
      <c r="W283" s="160"/>
      <c r="X283" s="160" t="s">
        <v>367</v>
      </c>
      <c r="Y283" s="150"/>
      <c r="Z283" s="150"/>
      <c r="AA283" s="150"/>
      <c r="AB283" s="150"/>
      <c r="AC283" s="150"/>
      <c r="AD283" s="150"/>
      <c r="AE283" s="150"/>
      <c r="AF283" s="150"/>
      <c r="AG283" s="150" t="s">
        <v>368</v>
      </c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">
      <c r="A284" s="173">
        <v>62</v>
      </c>
      <c r="B284" s="174" t="s">
        <v>369</v>
      </c>
      <c r="C284" s="191" t="s">
        <v>370</v>
      </c>
      <c r="D284" s="175" t="s">
        <v>260</v>
      </c>
      <c r="E284" s="176">
        <v>15.865399999999999</v>
      </c>
      <c r="F284" s="177"/>
      <c r="G284" s="178">
        <f>ROUND(E284*F284,2)</f>
        <v>0</v>
      </c>
      <c r="H284" s="177"/>
      <c r="I284" s="178">
        <f>ROUND(E284*H284,2)</f>
        <v>0</v>
      </c>
      <c r="J284" s="177"/>
      <c r="K284" s="178">
        <f>ROUND(E284*J284,2)</f>
        <v>0</v>
      </c>
      <c r="L284" s="178">
        <v>21</v>
      </c>
      <c r="M284" s="178">
        <f>G284*(1+L284/100)</f>
        <v>0</v>
      </c>
      <c r="N284" s="178">
        <v>0</v>
      </c>
      <c r="O284" s="178">
        <f>ROUND(E284*N284,2)</f>
        <v>0</v>
      </c>
      <c r="P284" s="178">
        <v>0</v>
      </c>
      <c r="Q284" s="178">
        <f>ROUND(E284*P284,2)</f>
        <v>0</v>
      </c>
      <c r="R284" s="178" t="s">
        <v>236</v>
      </c>
      <c r="S284" s="178" t="s">
        <v>123</v>
      </c>
      <c r="T284" s="179" t="s">
        <v>124</v>
      </c>
      <c r="U284" s="160">
        <v>0.49</v>
      </c>
      <c r="V284" s="160">
        <f>ROUND(E284*U284,2)</f>
        <v>7.77</v>
      </c>
      <c r="W284" s="160"/>
      <c r="X284" s="160" t="s">
        <v>367</v>
      </c>
      <c r="Y284" s="150"/>
      <c r="Z284" s="150"/>
      <c r="AA284" s="150"/>
      <c r="AB284" s="150"/>
      <c r="AC284" s="150"/>
      <c r="AD284" s="150"/>
      <c r="AE284" s="150"/>
      <c r="AF284" s="150"/>
      <c r="AG284" s="150" t="s">
        <v>368</v>
      </c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 x14ac:dyDescent="0.2">
      <c r="A285" s="157"/>
      <c r="B285" s="158"/>
      <c r="C285" s="256" t="s">
        <v>371</v>
      </c>
      <c r="D285" s="257"/>
      <c r="E285" s="257"/>
      <c r="F285" s="257"/>
      <c r="G285" s="257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50"/>
      <c r="Z285" s="150"/>
      <c r="AA285" s="150"/>
      <c r="AB285" s="150"/>
      <c r="AC285" s="150"/>
      <c r="AD285" s="150"/>
      <c r="AE285" s="150"/>
      <c r="AF285" s="150"/>
      <c r="AG285" s="150" t="s">
        <v>130</v>
      </c>
      <c r="AH285" s="150"/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">
      <c r="A286" s="181">
        <v>63</v>
      </c>
      <c r="B286" s="182" t="s">
        <v>372</v>
      </c>
      <c r="C286" s="193" t="s">
        <v>373</v>
      </c>
      <c r="D286" s="183" t="s">
        <v>260</v>
      </c>
      <c r="E286" s="184">
        <v>301.44254999999998</v>
      </c>
      <c r="F286" s="185"/>
      <c r="G286" s="186">
        <f>ROUND(E286*F286,2)</f>
        <v>0</v>
      </c>
      <c r="H286" s="185"/>
      <c r="I286" s="186">
        <f>ROUND(E286*H286,2)</f>
        <v>0</v>
      </c>
      <c r="J286" s="185"/>
      <c r="K286" s="186">
        <f>ROUND(E286*J286,2)</f>
        <v>0</v>
      </c>
      <c r="L286" s="186">
        <v>21</v>
      </c>
      <c r="M286" s="186">
        <f>G286*(1+L286/100)</f>
        <v>0</v>
      </c>
      <c r="N286" s="186">
        <v>0</v>
      </c>
      <c r="O286" s="186">
        <f>ROUND(E286*N286,2)</f>
        <v>0</v>
      </c>
      <c r="P286" s="186">
        <v>0</v>
      </c>
      <c r="Q286" s="186">
        <f>ROUND(E286*P286,2)</f>
        <v>0</v>
      </c>
      <c r="R286" s="186" t="s">
        <v>236</v>
      </c>
      <c r="S286" s="186" t="s">
        <v>123</v>
      </c>
      <c r="T286" s="187" t="s">
        <v>124</v>
      </c>
      <c r="U286" s="160">
        <v>0</v>
      </c>
      <c r="V286" s="160">
        <f>ROUND(E286*U286,2)</f>
        <v>0</v>
      </c>
      <c r="W286" s="160"/>
      <c r="X286" s="160" t="s">
        <v>367</v>
      </c>
      <c r="Y286" s="150"/>
      <c r="Z286" s="150"/>
      <c r="AA286" s="150"/>
      <c r="AB286" s="150"/>
      <c r="AC286" s="150"/>
      <c r="AD286" s="150"/>
      <c r="AE286" s="150"/>
      <c r="AF286" s="150"/>
      <c r="AG286" s="150" t="s">
        <v>368</v>
      </c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">
      <c r="A287" s="181">
        <v>64</v>
      </c>
      <c r="B287" s="182" t="s">
        <v>374</v>
      </c>
      <c r="C287" s="193" t="s">
        <v>375</v>
      </c>
      <c r="D287" s="183" t="s">
        <v>260</v>
      </c>
      <c r="E287" s="184">
        <v>15.865399999999999</v>
      </c>
      <c r="F287" s="185"/>
      <c r="G287" s="186">
        <f>ROUND(E287*F287,2)</f>
        <v>0</v>
      </c>
      <c r="H287" s="185"/>
      <c r="I287" s="186">
        <f>ROUND(E287*H287,2)</f>
        <v>0</v>
      </c>
      <c r="J287" s="185"/>
      <c r="K287" s="186">
        <f>ROUND(E287*J287,2)</f>
        <v>0</v>
      </c>
      <c r="L287" s="186">
        <v>21</v>
      </c>
      <c r="M287" s="186">
        <f>G287*(1+L287/100)</f>
        <v>0</v>
      </c>
      <c r="N287" s="186">
        <v>0</v>
      </c>
      <c r="O287" s="186">
        <f>ROUND(E287*N287,2)</f>
        <v>0</v>
      </c>
      <c r="P287" s="186">
        <v>0</v>
      </c>
      <c r="Q287" s="186">
        <f>ROUND(E287*P287,2)</f>
        <v>0</v>
      </c>
      <c r="R287" s="186" t="s">
        <v>236</v>
      </c>
      <c r="S287" s="186" t="s">
        <v>123</v>
      </c>
      <c r="T287" s="187" t="s">
        <v>124</v>
      </c>
      <c r="U287" s="160">
        <v>0.94199999999999995</v>
      </c>
      <c r="V287" s="160">
        <f>ROUND(E287*U287,2)</f>
        <v>14.95</v>
      </c>
      <c r="W287" s="160"/>
      <c r="X287" s="160" t="s">
        <v>367</v>
      </c>
      <c r="Y287" s="150"/>
      <c r="Z287" s="150"/>
      <c r="AA287" s="150"/>
      <c r="AB287" s="150"/>
      <c r="AC287" s="150"/>
      <c r="AD287" s="150"/>
      <c r="AE287" s="150"/>
      <c r="AF287" s="150"/>
      <c r="AG287" s="150" t="s">
        <v>368</v>
      </c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ht="22.5" outlineLevel="1" x14ac:dyDescent="0.2">
      <c r="A288" s="181">
        <v>65</v>
      </c>
      <c r="B288" s="182" t="s">
        <v>376</v>
      </c>
      <c r="C288" s="193" t="s">
        <v>377</v>
      </c>
      <c r="D288" s="183" t="s">
        <v>260</v>
      </c>
      <c r="E288" s="184">
        <v>95.192390000000003</v>
      </c>
      <c r="F288" s="185"/>
      <c r="G288" s="186">
        <f>ROUND(E288*F288,2)</f>
        <v>0</v>
      </c>
      <c r="H288" s="185"/>
      <c r="I288" s="186">
        <f>ROUND(E288*H288,2)</f>
        <v>0</v>
      </c>
      <c r="J288" s="185"/>
      <c r="K288" s="186">
        <f>ROUND(E288*J288,2)</f>
        <v>0</v>
      </c>
      <c r="L288" s="186">
        <v>21</v>
      </c>
      <c r="M288" s="186">
        <f>G288*(1+L288/100)</f>
        <v>0</v>
      </c>
      <c r="N288" s="186">
        <v>0</v>
      </c>
      <c r="O288" s="186">
        <f>ROUND(E288*N288,2)</f>
        <v>0</v>
      </c>
      <c r="P288" s="186">
        <v>0</v>
      </c>
      <c r="Q288" s="186">
        <f>ROUND(E288*P288,2)</f>
        <v>0</v>
      </c>
      <c r="R288" s="186" t="s">
        <v>236</v>
      </c>
      <c r="S288" s="186" t="s">
        <v>123</v>
      </c>
      <c r="T288" s="187" t="s">
        <v>124</v>
      </c>
      <c r="U288" s="160">
        <v>0.105</v>
      </c>
      <c r="V288" s="160">
        <f>ROUND(E288*U288,2)</f>
        <v>10</v>
      </c>
      <c r="W288" s="160"/>
      <c r="X288" s="160" t="s">
        <v>367</v>
      </c>
      <c r="Y288" s="150"/>
      <c r="Z288" s="150"/>
      <c r="AA288" s="150"/>
      <c r="AB288" s="150"/>
      <c r="AC288" s="150"/>
      <c r="AD288" s="150"/>
      <c r="AE288" s="150"/>
      <c r="AF288" s="150"/>
      <c r="AG288" s="150" t="s">
        <v>368</v>
      </c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1" x14ac:dyDescent="0.2">
      <c r="A289" s="181">
        <v>66</v>
      </c>
      <c r="B289" s="182" t="s">
        <v>378</v>
      </c>
      <c r="C289" s="193" t="s">
        <v>379</v>
      </c>
      <c r="D289" s="183" t="s">
        <v>260</v>
      </c>
      <c r="E289" s="184">
        <v>15.865399999999999</v>
      </c>
      <c r="F289" s="185"/>
      <c r="G289" s="186">
        <f>ROUND(E289*F289,2)</f>
        <v>0</v>
      </c>
      <c r="H289" s="185"/>
      <c r="I289" s="186">
        <f>ROUND(E289*H289,2)</f>
        <v>0</v>
      </c>
      <c r="J289" s="185"/>
      <c r="K289" s="186">
        <f>ROUND(E289*J289,2)</f>
        <v>0</v>
      </c>
      <c r="L289" s="186">
        <v>21</v>
      </c>
      <c r="M289" s="186">
        <f>G289*(1+L289/100)</f>
        <v>0</v>
      </c>
      <c r="N289" s="186">
        <v>0</v>
      </c>
      <c r="O289" s="186">
        <f>ROUND(E289*N289,2)</f>
        <v>0</v>
      </c>
      <c r="P289" s="186">
        <v>0</v>
      </c>
      <c r="Q289" s="186">
        <f>ROUND(E289*P289,2)</f>
        <v>0</v>
      </c>
      <c r="R289" s="186" t="s">
        <v>236</v>
      </c>
      <c r="S289" s="186" t="s">
        <v>123</v>
      </c>
      <c r="T289" s="187" t="s">
        <v>380</v>
      </c>
      <c r="U289" s="160">
        <v>0</v>
      </c>
      <c r="V289" s="160">
        <f>ROUND(E289*U289,2)</f>
        <v>0</v>
      </c>
      <c r="W289" s="160"/>
      <c r="X289" s="160" t="s">
        <v>367</v>
      </c>
      <c r="Y289" s="150"/>
      <c r="Z289" s="150"/>
      <c r="AA289" s="150"/>
      <c r="AB289" s="150"/>
      <c r="AC289" s="150"/>
      <c r="AD289" s="150"/>
      <c r="AE289" s="150"/>
      <c r="AF289" s="150"/>
      <c r="AG289" s="150" t="s">
        <v>368</v>
      </c>
      <c r="AH289" s="150"/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x14ac:dyDescent="0.2">
      <c r="A290" s="167" t="s">
        <v>118</v>
      </c>
      <c r="B290" s="168" t="s">
        <v>90</v>
      </c>
      <c r="C290" s="190" t="s">
        <v>27</v>
      </c>
      <c r="D290" s="169"/>
      <c r="E290" s="170"/>
      <c r="F290" s="171"/>
      <c r="G290" s="171">
        <f>SUMIF(AG291:AG294,"&lt;&gt;NOR",G291:G294)</f>
        <v>0</v>
      </c>
      <c r="H290" s="171"/>
      <c r="I290" s="171">
        <f>SUM(I291:I294)</f>
        <v>0</v>
      </c>
      <c r="J290" s="171"/>
      <c r="K290" s="171">
        <f>SUM(K291:K294)</f>
        <v>0</v>
      </c>
      <c r="L290" s="171"/>
      <c r="M290" s="171">
        <f>SUM(M291:M294)</f>
        <v>0</v>
      </c>
      <c r="N290" s="171"/>
      <c r="O290" s="171">
        <f>SUM(O291:O294)</f>
        <v>0</v>
      </c>
      <c r="P290" s="171"/>
      <c r="Q290" s="171">
        <f>SUM(Q291:Q294)</f>
        <v>0</v>
      </c>
      <c r="R290" s="171"/>
      <c r="S290" s="171"/>
      <c r="T290" s="172"/>
      <c r="U290" s="166"/>
      <c r="V290" s="166">
        <f>SUM(V291:V294)</f>
        <v>0</v>
      </c>
      <c r="W290" s="166"/>
      <c r="X290" s="166"/>
      <c r="AG290" t="s">
        <v>119</v>
      </c>
    </row>
    <row r="291" spans="1:60" outlineLevel="1" x14ac:dyDescent="0.2">
      <c r="A291" s="173">
        <v>67</v>
      </c>
      <c r="B291" s="174" t="s">
        <v>381</v>
      </c>
      <c r="C291" s="191" t="s">
        <v>382</v>
      </c>
      <c r="D291" s="175" t="s">
        <v>217</v>
      </c>
      <c r="E291" s="176">
        <v>32</v>
      </c>
      <c r="F291" s="177"/>
      <c r="G291" s="178">
        <f>ROUND(E291*F291,2)</f>
        <v>0</v>
      </c>
      <c r="H291" s="177"/>
      <c r="I291" s="178">
        <f>ROUND(E291*H291,2)</f>
        <v>0</v>
      </c>
      <c r="J291" s="177"/>
      <c r="K291" s="178">
        <f>ROUND(E291*J291,2)</f>
        <v>0</v>
      </c>
      <c r="L291" s="178">
        <v>21</v>
      </c>
      <c r="M291" s="178">
        <f>G291*(1+L291/100)</f>
        <v>0</v>
      </c>
      <c r="N291" s="178">
        <v>0</v>
      </c>
      <c r="O291" s="178">
        <f>ROUND(E291*N291,2)</f>
        <v>0</v>
      </c>
      <c r="P291" s="178">
        <v>0</v>
      </c>
      <c r="Q291" s="178">
        <f>ROUND(E291*P291,2)</f>
        <v>0</v>
      </c>
      <c r="R291" s="178"/>
      <c r="S291" s="178" t="s">
        <v>123</v>
      </c>
      <c r="T291" s="179" t="s">
        <v>204</v>
      </c>
      <c r="U291" s="160">
        <v>0</v>
      </c>
      <c r="V291" s="160">
        <f>ROUND(E291*U291,2)</f>
        <v>0</v>
      </c>
      <c r="W291" s="160"/>
      <c r="X291" s="160" t="s">
        <v>383</v>
      </c>
      <c r="Y291" s="150"/>
      <c r="Z291" s="150"/>
      <c r="AA291" s="150"/>
      <c r="AB291" s="150"/>
      <c r="AC291" s="150"/>
      <c r="AD291" s="150"/>
      <c r="AE291" s="150"/>
      <c r="AF291" s="150"/>
      <c r="AG291" s="150" t="s">
        <v>384</v>
      </c>
      <c r="AH291" s="150"/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ht="22.5" outlineLevel="1" x14ac:dyDescent="0.2">
      <c r="A292" s="157"/>
      <c r="B292" s="158"/>
      <c r="C292" s="256" t="s">
        <v>385</v>
      </c>
      <c r="D292" s="257"/>
      <c r="E292" s="257"/>
      <c r="F292" s="257"/>
      <c r="G292" s="257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60"/>
      <c r="Y292" s="150"/>
      <c r="Z292" s="150"/>
      <c r="AA292" s="150"/>
      <c r="AB292" s="150"/>
      <c r="AC292" s="150"/>
      <c r="AD292" s="150"/>
      <c r="AE292" s="150"/>
      <c r="AF292" s="150"/>
      <c r="AG292" s="150" t="s">
        <v>130</v>
      </c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80" t="str">
        <f>C292</f>
        <v>Náklady dodavatele vyplývající z povinností dodavatele stanovených obchodními podmínkami před zahájením stavebních prací. Tato skupina zahrnuje zejména náklady na přípravné činnosti.</v>
      </c>
      <c r="BB292" s="150"/>
      <c r="BC292" s="150"/>
      <c r="BD292" s="150"/>
      <c r="BE292" s="150"/>
      <c r="BF292" s="150"/>
      <c r="BG292" s="150"/>
      <c r="BH292" s="150"/>
    </row>
    <row r="293" spans="1:60" outlineLevel="1" x14ac:dyDescent="0.2">
      <c r="A293" s="173">
        <v>68</v>
      </c>
      <c r="B293" s="174" t="s">
        <v>386</v>
      </c>
      <c r="C293" s="191" t="s">
        <v>387</v>
      </c>
      <c r="D293" s="175" t="s">
        <v>388</v>
      </c>
      <c r="E293" s="176">
        <v>1</v>
      </c>
      <c r="F293" s="177"/>
      <c r="G293" s="178">
        <f>ROUND(E293*F293,2)</f>
        <v>0</v>
      </c>
      <c r="H293" s="177"/>
      <c r="I293" s="178">
        <f>ROUND(E293*H293,2)</f>
        <v>0</v>
      </c>
      <c r="J293" s="177"/>
      <c r="K293" s="178">
        <f>ROUND(E293*J293,2)</f>
        <v>0</v>
      </c>
      <c r="L293" s="178">
        <v>21</v>
      </c>
      <c r="M293" s="178">
        <f>G293*(1+L293/100)</f>
        <v>0</v>
      </c>
      <c r="N293" s="178">
        <v>0</v>
      </c>
      <c r="O293" s="178">
        <f>ROUND(E293*N293,2)</f>
        <v>0</v>
      </c>
      <c r="P293" s="178">
        <v>0</v>
      </c>
      <c r="Q293" s="178">
        <f>ROUND(E293*P293,2)</f>
        <v>0</v>
      </c>
      <c r="R293" s="178"/>
      <c r="S293" s="178" t="s">
        <v>123</v>
      </c>
      <c r="T293" s="179" t="s">
        <v>204</v>
      </c>
      <c r="U293" s="160">
        <v>0</v>
      </c>
      <c r="V293" s="160">
        <f>ROUND(E293*U293,2)</f>
        <v>0</v>
      </c>
      <c r="W293" s="160"/>
      <c r="X293" s="160" t="s">
        <v>383</v>
      </c>
      <c r="Y293" s="150"/>
      <c r="Z293" s="150"/>
      <c r="AA293" s="150"/>
      <c r="AB293" s="150"/>
      <c r="AC293" s="150"/>
      <c r="AD293" s="150"/>
      <c r="AE293" s="150"/>
      <c r="AF293" s="150"/>
      <c r="AG293" s="150" t="s">
        <v>389</v>
      </c>
      <c r="AH293" s="150"/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">
      <c r="A294" s="157"/>
      <c r="B294" s="158"/>
      <c r="C294" s="256" t="s">
        <v>390</v>
      </c>
      <c r="D294" s="257"/>
      <c r="E294" s="257"/>
      <c r="F294" s="257"/>
      <c r="G294" s="257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60"/>
      <c r="Y294" s="150"/>
      <c r="Z294" s="150"/>
      <c r="AA294" s="150"/>
      <c r="AB294" s="150"/>
      <c r="AC294" s="150"/>
      <c r="AD294" s="150"/>
      <c r="AE294" s="150"/>
      <c r="AF294" s="150"/>
      <c r="AG294" s="150" t="s">
        <v>130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x14ac:dyDescent="0.2">
      <c r="A295" s="167" t="s">
        <v>118</v>
      </c>
      <c r="B295" s="168" t="s">
        <v>91</v>
      </c>
      <c r="C295" s="190" t="s">
        <v>28</v>
      </c>
      <c r="D295" s="169"/>
      <c r="E295" s="170"/>
      <c r="F295" s="171"/>
      <c r="G295" s="171">
        <f>SUMIF(AG296:AG302,"&lt;&gt;NOR",G296:G302)</f>
        <v>0</v>
      </c>
      <c r="H295" s="171"/>
      <c r="I295" s="171">
        <f>SUM(I296:I302)</f>
        <v>0</v>
      </c>
      <c r="J295" s="171"/>
      <c r="K295" s="171">
        <f>SUM(K296:K302)</f>
        <v>0</v>
      </c>
      <c r="L295" s="171"/>
      <c r="M295" s="171">
        <f>SUM(M296:M302)</f>
        <v>0</v>
      </c>
      <c r="N295" s="171"/>
      <c r="O295" s="171">
        <f>SUM(O296:O302)</f>
        <v>0</v>
      </c>
      <c r="P295" s="171"/>
      <c r="Q295" s="171">
        <f>SUM(Q296:Q302)</f>
        <v>0</v>
      </c>
      <c r="R295" s="171"/>
      <c r="S295" s="171"/>
      <c r="T295" s="172"/>
      <c r="U295" s="166"/>
      <c r="V295" s="166">
        <f>SUM(V296:V302)</f>
        <v>0</v>
      </c>
      <c r="W295" s="166"/>
      <c r="X295" s="166"/>
      <c r="AG295" t="s">
        <v>119</v>
      </c>
    </row>
    <row r="296" spans="1:60" ht="22.5" outlineLevel="1" x14ac:dyDescent="0.2">
      <c r="A296" s="181">
        <v>69</v>
      </c>
      <c r="B296" s="182" t="s">
        <v>391</v>
      </c>
      <c r="C296" s="193" t="s">
        <v>405</v>
      </c>
      <c r="D296" s="183" t="s">
        <v>388</v>
      </c>
      <c r="E296" s="184">
        <v>1</v>
      </c>
      <c r="F296" s="185"/>
      <c r="G296" s="186">
        <f>ROUND(E296*F296,2)</f>
        <v>0</v>
      </c>
      <c r="H296" s="185"/>
      <c r="I296" s="186">
        <f>ROUND(E296*H296,2)</f>
        <v>0</v>
      </c>
      <c r="J296" s="185"/>
      <c r="K296" s="186">
        <f>ROUND(E296*J296,2)</f>
        <v>0</v>
      </c>
      <c r="L296" s="186">
        <v>21</v>
      </c>
      <c r="M296" s="186">
        <f>G296*(1+L296/100)</f>
        <v>0</v>
      </c>
      <c r="N296" s="186">
        <v>0</v>
      </c>
      <c r="O296" s="186">
        <f>ROUND(E296*N296,2)</f>
        <v>0</v>
      </c>
      <c r="P296" s="186">
        <v>0</v>
      </c>
      <c r="Q296" s="186">
        <f>ROUND(E296*P296,2)</f>
        <v>0</v>
      </c>
      <c r="R296" s="186"/>
      <c r="S296" s="186" t="s">
        <v>203</v>
      </c>
      <c r="T296" s="187" t="s">
        <v>204</v>
      </c>
      <c r="U296" s="160">
        <v>0</v>
      </c>
      <c r="V296" s="160">
        <f>ROUND(E296*U296,2)</f>
        <v>0</v>
      </c>
      <c r="W296" s="160"/>
      <c r="X296" s="160" t="s">
        <v>383</v>
      </c>
      <c r="Y296" s="150"/>
      <c r="Z296" s="150"/>
      <c r="AA296" s="150"/>
      <c r="AB296" s="150"/>
      <c r="AC296" s="150"/>
      <c r="AD296" s="150"/>
      <c r="AE296" s="150"/>
      <c r="AF296" s="150"/>
      <c r="AG296" s="150" t="s">
        <v>384</v>
      </c>
      <c r="AH296" s="150"/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1" x14ac:dyDescent="0.2">
      <c r="A297" s="173">
        <v>71</v>
      </c>
      <c r="B297" s="174" t="s">
        <v>392</v>
      </c>
      <c r="C297" s="191" t="s">
        <v>393</v>
      </c>
      <c r="D297" s="175" t="s">
        <v>388</v>
      </c>
      <c r="E297" s="176">
        <v>1</v>
      </c>
      <c r="F297" s="177"/>
      <c r="G297" s="178">
        <f>ROUND(E297*F297,2)</f>
        <v>0</v>
      </c>
      <c r="H297" s="177"/>
      <c r="I297" s="178">
        <f>ROUND(E297*H297,2)</f>
        <v>0</v>
      </c>
      <c r="J297" s="177"/>
      <c r="K297" s="178">
        <f>ROUND(E297*J297,2)</f>
        <v>0</v>
      </c>
      <c r="L297" s="178">
        <v>21</v>
      </c>
      <c r="M297" s="178">
        <f>G297*(1+L297/100)</f>
        <v>0</v>
      </c>
      <c r="N297" s="178">
        <v>0</v>
      </c>
      <c r="O297" s="178">
        <f>ROUND(E297*N297,2)</f>
        <v>0</v>
      </c>
      <c r="P297" s="178">
        <v>0</v>
      </c>
      <c r="Q297" s="178">
        <f>ROUND(E297*P297,2)</f>
        <v>0</v>
      </c>
      <c r="R297" s="178"/>
      <c r="S297" s="178" t="s">
        <v>123</v>
      </c>
      <c r="T297" s="179" t="s">
        <v>204</v>
      </c>
      <c r="U297" s="160">
        <v>0</v>
      </c>
      <c r="V297" s="160">
        <f>ROUND(E297*U297,2)</f>
        <v>0</v>
      </c>
      <c r="W297" s="160"/>
      <c r="X297" s="160" t="s">
        <v>383</v>
      </c>
      <c r="Y297" s="150"/>
      <c r="Z297" s="150"/>
      <c r="AA297" s="150"/>
      <c r="AB297" s="150"/>
      <c r="AC297" s="150"/>
      <c r="AD297" s="150"/>
      <c r="AE297" s="150"/>
      <c r="AF297" s="150"/>
      <c r="AG297" s="150" t="s">
        <v>384</v>
      </c>
      <c r="AH297" s="150"/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ht="22.5" outlineLevel="1" x14ac:dyDescent="0.2">
      <c r="A298" s="157"/>
      <c r="B298" s="158"/>
      <c r="C298" s="256" t="s">
        <v>394</v>
      </c>
      <c r="D298" s="257"/>
      <c r="E298" s="257"/>
      <c r="F298" s="257"/>
      <c r="G298" s="257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50"/>
      <c r="Z298" s="150"/>
      <c r="AA298" s="150"/>
      <c r="AB298" s="150"/>
      <c r="AC298" s="150"/>
      <c r="AD298" s="150"/>
      <c r="AE298" s="150"/>
      <c r="AF298" s="150"/>
      <c r="AG298" s="150" t="s">
        <v>130</v>
      </c>
      <c r="AH298" s="150"/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80" t="str">
        <f>C298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">
      <c r="A299" s="173">
        <v>72</v>
      </c>
      <c r="B299" s="174" t="s">
        <v>395</v>
      </c>
      <c r="C299" s="191" t="s">
        <v>396</v>
      </c>
      <c r="D299" s="175" t="s">
        <v>388</v>
      </c>
      <c r="E299" s="176">
        <v>1</v>
      </c>
      <c r="F299" s="177"/>
      <c r="G299" s="178">
        <f>ROUND(E299*F299,2)</f>
        <v>0</v>
      </c>
      <c r="H299" s="177"/>
      <c r="I299" s="178">
        <f>ROUND(E299*H299,2)</f>
        <v>0</v>
      </c>
      <c r="J299" s="177"/>
      <c r="K299" s="178">
        <f>ROUND(E299*J299,2)</f>
        <v>0</v>
      </c>
      <c r="L299" s="178">
        <v>21</v>
      </c>
      <c r="M299" s="178">
        <f>G299*(1+L299/100)</f>
        <v>0</v>
      </c>
      <c r="N299" s="178">
        <v>0</v>
      </c>
      <c r="O299" s="178">
        <f>ROUND(E299*N299,2)</f>
        <v>0</v>
      </c>
      <c r="P299" s="178">
        <v>0</v>
      </c>
      <c r="Q299" s="178">
        <f>ROUND(E299*P299,2)</f>
        <v>0</v>
      </c>
      <c r="R299" s="178"/>
      <c r="S299" s="178" t="s">
        <v>123</v>
      </c>
      <c r="T299" s="179" t="s">
        <v>204</v>
      </c>
      <c r="U299" s="160">
        <v>0</v>
      </c>
      <c r="V299" s="160">
        <f>ROUND(E299*U299,2)</f>
        <v>0</v>
      </c>
      <c r="W299" s="160"/>
      <c r="X299" s="160" t="s">
        <v>383</v>
      </c>
      <c r="Y299" s="150"/>
      <c r="Z299" s="150"/>
      <c r="AA299" s="150"/>
      <c r="AB299" s="150"/>
      <c r="AC299" s="150"/>
      <c r="AD299" s="150"/>
      <c r="AE299" s="150"/>
      <c r="AF299" s="150"/>
      <c r="AG299" s="150" t="s">
        <v>384</v>
      </c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 x14ac:dyDescent="0.2">
      <c r="A300" s="157"/>
      <c r="B300" s="158"/>
      <c r="C300" s="256" t="s">
        <v>397</v>
      </c>
      <c r="D300" s="257"/>
      <c r="E300" s="257"/>
      <c r="F300" s="257"/>
      <c r="G300" s="257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60"/>
      <c r="Y300" s="150"/>
      <c r="Z300" s="150"/>
      <c r="AA300" s="150"/>
      <c r="AB300" s="150"/>
      <c r="AC300" s="150"/>
      <c r="AD300" s="150"/>
      <c r="AE300" s="150"/>
      <c r="AF300" s="150"/>
      <c r="AG300" s="150" t="s">
        <v>130</v>
      </c>
      <c r="AH300" s="150"/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80" t="str">
        <f>C300</f>
        <v>Náklady na vyhotovení dokumentace skutečného provedení stavby a její předání objednateli v požadované formě a požadovaném počtu.</v>
      </c>
      <c r="BB300" s="150"/>
      <c r="BC300" s="150"/>
      <c r="BD300" s="150"/>
      <c r="BE300" s="150"/>
      <c r="BF300" s="150"/>
      <c r="BG300" s="150"/>
      <c r="BH300" s="150"/>
    </row>
    <row r="301" spans="1:60" outlineLevel="1" x14ac:dyDescent="0.2">
      <c r="A301" s="173">
        <v>73</v>
      </c>
      <c r="B301" s="174" t="s">
        <v>398</v>
      </c>
      <c r="C301" s="191" t="s">
        <v>399</v>
      </c>
      <c r="D301" s="175" t="s">
        <v>388</v>
      </c>
      <c r="E301" s="176">
        <v>1</v>
      </c>
      <c r="F301" s="177"/>
      <c r="G301" s="178">
        <f>ROUND(E301*F301,2)</f>
        <v>0</v>
      </c>
      <c r="H301" s="177"/>
      <c r="I301" s="178">
        <f>ROUND(E301*H301,2)</f>
        <v>0</v>
      </c>
      <c r="J301" s="177"/>
      <c r="K301" s="178">
        <f>ROUND(E301*J301,2)</f>
        <v>0</v>
      </c>
      <c r="L301" s="178">
        <v>21</v>
      </c>
      <c r="M301" s="178">
        <f>G301*(1+L301/100)</f>
        <v>0</v>
      </c>
      <c r="N301" s="178">
        <v>0</v>
      </c>
      <c r="O301" s="178">
        <f>ROUND(E301*N301,2)</f>
        <v>0</v>
      </c>
      <c r="P301" s="178">
        <v>0</v>
      </c>
      <c r="Q301" s="178">
        <f>ROUND(E301*P301,2)</f>
        <v>0</v>
      </c>
      <c r="R301" s="178"/>
      <c r="S301" s="178" t="s">
        <v>123</v>
      </c>
      <c r="T301" s="179" t="s">
        <v>204</v>
      </c>
      <c r="U301" s="160">
        <v>0</v>
      </c>
      <c r="V301" s="160">
        <f>ROUND(E301*U301,2)</f>
        <v>0</v>
      </c>
      <c r="W301" s="160"/>
      <c r="X301" s="160" t="s">
        <v>383</v>
      </c>
      <c r="Y301" s="150"/>
      <c r="Z301" s="150"/>
      <c r="AA301" s="150"/>
      <c r="AB301" s="150"/>
      <c r="AC301" s="150"/>
      <c r="AD301" s="150"/>
      <c r="AE301" s="150"/>
      <c r="AF301" s="150"/>
      <c r="AG301" s="150" t="s">
        <v>384</v>
      </c>
      <c r="AH301" s="150"/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1" x14ac:dyDescent="0.2">
      <c r="A302" s="157"/>
      <c r="B302" s="158"/>
      <c r="C302" s="256" t="s">
        <v>400</v>
      </c>
      <c r="D302" s="257"/>
      <c r="E302" s="257"/>
      <c r="F302" s="257"/>
      <c r="G302" s="257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60"/>
      <c r="Y302" s="150"/>
      <c r="Z302" s="150"/>
      <c r="AA302" s="150"/>
      <c r="AB302" s="150"/>
      <c r="AC302" s="150"/>
      <c r="AD302" s="150"/>
      <c r="AE302" s="150"/>
      <c r="AF302" s="150"/>
      <c r="AG302" s="150" t="s">
        <v>130</v>
      </c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80" t="str">
        <f>C302</f>
        <v>Náklady spojené s povinným pojištěním dodavatele nebo stavebního díla či jeho části, v rozsahu obchodních podmínek.</v>
      </c>
      <c r="BB302" s="150"/>
      <c r="BC302" s="150"/>
      <c r="BD302" s="150"/>
      <c r="BE302" s="150"/>
      <c r="BF302" s="150"/>
      <c r="BG302" s="150"/>
      <c r="BH302" s="150"/>
    </row>
    <row r="303" spans="1:60" x14ac:dyDescent="0.2">
      <c r="A303" s="3"/>
      <c r="B303" s="4"/>
      <c r="C303" s="196"/>
      <c r="D303" s="6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AE303">
        <v>15</v>
      </c>
      <c r="AF303">
        <v>21</v>
      </c>
      <c r="AG303" t="s">
        <v>105</v>
      </c>
    </row>
    <row r="304" spans="1:60" x14ac:dyDescent="0.2">
      <c r="A304" s="153"/>
      <c r="B304" s="154" t="s">
        <v>29</v>
      </c>
      <c r="C304" s="197"/>
      <c r="D304" s="155"/>
      <c r="E304" s="156"/>
      <c r="F304" s="156"/>
      <c r="G304" s="189">
        <f>G8+G90+G93+G96+G100+G103+G160+G163+G169+G195+G217+G255+G282+G290+G295</f>
        <v>0</v>
      </c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AE304">
        <f>SUMIF(L7:L302,AE303,G7:G302)</f>
        <v>0</v>
      </c>
      <c r="AF304">
        <f>SUMIF(L7:L302,AF303,G7:G302)</f>
        <v>0</v>
      </c>
      <c r="AG304" t="s">
        <v>401</v>
      </c>
    </row>
    <row r="305" spans="3:33" x14ac:dyDescent="0.2">
      <c r="C305" s="198"/>
      <c r="D305" s="10"/>
      <c r="AG305" t="s">
        <v>402</v>
      </c>
    </row>
    <row r="306" spans="3:33" x14ac:dyDescent="0.2">
      <c r="D306" s="10"/>
    </row>
    <row r="307" spans="3:33" x14ac:dyDescent="0.2">
      <c r="D307" s="10"/>
    </row>
    <row r="308" spans="3:33" x14ac:dyDescent="0.2">
      <c r="D308" s="10"/>
    </row>
    <row r="309" spans="3:33" x14ac:dyDescent="0.2">
      <c r="D309" s="10"/>
    </row>
    <row r="310" spans="3:33" x14ac:dyDescent="0.2">
      <c r="D310" s="10"/>
    </row>
    <row r="311" spans="3:33" x14ac:dyDescent="0.2">
      <c r="D311" s="10"/>
    </row>
    <row r="312" spans="3:33" x14ac:dyDescent="0.2">
      <c r="D312" s="10"/>
    </row>
    <row r="313" spans="3:33" x14ac:dyDescent="0.2">
      <c r="D313" s="10"/>
    </row>
    <row r="314" spans="3:33" x14ac:dyDescent="0.2">
      <c r="D314" s="10"/>
    </row>
    <row r="315" spans="3:33" x14ac:dyDescent="0.2">
      <c r="D315" s="10"/>
    </row>
    <row r="316" spans="3:33" x14ac:dyDescent="0.2">
      <c r="D316" s="10"/>
    </row>
    <row r="317" spans="3:33" x14ac:dyDescent="0.2">
      <c r="D317" s="10"/>
    </row>
    <row r="318" spans="3:33" x14ac:dyDescent="0.2">
      <c r="D318" s="10"/>
    </row>
    <row r="319" spans="3:33" x14ac:dyDescent="0.2">
      <c r="D319" s="10"/>
    </row>
    <row r="320" spans="3:33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mergeCells count="39">
    <mergeCell ref="C11:G11"/>
    <mergeCell ref="A1:G1"/>
    <mergeCell ref="C2:G2"/>
    <mergeCell ref="C3:G3"/>
    <mergeCell ref="C4:G4"/>
    <mergeCell ref="C10:G10"/>
    <mergeCell ref="C162:G162"/>
    <mergeCell ref="C14:G14"/>
    <mergeCell ref="C15:G15"/>
    <mergeCell ref="C18:G18"/>
    <mergeCell ref="C21:G21"/>
    <mergeCell ref="C26:G26"/>
    <mergeCell ref="C59:G59"/>
    <mergeCell ref="C62:G62"/>
    <mergeCell ref="C67:G67"/>
    <mergeCell ref="C77:G77"/>
    <mergeCell ref="C111:G111"/>
    <mergeCell ref="C153:G153"/>
    <mergeCell ref="C274:G274"/>
    <mergeCell ref="C168:G168"/>
    <mergeCell ref="C179:G179"/>
    <mergeCell ref="C194:G194"/>
    <mergeCell ref="C197:G197"/>
    <mergeCell ref="C219:G219"/>
    <mergeCell ref="C258:G258"/>
    <mergeCell ref="C261:G261"/>
    <mergeCell ref="C265:G265"/>
    <mergeCell ref="C267:G267"/>
    <mergeCell ref="C269:G269"/>
    <mergeCell ref="C271:G271"/>
    <mergeCell ref="C298:G298"/>
    <mergeCell ref="C300:G300"/>
    <mergeCell ref="C302:G302"/>
    <mergeCell ref="C276:G276"/>
    <mergeCell ref="C278:G278"/>
    <mergeCell ref="C280:G280"/>
    <mergeCell ref="C285:G285"/>
    <mergeCell ref="C292:G292"/>
    <mergeCell ref="C294:G294"/>
  </mergeCells>
  <pageMargins left="0.59055118110236204" right="0.196850393700787" top="0.78740157499999996" bottom="0.78740157499999996" header="0.3" footer="0.3"/>
  <pageSetup paperSize="9" scale="85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D1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D1 Pol'!Názvy_tisku</vt:lpstr>
      <vt:lpstr>oadresa</vt:lpstr>
      <vt:lpstr>Stavba!Objednatel</vt:lpstr>
      <vt:lpstr>Stavba!Objekt</vt:lpstr>
      <vt:lpstr>'SO 01 D1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</dc:creator>
  <cp:lastModifiedBy>Tomčalová Eva DiS.</cp:lastModifiedBy>
  <cp:lastPrinted>2020-05-12T08:01:03Z</cp:lastPrinted>
  <dcterms:created xsi:type="dcterms:W3CDTF">2009-04-08T07:15:50Z</dcterms:created>
  <dcterms:modified xsi:type="dcterms:W3CDTF">2020-05-12T08:53:16Z</dcterms:modified>
</cp:coreProperties>
</file>