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AlgorithmName="SHA-512" workbookHashValue="EtAqNRmeFrjQp3jIVlnrj3u5hZw7DDGirCqkc3XQ11haXqB2TFSJc6VQ+LtTC0dZ7ekTQtTfxHVj+QVwfX785Q==" workbookSaltValue="nyUatFoqHp+A/0q+ew8auA==" workbookSpinCount="100000" lockStructure="1"/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Pol'!#REF!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Pol'!$A$1:$X$215</definedName>
    <definedName name="_xlnm.Print_Area" localSheetId="4">'01 02 Pol'!#REF!</definedName>
    <definedName name="_xlnm.Print_Area" localSheetId="5">'01 03 Pol'!$A$1:$X$65</definedName>
    <definedName name="_xlnm.Print_Area" localSheetId="6">'01 04 Pol'!$A$1:$X$65</definedName>
    <definedName name="_xlnm.Print_Area" localSheetId="1">Stavba!$A$1:$J$86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4" i="13" l="1"/>
  <c r="F48" i="13" s="1"/>
  <c r="I85" i="1"/>
  <c r="I84" i="1"/>
  <c r="I61" i="1"/>
  <c r="I59" i="1"/>
  <c r="I57" i="1"/>
  <c r="J143" i="13"/>
  <c r="I143" i="13"/>
  <c r="H143" i="13"/>
  <c r="F143" i="13"/>
  <c r="J142" i="13"/>
  <c r="I142" i="13"/>
  <c r="H142" i="13"/>
  <c r="F142" i="13"/>
  <c r="J141" i="13"/>
  <c r="I141" i="13"/>
  <c r="H141" i="13"/>
  <c r="F141" i="13"/>
  <c r="J140" i="13"/>
  <c r="J145" i="13" s="1"/>
  <c r="I140" i="13"/>
  <c r="H140" i="13"/>
  <c r="H145" i="13" s="1"/>
  <c r="F140" i="13"/>
  <c r="F145" i="13" s="1"/>
  <c r="I135" i="13"/>
  <c r="J135" i="13" s="1"/>
  <c r="H135" i="13"/>
  <c r="F135" i="13"/>
  <c r="I134" i="13"/>
  <c r="J134" i="13" s="1"/>
  <c r="H134" i="13"/>
  <c r="F134" i="13"/>
  <c r="I133" i="13"/>
  <c r="J133" i="13" s="1"/>
  <c r="H133" i="13"/>
  <c r="F133" i="13"/>
  <c r="I132" i="13"/>
  <c r="J132" i="13" s="1"/>
  <c r="H132" i="13"/>
  <c r="H137" i="13" s="1"/>
  <c r="F132" i="13"/>
  <c r="F137" i="13" s="1"/>
  <c r="I125" i="13"/>
  <c r="J125" i="13" s="1"/>
  <c r="H125" i="13"/>
  <c r="F125" i="13"/>
  <c r="I123" i="13"/>
  <c r="J123" i="13" s="1"/>
  <c r="H123" i="13"/>
  <c r="F123" i="13"/>
  <c r="F129" i="13" s="1"/>
  <c r="I121" i="13"/>
  <c r="J121" i="13" s="1"/>
  <c r="H121" i="13"/>
  <c r="F121" i="13"/>
  <c r="I120" i="13"/>
  <c r="J120" i="13" s="1"/>
  <c r="H120" i="13"/>
  <c r="F120" i="13"/>
  <c r="I118" i="13"/>
  <c r="J118" i="13" s="1"/>
  <c r="H118" i="13"/>
  <c r="F118" i="13"/>
  <c r="I116" i="13"/>
  <c r="J116" i="13" s="1"/>
  <c r="H116" i="13"/>
  <c r="H129" i="13" s="1"/>
  <c r="F116" i="13"/>
  <c r="I114" i="13"/>
  <c r="J114" i="13" s="1"/>
  <c r="H114" i="13"/>
  <c r="F114" i="13"/>
  <c r="J108" i="13"/>
  <c r="I108" i="13"/>
  <c r="H108" i="13"/>
  <c r="F108" i="13"/>
  <c r="I106" i="13"/>
  <c r="J106" i="13" s="1"/>
  <c r="H106" i="13"/>
  <c r="F106" i="13"/>
  <c r="J104" i="13"/>
  <c r="I104" i="13"/>
  <c r="H104" i="13"/>
  <c r="F104" i="13"/>
  <c r="I102" i="13"/>
  <c r="J102" i="13" s="1"/>
  <c r="H102" i="13"/>
  <c r="F102" i="13"/>
  <c r="J100" i="13"/>
  <c r="I100" i="13"/>
  <c r="H100" i="13"/>
  <c r="F100" i="13"/>
  <c r="I98" i="13"/>
  <c r="J98" i="13" s="1"/>
  <c r="H98" i="13"/>
  <c r="F98" i="13"/>
  <c r="J96" i="13"/>
  <c r="I96" i="13"/>
  <c r="H96" i="13"/>
  <c r="F96" i="13"/>
  <c r="I94" i="13"/>
  <c r="J94" i="13" s="1"/>
  <c r="H94" i="13"/>
  <c r="H110" i="13" s="1"/>
  <c r="F94" i="13"/>
  <c r="F110" i="13" s="1"/>
  <c r="J88" i="13"/>
  <c r="I88" i="13"/>
  <c r="H88" i="13"/>
  <c r="F88" i="13"/>
  <c r="I86" i="13"/>
  <c r="J86" i="13" s="1"/>
  <c r="H86" i="13"/>
  <c r="F86" i="13"/>
  <c r="J85" i="13"/>
  <c r="I85" i="13"/>
  <c r="H85" i="13"/>
  <c r="F85" i="13"/>
  <c r="I83" i="13"/>
  <c r="J83" i="13" s="1"/>
  <c r="H83" i="13"/>
  <c r="F83" i="13"/>
  <c r="J81" i="13"/>
  <c r="I81" i="13"/>
  <c r="H81" i="13"/>
  <c r="F81" i="13"/>
  <c r="I79" i="13"/>
  <c r="J79" i="13" s="1"/>
  <c r="H79" i="13"/>
  <c r="F79" i="13"/>
  <c r="J78" i="13"/>
  <c r="I78" i="13"/>
  <c r="H78" i="13"/>
  <c r="F78" i="13"/>
  <c r="I76" i="13"/>
  <c r="J76" i="13" s="1"/>
  <c r="H76" i="13"/>
  <c r="F76" i="13"/>
  <c r="J75" i="13"/>
  <c r="I75" i="13"/>
  <c r="H75" i="13"/>
  <c r="F75" i="13"/>
  <c r="I74" i="13"/>
  <c r="J74" i="13" s="1"/>
  <c r="H74" i="13"/>
  <c r="F74" i="13"/>
  <c r="J73" i="13"/>
  <c r="I73" i="13"/>
  <c r="H73" i="13"/>
  <c r="F73" i="13"/>
  <c r="I71" i="13"/>
  <c r="J71" i="13" s="1"/>
  <c r="H71" i="13"/>
  <c r="F71" i="13"/>
  <c r="J70" i="13"/>
  <c r="I70" i="13"/>
  <c r="H70" i="13"/>
  <c r="F70" i="13"/>
  <c r="I68" i="13"/>
  <c r="J68" i="13" s="1"/>
  <c r="H68" i="13"/>
  <c r="F68" i="13"/>
  <c r="J62" i="13"/>
  <c r="I62" i="13"/>
  <c r="H62" i="13"/>
  <c r="F62" i="13"/>
  <c r="I61" i="13"/>
  <c r="J61" i="13" s="1"/>
  <c r="H61" i="13"/>
  <c r="F61" i="13"/>
  <c r="J59" i="13"/>
  <c r="I59" i="13"/>
  <c r="H59" i="13"/>
  <c r="F59" i="13"/>
  <c r="I56" i="13"/>
  <c r="J56" i="13" s="1"/>
  <c r="H56" i="13"/>
  <c r="F56" i="13"/>
  <c r="J54" i="13"/>
  <c r="I54" i="13"/>
  <c r="H54" i="13"/>
  <c r="F54" i="13"/>
  <c r="I52" i="13"/>
  <c r="J52" i="13" s="1"/>
  <c r="J90" i="13" s="1"/>
  <c r="H52" i="13"/>
  <c r="H90" i="13" s="1"/>
  <c r="F52" i="13"/>
  <c r="F90" i="13" s="1"/>
  <c r="I46" i="13"/>
  <c r="J46" i="13" s="1"/>
  <c r="H46" i="13"/>
  <c r="F46" i="13"/>
  <c r="I44" i="13"/>
  <c r="J44" i="13" s="1"/>
  <c r="H44" i="13"/>
  <c r="F44" i="13"/>
  <c r="I43" i="13"/>
  <c r="J43" i="13" s="1"/>
  <c r="H43" i="13"/>
  <c r="F43" i="13"/>
  <c r="I41" i="13"/>
  <c r="J41" i="13" s="1"/>
  <c r="H41" i="13"/>
  <c r="F41" i="13"/>
  <c r="I39" i="13"/>
  <c r="J39" i="13" s="1"/>
  <c r="H39" i="13"/>
  <c r="F39" i="13"/>
  <c r="I37" i="13"/>
  <c r="J37" i="13" s="1"/>
  <c r="H37" i="13"/>
  <c r="F37" i="13"/>
  <c r="I36" i="13"/>
  <c r="J36" i="13" s="1"/>
  <c r="H36" i="13"/>
  <c r="F36" i="13"/>
  <c r="I35" i="13"/>
  <c r="J35" i="13" s="1"/>
  <c r="H35" i="13"/>
  <c r="F35" i="13"/>
  <c r="I33" i="13"/>
  <c r="J33" i="13" s="1"/>
  <c r="H33" i="13"/>
  <c r="F33" i="13"/>
  <c r="I31" i="13"/>
  <c r="J31" i="13" s="1"/>
  <c r="H31" i="13"/>
  <c r="F31" i="13"/>
  <c r="I29" i="13"/>
  <c r="J29" i="13" s="1"/>
  <c r="H29" i="13"/>
  <c r="F29" i="13"/>
  <c r="I27" i="13"/>
  <c r="J27" i="13" s="1"/>
  <c r="H27" i="13"/>
  <c r="F27" i="13"/>
  <c r="I26" i="13"/>
  <c r="J26" i="13" s="1"/>
  <c r="H26" i="13"/>
  <c r="F26" i="13"/>
  <c r="I25" i="13"/>
  <c r="J25" i="13" s="1"/>
  <c r="H25" i="13"/>
  <c r="F25" i="13"/>
  <c r="I23" i="13"/>
  <c r="J23" i="13" s="1"/>
  <c r="H23" i="13"/>
  <c r="F23" i="13"/>
  <c r="I17" i="13"/>
  <c r="J17" i="13" s="1"/>
  <c r="H17" i="13"/>
  <c r="F17" i="13"/>
  <c r="I16" i="13"/>
  <c r="J16" i="13" s="1"/>
  <c r="H16" i="13"/>
  <c r="F16" i="13"/>
  <c r="I15" i="13"/>
  <c r="J15" i="13" s="1"/>
  <c r="H15" i="13"/>
  <c r="F15" i="13"/>
  <c r="I14" i="13"/>
  <c r="J14" i="13" s="1"/>
  <c r="H14" i="13"/>
  <c r="F14" i="13"/>
  <c r="I13" i="13"/>
  <c r="J13" i="13" s="1"/>
  <c r="H13" i="13"/>
  <c r="F13" i="13"/>
  <c r="I11" i="13"/>
  <c r="J11" i="13" s="1"/>
  <c r="H11" i="13"/>
  <c r="F11" i="13"/>
  <c r="I9" i="13"/>
  <c r="J9" i="13" s="1"/>
  <c r="H9" i="13"/>
  <c r="F9" i="13"/>
  <c r="I7" i="13"/>
  <c r="J7" i="13" s="1"/>
  <c r="H7" i="13"/>
  <c r="F7" i="13"/>
  <c r="I4" i="13"/>
  <c r="J4" i="13" s="1"/>
  <c r="J48" i="13" s="1"/>
  <c r="I53" i="1" s="1"/>
  <c r="H4" i="13"/>
  <c r="H48" i="13" s="1"/>
  <c r="G42" i="1" l="1"/>
  <c r="J129" i="13"/>
  <c r="J110" i="13"/>
  <c r="J137" i="13"/>
  <c r="I19" i="1" l="1"/>
  <c r="I83" i="1"/>
  <c r="I82" i="1"/>
  <c r="I81" i="1"/>
  <c r="I80" i="1"/>
  <c r="I79" i="1"/>
  <c r="I78" i="1"/>
  <c r="I77" i="1"/>
  <c r="I76" i="1"/>
  <c r="I17" i="1" s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/>
  <c r="I58" i="1"/>
  <c r="I56" i="1"/>
  <c r="I55" i="1"/>
  <c r="I54" i="1"/>
  <c r="I52" i="1"/>
  <c r="G44" i="1"/>
  <c r="F44" i="1"/>
  <c r="H44" i="1" s="1"/>
  <c r="I44" i="1" s="1"/>
  <c r="G43" i="1"/>
  <c r="F43" i="1"/>
  <c r="H43" i="1" s="1"/>
  <c r="I43" i="1" s="1"/>
  <c r="H42" i="1"/>
  <c r="I42" i="1" s="1"/>
  <c r="G41" i="1"/>
  <c r="G40" i="1" s="1"/>
  <c r="G45" i="1" s="1"/>
  <c r="G25" i="1" s="1"/>
  <c r="A25" i="1" s="1"/>
  <c r="F41" i="1"/>
  <c r="G39" i="1"/>
  <c r="F39" i="1"/>
  <c r="G64" i="15"/>
  <c r="G9" i="15"/>
  <c r="G8" i="15" s="1"/>
  <c r="I9" i="15"/>
  <c r="I8" i="15" s="1"/>
  <c r="K9" i="15"/>
  <c r="O9" i="15"/>
  <c r="Q9" i="15"/>
  <c r="V9" i="15"/>
  <c r="V8" i="15" s="1"/>
  <c r="G10" i="15"/>
  <c r="M10" i="15" s="1"/>
  <c r="I10" i="15"/>
  <c r="K10" i="15"/>
  <c r="K8" i="15" s="1"/>
  <c r="O10" i="15"/>
  <c r="Q10" i="15"/>
  <c r="V10" i="15"/>
  <c r="G11" i="15"/>
  <c r="I11" i="15"/>
  <c r="K11" i="15"/>
  <c r="M11" i="15"/>
  <c r="O11" i="15"/>
  <c r="Q11" i="15"/>
  <c r="V11" i="15"/>
  <c r="G12" i="15"/>
  <c r="I12" i="15"/>
  <c r="K12" i="15"/>
  <c r="M12" i="15"/>
  <c r="O12" i="15"/>
  <c r="O8" i="15" s="1"/>
  <c r="Q12" i="15"/>
  <c r="V12" i="15"/>
  <c r="G13" i="15"/>
  <c r="I13" i="15"/>
  <c r="K13" i="15"/>
  <c r="M13" i="15"/>
  <c r="O13" i="15"/>
  <c r="Q13" i="15"/>
  <c r="Q8" i="15" s="1"/>
  <c r="V13" i="15"/>
  <c r="G14" i="15"/>
  <c r="I14" i="15"/>
  <c r="K14" i="15"/>
  <c r="M14" i="15"/>
  <c r="O14" i="15"/>
  <c r="Q14" i="15"/>
  <c r="V14" i="15"/>
  <c r="G15" i="15"/>
  <c r="I15" i="15"/>
  <c r="K15" i="15"/>
  <c r="M15" i="15"/>
  <c r="O15" i="15"/>
  <c r="Q15" i="15"/>
  <c r="V15" i="15"/>
  <c r="G16" i="15"/>
  <c r="M16" i="15" s="1"/>
  <c r="I16" i="15"/>
  <c r="K16" i="15"/>
  <c r="O16" i="15"/>
  <c r="Q16" i="15"/>
  <c r="V16" i="15"/>
  <c r="G17" i="15"/>
  <c r="M17" i="15" s="1"/>
  <c r="I17" i="15"/>
  <c r="K17" i="15"/>
  <c r="O17" i="15"/>
  <c r="Q17" i="15"/>
  <c r="V17" i="15"/>
  <c r="G18" i="15"/>
  <c r="I18" i="15"/>
  <c r="G19" i="15"/>
  <c r="I19" i="15"/>
  <c r="K19" i="15"/>
  <c r="K18" i="15" s="1"/>
  <c r="M19" i="15"/>
  <c r="M18" i="15" s="1"/>
  <c r="O19" i="15"/>
  <c r="Q19" i="15"/>
  <c r="V19" i="15"/>
  <c r="G20" i="15"/>
  <c r="I20" i="15"/>
  <c r="K20" i="15"/>
  <c r="M20" i="15"/>
  <c r="O20" i="15"/>
  <c r="O18" i="15" s="1"/>
  <c r="Q20" i="15"/>
  <c r="V20" i="15"/>
  <c r="G21" i="15"/>
  <c r="I21" i="15"/>
  <c r="K21" i="15"/>
  <c r="M21" i="15"/>
  <c r="O21" i="15"/>
  <c r="Q21" i="15"/>
  <c r="Q18" i="15" s="1"/>
  <c r="V21" i="15"/>
  <c r="G22" i="15"/>
  <c r="I22" i="15"/>
  <c r="K22" i="15"/>
  <c r="M22" i="15"/>
  <c r="O22" i="15"/>
  <c r="Q22" i="15"/>
  <c r="V22" i="15"/>
  <c r="V18" i="15" s="1"/>
  <c r="Q23" i="15"/>
  <c r="V23" i="15"/>
  <c r="G24" i="15"/>
  <c r="G23" i="15" s="1"/>
  <c r="I24" i="15"/>
  <c r="I23" i="15" s="1"/>
  <c r="K24" i="15"/>
  <c r="O24" i="15"/>
  <c r="Q24" i="15"/>
  <c r="V24" i="15"/>
  <c r="G25" i="15"/>
  <c r="M25" i="15" s="1"/>
  <c r="I25" i="15"/>
  <c r="K25" i="15"/>
  <c r="K23" i="15" s="1"/>
  <c r="O25" i="15"/>
  <c r="Q25" i="15"/>
  <c r="V25" i="15"/>
  <c r="G26" i="15"/>
  <c r="M26" i="15" s="1"/>
  <c r="I26" i="15"/>
  <c r="K26" i="15"/>
  <c r="O26" i="15"/>
  <c r="Q26" i="15"/>
  <c r="V26" i="15"/>
  <c r="G27" i="15"/>
  <c r="I27" i="15"/>
  <c r="K27" i="15"/>
  <c r="M27" i="15"/>
  <c r="O27" i="15"/>
  <c r="O23" i="15" s="1"/>
  <c r="Q27" i="15"/>
  <c r="V27" i="15"/>
  <c r="G28" i="15"/>
  <c r="I28" i="15"/>
  <c r="K28" i="15"/>
  <c r="M28" i="15"/>
  <c r="O28" i="15"/>
  <c r="Q28" i="15"/>
  <c r="V28" i="15"/>
  <c r="G30" i="15"/>
  <c r="I30" i="15"/>
  <c r="I29" i="15" s="1"/>
  <c r="K30" i="15"/>
  <c r="M30" i="15"/>
  <c r="O30" i="15"/>
  <c r="Q30" i="15"/>
  <c r="Q29" i="15" s="1"/>
  <c r="V30" i="15"/>
  <c r="V29" i="15" s="1"/>
  <c r="G31" i="15"/>
  <c r="M31" i="15" s="1"/>
  <c r="I31" i="15"/>
  <c r="K31" i="15"/>
  <c r="K29" i="15" s="1"/>
  <c r="O31" i="15"/>
  <c r="Q31" i="15"/>
  <c r="V31" i="15"/>
  <c r="G32" i="15"/>
  <c r="G29" i="15" s="1"/>
  <c r="I32" i="15"/>
  <c r="K32" i="15"/>
  <c r="M32" i="15"/>
  <c r="O32" i="15"/>
  <c r="Q32" i="15"/>
  <c r="V32" i="15"/>
  <c r="G33" i="15"/>
  <c r="M33" i="15" s="1"/>
  <c r="I33" i="15"/>
  <c r="K33" i="15"/>
  <c r="O33" i="15"/>
  <c r="Q33" i="15"/>
  <c r="V33" i="15"/>
  <c r="G34" i="15"/>
  <c r="M34" i="15" s="1"/>
  <c r="I34" i="15"/>
  <c r="K34" i="15"/>
  <c r="O34" i="15"/>
  <c r="Q34" i="15"/>
  <c r="V34" i="15"/>
  <c r="G35" i="15"/>
  <c r="I35" i="15"/>
  <c r="K35" i="15"/>
  <c r="M35" i="15"/>
  <c r="O35" i="15"/>
  <c r="Q35" i="15"/>
  <c r="V35" i="15"/>
  <c r="G36" i="15"/>
  <c r="I36" i="15"/>
  <c r="K36" i="15"/>
  <c r="M36" i="15"/>
  <c r="O36" i="15"/>
  <c r="Q36" i="15"/>
  <c r="V36" i="15"/>
  <c r="G37" i="15"/>
  <c r="I37" i="15"/>
  <c r="K37" i="15"/>
  <c r="M37" i="15"/>
  <c r="O37" i="15"/>
  <c r="O29" i="15" s="1"/>
  <c r="Q37" i="15"/>
  <c r="V37" i="15"/>
  <c r="G38" i="15"/>
  <c r="I38" i="15"/>
  <c r="K38" i="15"/>
  <c r="M38" i="15"/>
  <c r="O38" i="15"/>
  <c r="Q38" i="15"/>
  <c r="V38" i="15"/>
  <c r="G40" i="15"/>
  <c r="I40" i="15"/>
  <c r="I39" i="15" s="1"/>
  <c r="K40" i="15"/>
  <c r="M40" i="15"/>
  <c r="O40" i="15"/>
  <c r="O39" i="15" s="1"/>
  <c r="Q40" i="15"/>
  <c r="V40" i="15"/>
  <c r="G41" i="15"/>
  <c r="G39" i="15" s="1"/>
  <c r="I41" i="15"/>
  <c r="K41" i="15"/>
  <c r="O41" i="15"/>
  <c r="Q41" i="15"/>
  <c r="V41" i="15"/>
  <c r="G42" i="15"/>
  <c r="M42" i="15" s="1"/>
  <c r="I42" i="15"/>
  <c r="K42" i="15"/>
  <c r="O42" i="15"/>
  <c r="Q42" i="15"/>
  <c r="V42" i="15"/>
  <c r="G43" i="15"/>
  <c r="I43" i="15"/>
  <c r="K43" i="15"/>
  <c r="K39" i="15" s="1"/>
  <c r="M43" i="15"/>
  <c r="O43" i="15"/>
  <c r="Q43" i="15"/>
  <c r="V43" i="15"/>
  <c r="G44" i="15"/>
  <c r="I44" i="15"/>
  <c r="K44" i="15"/>
  <c r="M44" i="15"/>
  <c r="O44" i="15"/>
  <c r="Q44" i="15"/>
  <c r="V44" i="15"/>
  <c r="G45" i="15"/>
  <c r="I45" i="15"/>
  <c r="K45" i="15"/>
  <c r="M45" i="15"/>
  <c r="O45" i="15"/>
  <c r="Q45" i="15"/>
  <c r="V45" i="15"/>
  <c r="G46" i="15"/>
  <c r="I46" i="15"/>
  <c r="K46" i="15"/>
  <c r="M46" i="15"/>
  <c r="O46" i="15"/>
  <c r="Q46" i="15"/>
  <c r="Q39" i="15" s="1"/>
  <c r="V46" i="15"/>
  <c r="G47" i="15"/>
  <c r="M47" i="15" s="1"/>
  <c r="I47" i="15"/>
  <c r="K47" i="15"/>
  <c r="O47" i="15"/>
  <c r="Q47" i="15"/>
  <c r="V47" i="15"/>
  <c r="V39" i="15" s="1"/>
  <c r="G48" i="15"/>
  <c r="I48" i="15"/>
  <c r="K48" i="15"/>
  <c r="M48" i="15"/>
  <c r="O48" i="15"/>
  <c r="Q48" i="15"/>
  <c r="V48" i="15"/>
  <c r="G49" i="15"/>
  <c r="M49" i="15" s="1"/>
  <c r="I49" i="15"/>
  <c r="K49" i="15"/>
  <c r="O49" i="15"/>
  <c r="Q49" i="15"/>
  <c r="V49" i="15"/>
  <c r="G51" i="15"/>
  <c r="I51" i="15"/>
  <c r="K51" i="15"/>
  <c r="K50" i="15" s="1"/>
  <c r="M51" i="15"/>
  <c r="O51" i="15"/>
  <c r="O50" i="15" s="1"/>
  <c r="Q51" i="15"/>
  <c r="V51" i="15"/>
  <c r="V50" i="15" s="1"/>
  <c r="G52" i="15"/>
  <c r="I52" i="15"/>
  <c r="K52" i="15"/>
  <c r="M52" i="15"/>
  <c r="O52" i="15"/>
  <c r="Q52" i="15"/>
  <c r="V52" i="15"/>
  <c r="G53" i="15"/>
  <c r="I53" i="15"/>
  <c r="K53" i="15"/>
  <c r="M53" i="15"/>
  <c r="O53" i="15"/>
  <c r="Q53" i="15"/>
  <c r="V53" i="15"/>
  <c r="G54" i="15"/>
  <c r="I54" i="15"/>
  <c r="K54" i="15"/>
  <c r="M54" i="15"/>
  <c r="O54" i="15"/>
  <c r="Q54" i="15"/>
  <c r="Q50" i="15" s="1"/>
  <c r="V54" i="15"/>
  <c r="G55" i="15"/>
  <c r="M55" i="15" s="1"/>
  <c r="I55" i="15"/>
  <c r="K55" i="15"/>
  <c r="O55" i="15"/>
  <c r="Q55" i="15"/>
  <c r="V55" i="15"/>
  <c r="G56" i="15"/>
  <c r="I56" i="15"/>
  <c r="K56" i="15"/>
  <c r="M56" i="15"/>
  <c r="O56" i="15"/>
  <c r="Q56" i="15"/>
  <c r="V56" i="15"/>
  <c r="G57" i="15"/>
  <c r="M57" i="15" s="1"/>
  <c r="I57" i="15"/>
  <c r="K57" i="15"/>
  <c r="O57" i="15"/>
  <c r="Q57" i="15"/>
  <c r="V57" i="15"/>
  <c r="G58" i="15"/>
  <c r="M58" i="15" s="1"/>
  <c r="I58" i="15"/>
  <c r="I50" i="15" s="1"/>
  <c r="K58" i="15"/>
  <c r="O58" i="15"/>
  <c r="Q58" i="15"/>
  <c r="V58" i="15"/>
  <c r="G59" i="15"/>
  <c r="I59" i="15"/>
  <c r="K59" i="15"/>
  <c r="M59" i="15"/>
  <c r="O59" i="15"/>
  <c r="Q59" i="15"/>
  <c r="V59" i="15"/>
  <c r="G60" i="15"/>
  <c r="I60" i="15"/>
  <c r="K60" i="15"/>
  <c r="M60" i="15"/>
  <c r="O60" i="15"/>
  <c r="Q60" i="15"/>
  <c r="V60" i="15"/>
  <c r="G61" i="15"/>
  <c r="I61" i="15"/>
  <c r="K61" i="15"/>
  <c r="M61" i="15"/>
  <c r="O61" i="15"/>
  <c r="Q61" i="15"/>
  <c r="V61" i="15"/>
  <c r="G62" i="15"/>
  <c r="I62" i="15"/>
  <c r="K62" i="15"/>
  <c r="M62" i="15"/>
  <c r="O62" i="15"/>
  <c r="Q62" i="15"/>
  <c r="V62" i="15"/>
  <c r="AE64" i="15"/>
  <c r="G64" i="14"/>
  <c r="G9" i="14"/>
  <c r="I9" i="14"/>
  <c r="I8" i="14" s="1"/>
  <c r="K9" i="14"/>
  <c r="M9" i="14"/>
  <c r="O9" i="14"/>
  <c r="O8" i="14" s="1"/>
  <c r="Q9" i="14"/>
  <c r="V9" i="14"/>
  <c r="V8" i="14" s="1"/>
  <c r="G10" i="14"/>
  <c r="M10" i="14" s="1"/>
  <c r="I10" i="14"/>
  <c r="K10" i="14"/>
  <c r="K8" i="14" s="1"/>
  <c r="O10" i="14"/>
  <c r="Q10" i="14"/>
  <c r="Q8" i="14" s="1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M14" i="14" s="1"/>
  <c r="I14" i="14"/>
  <c r="K14" i="14"/>
  <c r="O14" i="14"/>
  <c r="Q14" i="14"/>
  <c r="V14" i="14"/>
  <c r="G15" i="14"/>
  <c r="M15" i="14" s="1"/>
  <c r="I15" i="14"/>
  <c r="K15" i="14"/>
  <c r="O15" i="14"/>
  <c r="Q15" i="14"/>
  <c r="V15" i="14"/>
  <c r="G16" i="14"/>
  <c r="G8" i="14" s="1"/>
  <c r="I16" i="14"/>
  <c r="K16" i="14"/>
  <c r="O16" i="14"/>
  <c r="Q16" i="14"/>
  <c r="V16" i="14"/>
  <c r="G17" i="14"/>
  <c r="I17" i="14"/>
  <c r="K17" i="14"/>
  <c r="M17" i="14"/>
  <c r="O17" i="14"/>
  <c r="Q17" i="14"/>
  <c r="V17" i="14"/>
  <c r="G18" i="14"/>
  <c r="G19" i="14"/>
  <c r="I19" i="14"/>
  <c r="I18" i="14" s="1"/>
  <c r="K19" i="14"/>
  <c r="M19" i="14"/>
  <c r="M18" i="14" s="1"/>
  <c r="O19" i="14"/>
  <c r="Q19" i="14"/>
  <c r="Q18" i="14" s="1"/>
  <c r="V19" i="14"/>
  <c r="V18" i="14" s="1"/>
  <c r="G20" i="14"/>
  <c r="I20" i="14"/>
  <c r="K20" i="14"/>
  <c r="K18" i="14" s="1"/>
  <c r="M20" i="14"/>
  <c r="O20" i="14"/>
  <c r="O18" i="14" s="1"/>
  <c r="Q20" i="14"/>
  <c r="V20" i="14"/>
  <c r="G21" i="14"/>
  <c r="I21" i="14"/>
  <c r="K21" i="14"/>
  <c r="M21" i="14"/>
  <c r="O21" i="14"/>
  <c r="Q21" i="14"/>
  <c r="V21" i="14"/>
  <c r="G22" i="14"/>
  <c r="M22" i="14" s="1"/>
  <c r="I22" i="14"/>
  <c r="K22" i="14"/>
  <c r="O22" i="14"/>
  <c r="Q22" i="14"/>
  <c r="V22" i="14"/>
  <c r="Q23" i="14"/>
  <c r="G24" i="14"/>
  <c r="G23" i="14" s="1"/>
  <c r="I24" i="14"/>
  <c r="I23" i="14" s="1"/>
  <c r="K24" i="14"/>
  <c r="K23" i="14" s="1"/>
  <c r="O24" i="14"/>
  <c r="Q24" i="14"/>
  <c r="V24" i="14"/>
  <c r="V23" i="14" s="1"/>
  <c r="G25" i="14"/>
  <c r="I25" i="14"/>
  <c r="K25" i="14"/>
  <c r="M25" i="14"/>
  <c r="O25" i="14"/>
  <c r="O23" i="14" s="1"/>
  <c r="Q25" i="14"/>
  <c r="V25" i="14"/>
  <c r="G26" i="14"/>
  <c r="M26" i="14" s="1"/>
  <c r="I26" i="14"/>
  <c r="K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Q28" i="14"/>
  <c r="V28" i="14"/>
  <c r="G30" i="14"/>
  <c r="M30" i="14" s="1"/>
  <c r="I30" i="14"/>
  <c r="I29" i="14" s="1"/>
  <c r="K30" i="14"/>
  <c r="O30" i="14"/>
  <c r="O29" i="14" s="1"/>
  <c r="Q30" i="14"/>
  <c r="V30" i="14"/>
  <c r="V29" i="14" s="1"/>
  <c r="G31" i="14"/>
  <c r="M31" i="14" s="1"/>
  <c r="I31" i="14"/>
  <c r="K31" i="14"/>
  <c r="K29" i="14" s="1"/>
  <c r="O31" i="14"/>
  <c r="Q31" i="14"/>
  <c r="Q29" i="14" s="1"/>
  <c r="V31" i="14"/>
  <c r="G32" i="14"/>
  <c r="G29" i="14" s="1"/>
  <c r="I32" i="14"/>
  <c r="K32" i="14"/>
  <c r="M32" i="14"/>
  <c r="O32" i="14"/>
  <c r="Q32" i="14"/>
  <c r="V32" i="14"/>
  <c r="G33" i="14"/>
  <c r="I33" i="14"/>
  <c r="K33" i="14"/>
  <c r="M33" i="14"/>
  <c r="O33" i="14"/>
  <c r="Q33" i="14"/>
  <c r="V33" i="14"/>
  <c r="G34" i="14"/>
  <c r="M34" i="14" s="1"/>
  <c r="I34" i="14"/>
  <c r="K34" i="14"/>
  <c r="O34" i="14"/>
  <c r="Q34" i="14"/>
  <c r="V34" i="14"/>
  <c r="G35" i="14"/>
  <c r="I35" i="14"/>
  <c r="K35" i="14"/>
  <c r="M35" i="14"/>
  <c r="O35" i="14"/>
  <c r="Q35" i="14"/>
  <c r="V35" i="14"/>
  <c r="G36" i="14"/>
  <c r="I36" i="14"/>
  <c r="K36" i="14"/>
  <c r="M36" i="14"/>
  <c r="O36" i="14"/>
  <c r="Q36" i="14"/>
  <c r="V36" i="14"/>
  <c r="G37" i="14"/>
  <c r="M37" i="14" s="1"/>
  <c r="I37" i="14"/>
  <c r="K37" i="14"/>
  <c r="O37" i="14"/>
  <c r="Q37" i="14"/>
  <c r="V37" i="14"/>
  <c r="G38" i="14"/>
  <c r="M38" i="14" s="1"/>
  <c r="I38" i="14"/>
  <c r="K38" i="14"/>
  <c r="O38" i="14"/>
  <c r="Q38" i="14"/>
  <c r="V38" i="14"/>
  <c r="G39" i="14"/>
  <c r="M39" i="14" s="1"/>
  <c r="I39" i="14"/>
  <c r="K39" i="14"/>
  <c r="O39" i="14"/>
  <c r="Q39" i="14"/>
  <c r="V39" i="14"/>
  <c r="G41" i="14"/>
  <c r="I41" i="14"/>
  <c r="I40" i="14" s="1"/>
  <c r="K41" i="14"/>
  <c r="K40" i="14" s="1"/>
  <c r="M41" i="14"/>
  <c r="O41" i="14"/>
  <c r="O40" i="14" s="1"/>
  <c r="Q41" i="14"/>
  <c r="Q40" i="14" s="1"/>
  <c r="V41" i="14"/>
  <c r="G42" i="14"/>
  <c r="M42" i="14" s="1"/>
  <c r="I42" i="14"/>
  <c r="K42" i="14"/>
  <c r="O42" i="14"/>
  <c r="Q42" i="14"/>
  <c r="V42" i="14"/>
  <c r="G43" i="14"/>
  <c r="I43" i="14"/>
  <c r="K43" i="14"/>
  <c r="M43" i="14"/>
  <c r="O43" i="14"/>
  <c r="Q43" i="14"/>
  <c r="V43" i="14"/>
  <c r="V40" i="14" s="1"/>
  <c r="G44" i="14"/>
  <c r="I44" i="14"/>
  <c r="K44" i="14"/>
  <c r="M44" i="14"/>
  <c r="O44" i="14"/>
  <c r="Q44" i="14"/>
  <c r="V44" i="14"/>
  <c r="G45" i="14"/>
  <c r="M45" i="14" s="1"/>
  <c r="I45" i="14"/>
  <c r="K45" i="14"/>
  <c r="O45" i="14"/>
  <c r="Q45" i="14"/>
  <c r="V45" i="14"/>
  <c r="G46" i="14"/>
  <c r="M46" i="14" s="1"/>
  <c r="I46" i="14"/>
  <c r="K46" i="14"/>
  <c r="O46" i="14"/>
  <c r="Q46" i="14"/>
  <c r="V46" i="14"/>
  <c r="G47" i="14"/>
  <c r="M47" i="14" s="1"/>
  <c r="I47" i="14"/>
  <c r="K47" i="14"/>
  <c r="O47" i="14"/>
  <c r="Q47" i="14"/>
  <c r="V47" i="14"/>
  <c r="G48" i="14"/>
  <c r="G40" i="14" s="1"/>
  <c r="I48" i="14"/>
  <c r="K48" i="14"/>
  <c r="O48" i="14"/>
  <c r="Q48" i="14"/>
  <c r="V48" i="14"/>
  <c r="G49" i="14"/>
  <c r="I49" i="14"/>
  <c r="K49" i="14"/>
  <c r="M49" i="14"/>
  <c r="O49" i="14"/>
  <c r="Q49" i="14"/>
  <c r="V49" i="14"/>
  <c r="G51" i="14"/>
  <c r="I51" i="14"/>
  <c r="I50" i="14" s="1"/>
  <c r="K51" i="14"/>
  <c r="M51" i="14"/>
  <c r="O51" i="14"/>
  <c r="O50" i="14" s="1"/>
  <c r="Q51" i="14"/>
  <c r="V51" i="14"/>
  <c r="V50" i="14" s="1"/>
  <c r="G52" i="14"/>
  <c r="I52" i="14"/>
  <c r="K52" i="14"/>
  <c r="K50" i="14" s="1"/>
  <c r="M52" i="14"/>
  <c r="O52" i="14"/>
  <c r="Q52" i="14"/>
  <c r="V52" i="14"/>
  <c r="G53" i="14"/>
  <c r="I53" i="14"/>
  <c r="K53" i="14"/>
  <c r="M53" i="14"/>
  <c r="O53" i="14"/>
  <c r="Q53" i="14"/>
  <c r="Q50" i="14" s="1"/>
  <c r="V53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K57" i="14"/>
  <c r="O57" i="14"/>
  <c r="Q57" i="14"/>
  <c r="V57" i="14"/>
  <c r="G58" i="14"/>
  <c r="M58" i="14" s="1"/>
  <c r="I58" i="14"/>
  <c r="K58" i="14"/>
  <c r="O58" i="14"/>
  <c r="Q58" i="14"/>
  <c r="V58" i="14"/>
  <c r="G59" i="14"/>
  <c r="I59" i="14"/>
  <c r="K59" i="14"/>
  <c r="M59" i="14"/>
  <c r="O59" i="14"/>
  <c r="Q59" i="14"/>
  <c r="V59" i="14"/>
  <c r="G60" i="14"/>
  <c r="I60" i="14"/>
  <c r="K60" i="14"/>
  <c r="M60" i="14"/>
  <c r="O60" i="14"/>
  <c r="Q60" i="14"/>
  <c r="V60" i="14"/>
  <c r="G61" i="14"/>
  <c r="I61" i="14"/>
  <c r="K61" i="14"/>
  <c r="M61" i="14"/>
  <c r="O61" i="14"/>
  <c r="Q61" i="14"/>
  <c r="V61" i="14"/>
  <c r="G62" i="14"/>
  <c r="M62" i="14" s="1"/>
  <c r="I62" i="14"/>
  <c r="K62" i="14"/>
  <c r="O62" i="14"/>
  <c r="Q62" i="14"/>
  <c r="V62" i="14"/>
  <c r="AE64" i="14"/>
  <c r="G214" i="12"/>
  <c r="BA205" i="12"/>
  <c r="BA126" i="12"/>
  <c r="BA118" i="12"/>
  <c r="BA113" i="12"/>
  <c r="BA72" i="12"/>
  <c r="BA59" i="12"/>
  <c r="G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9" i="12"/>
  <c r="I19" i="12"/>
  <c r="K19" i="12"/>
  <c r="M19" i="12"/>
  <c r="O19" i="12"/>
  <c r="Q19" i="12"/>
  <c r="V19" i="12"/>
  <c r="G27" i="12"/>
  <c r="M27" i="12" s="1"/>
  <c r="I27" i="12"/>
  <c r="K27" i="12"/>
  <c r="O27" i="12"/>
  <c r="O8" i="12" s="1"/>
  <c r="Q27" i="12"/>
  <c r="V27" i="12"/>
  <c r="G30" i="12"/>
  <c r="M30" i="12" s="1"/>
  <c r="I30" i="12"/>
  <c r="K30" i="12"/>
  <c r="O30" i="12"/>
  <c r="Q30" i="12"/>
  <c r="V30" i="12"/>
  <c r="G33" i="12"/>
  <c r="I33" i="12"/>
  <c r="K33" i="12"/>
  <c r="M33" i="12"/>
  <c r="O33" i="12"/>
  <c r="Q33" i="12"/>
  <c r="V33" i="12"/>
  <c r="G39" i="12"/>
  <c r="M39" i="12" s="1"/>
  <c r="M38" i="12" s="1"/>
  <c r="I39" i="12"/>
  <c r="I38" i="12" s="1"/>
  <c r="K39" i="12"/>
  <c r="O39" i="12"/>
  <c r="O38" i="12" s="1"/>
  <c r="Q39" i="12"/>
  <c r="Q38" i="12" s="1"/>
  <c r="V39" i="12"/>
  <c r="G44" i="12"/>
  <c r="M44" i="12" s="1"/>
  <c r="I44" i="12"/>
  <c r="K44" i="12"/>
  <c r="K38" i="12" s="1"/>
  <c r="O44" i="12"/>
  <c r="Q44" i="12"/>
  <c r="V44" i="12"/>
  <c r="V38" i="12" s="1"/>
  <c r="G51" i="12"/>
  <c r="I51" i="12"/>
  <c r="K51" i="12"/>
  <c r="M51" i="12"/>
  <c r="O51" i="12"/>
  <c r="Q51" i="12"/>
  <c r="V51" i="12"/>
  <c r="G53" i="12"/>
  <c r="I53" i="12"/>
  <c r="K53" i="12"/>
  <c r="M53" i="12"/>
  <c r="O53" i="12"/>
  <c r="Q53" i="12"/>
  <c r="V53" i="12"/>
  <c r="G55" i="12"/>
  <c r="M55" i="12" s="1"/>
  <c r="I55" i="12"/>
  <c r="K55" i="12"/>
  <c r="O55" i="12"/>
  <c r="Q55" i="12"/>
  <c r="V55" i="12"/>
  <c r="G57" i="12"/>
  <c r="O57" i="12"/>
  <c r="Q57" i="12"/>
  <c r="G58" i="12"/>
  <c r="I58" i="12"/>
  <c r="I57" i="12" s="1"/>
  <c r="K58" i="12"/>
  <c r="K57" i="12" s="1"/>
  <c r="M58" i="12"/>
  <c r="M57" i="12" s="1"/>
  <c r="O58" i="12"/>
  <c r="Q58" i="12"/>
  <c r="V58" i="12"/>
  <c r="V57" i="12" s="1"/>
  <c r="K60" i="12"/>
  <c r="V60" i="12"/>
  <c r="G61" i="12"/>
  <c r="M61" i="12" s="1"/>
  <c r="M60" i="12" s="1"/>
  <c r="I61" i="12"/>
  <c r="I60" i="12" s="1"/>
  <c r="K61" i="12"/>
  <c r="O61" i="12"/>
  <c r="O60" i="12" s="1"/>
  <c r="Q61" i="12"/>
  <c r="Q60" i="12" s="1"/>
  <c r="V61" i="12"/>
  <c r="G65" i="12"/>
  <c r="I65" i="12"/>
  <c r="O65" i="12"/>
  <c r="G66" i="12"/>
  <c r="I66" i="12"/>
  <c r="K66" i="12"/>
  <c r="K65" i="12" s="1"/>
  <c r="M66" i="12"/>
  <c r="M65" i="12" s="1"/>
  <c r="O66" i="12"/>
  <c r="Q66" i="12"/>
  <c r="Q65" i="12" s="1"/>
  <c r="V66" i="12"/>
  <c r="V65" i="12" s="1"/>
  <c r="G71" i="12"/>
  <c r="I71" i="12"/>
  <c r="I70" i="12" s="1"/>
  <c r="K71" i="12"/>
  <c r="M71" i="12"/>
  <c r="O71" i="12"/>
  <c r="O70" i="12" s="1"/>
  <c r="Q71" i="12"/>
  <c r="Q70" i="12" s="1"/>
  <c r="V71" i="12"/>
  <c r="G74" i="12"/>
  <c r="M74" i="12" s="1"/>
  <c r="I74" i="12"/>
  <c r="K74" i="12"/>
  <c r="K70" i="12" s="1"/>
  <c r="O74" i="12"/>
  <c r="Q74" i="12"/>
  <c r="V74" i="12"/>
  <c r="V70" i="12" s="1"/>
  <c r="G76" i="12"/>
  <c r="I76" i="12"/>
  <c r="K76" i="12"/>
  <c r="M76" i="12"/>
  <c r="O76" i="12"/>
  <c r="Q76" i="12"/>
  <c r="V76" i="12"/>
  <c r="G78" i="12"/>
  <c r="M78" i="12" s="1"/>
  <c r="I78" i="12"/>
  <c r="K78" i="12"/>
  <c r="O78" i="12"/>
  <c r="Q78" i="12"/>
  <c r="V78" i="12"/>
  <c r="G86" i="12"/>
  <c r="M86" i="12" s="1"/>
  <c r="I86" i="12"/>
  <c r="K86" i="12"/>
  <c r="O86" i="12"/>
  <c r="Q86" i="12"/>
  <c r="V86" i="12"/>
  <c r="G94" i="12"/>
  <c r="M94" i="12" s="1"/>
  <c r="I94" i="12"/>
  <c r="K94" i="12"/>
  <c r="O94" i="12"/>
  <c r="Q94" i="12"/>
  <c r="V94" i="12"/>
  <c r="G97" i="12"/>
  <c r="I97" i="12"/>
  <c r="K97" i="12"/>
  <c r="M97" i="12"/>
  <c r="O97" i="12"/>
  <c r="Q97" i="12"/>
  <c r="V97" i="12"/>
  <c r="G110" i="12"/>
  <c r="I110" i="12"/>
  <c r="K110" i="12"/>
  <c r="M110" i="12"/>
  <c r="O110" i="12"/>
  <c r="Q110" i="12"/>
  <c r="V110" i="12"/>
  <c r="G112" i="12"/>
  <c r="I112" i="12"/>
  <c r="K112" i="12"/>
  <c r="M112" i="12"/>
  <c r="O112" i="12"/>
  <c r="Q112" i="12"/>
  <c r="V112" i="12"/>
  <c r="G117" i="12"/>
  <c r="M117" i="12" s="1"/>
  <c r="I117" i="12"/>
  <c r="K117" i="12"/>
  <c r="O117" i="12"/>
  <c r="Q117" i="12"/>
  <c r="V117" i="12"/>
  <c r="G125" i="12"/>
  <c r="I125" i="12"/>
  <c r="K125" i="12"/>
  <c r="M125" i="12"/>
  <c r="O125" i="12"/>
  <c r="Q125" i="12"/>
  <c r="V125" i="12"/>
  <c r="G130" i="12"/>
  <c r="M130" i="12" s="1"/>
  <c r="I130" i="12"/>
  <c r="K130" i="12"/>
  <c r="O130" i="12"/>
  <c r="Q130" i="12"/>
  <c r="V130" i="12"/>
  <c r="G133" i="12"/>
  <c r="Q133" i="12"/>
  <c r="G134" i="12"/>
  <c r="M134" i="12" s="1"/>
  <c r="M133" i="12" s="1"/>
  <c r="I134" i="12"/>
  <c r="I133" i="12" s="1"/>
  <c r="K134" i="12"/>
  <c r="K133" i="12" s="1"/>
  <c r="O134" i="12"/>
  <c r="O133" i="12" s="1"/>
  <c r="Q134" i="12"/>
  <c r="V134" i="12"/>
  <c r="V133" i="12" s="1"/>
  <c r="K136" i="12"/>
  <c r="G137" i="12"/>
  <c r="G136" i="12" s="1"/>
  <c r="I137" i="12"/>
  <c r="K137" i="12"/>
  <c r="M137" i="12"/>
  <c r="M136" i="12" s="1"/>
  <c r="O137" i="12"/>
  <c r="O136" i="12" s="1"/>
  <c r="Q137" i="12"/>
  <c r="V137" i="12"/>
  <c r="V136" i="12" s="1"/>
  <c r="G138" i="12"/>
  <c r="I138" i="12"/>
  <c r="I136" i="12" s="1"/>
  <c r="K138" i="12"/>
  <c r="M138" i="12"/>
  <c r="O138" i="12"/>
  <c r="Q138" i="12"/>
  <c r="Q136" i="12" s="1"/>
  <c r="V138" i="12"/>
  <c r="G140" i="12"/>
  <c r="K140" i="12"/>
  <c r="O140" i="12"/>
  <c r="Q140" i="12"/>
  <c r="G141" i="12"/>
  <c r="I141" i="12"/>
  <c r="I140" i="12" s="1"/>
  <c r="K141" i="12"/>
  <c r="M141" i="12"/>
  <c r="M140" i="12" s="1"/>
  <c r="O141" i="12"/>
  <c r="Q141" i="12"/>
  <c r="V141" i="12"/>
  <c r="V140" i="12" s="1"/>
  <c r="K142" i="12"/>
  <c r="O142" i="12"/>
  <c r="V142" i="12"/>
  <c r="G143" i="12"/>
  <c r="M143" i="12" s="1"/>
  <c r="M142" i="12" s="1"/>
  <c r="I143" i="12"/>
  <c r="I142" i="12" s="1"/>
  <c r="K143" i="12"/>
  <c r="O143" i="12"/>
  <c r="Q143" i="12"/>
  <c r="Q142" i="12" s="1"/>
  <c r="V143" i="12"/>
  <c r="G144" i="12"/>
  <c r="I144" i="12"/>
  <c r="O144" i="12"/>
  <c r="V144" i="12"/>
  <c r="G145" i="12"/>
  <c r="I145" i="12"/>
  <c r="K145" i="12"/>
  <c r="K144" i="12" s="1"/>
  <c r="M145" i="12"/>
  <c r="M144" i="12" s="1"/>
  <c r="O145" i="12"/>
  <c r="Q145" i="12"/>
  <c r="Q144" i="12" s="1"/>
  <c r="V145" i="12"/>
  <c r="G146" i="12"/>
  <c r="G147" i="12"/>
  <c r="I147" i="12"/>
  <c r="I146" i="12" s="1"/>
  <c r="K147" i="12"/>
  <c r="M147" i="12"/>
  <c r="O147" i="12"/>
  <c r="O146" i="12" s="1"/>
  <c r="Q147" i="12"/>
  <c r="Q146" i="12" s="1"/>
  <c r="V147" i="12"/>
  <c r="G148" i="12"/>
  <c r="M148" i="12" s="1"/>
  <c r="M146" i="12" s="1"/>
  <c r="I148" i="12"/>
  <c r="K148" i="12"/>
  <c r="K146" i="12" s="1"/>
  <c r="O148" i="12"/>
  <c r="Q148" i="12"/>
  <c r="V148" i="12"/>
  <c r="V146" i="12" s="1"/>
  <c r="G149" i="12"/>
  <c r="I149" i="12"/>
  <c r="K149" i="12"/>
  <c r="M149" i="12"/>
  <c r="O149" i="12"/>
  <c r="Q149" i="12"/>
  <c r="V149" i="12"/>
  <c r="G152" i="12"/>
  <c r="M152" i="12" s="1"/>
  <c r="M151" i="12" s="1"/>
  <c r="I152" i="12"/>
  <c r="I151" i="12" s="1"/>
  <c r="K152" i="12"/>
  <c r="O152" i="12"/>
  <c r="Q152" i="12"/>
  <c r="Q151" i="12" s="1"/>
  <c r="V152" i="12"/>
  <c r="G155" i="12"/>
  <c r="M155" i="12" s="1"/>
  <c r="I155" i="12"/>
  <c r="K155" i="12"/>
  <c r="K151" i="12" s="1"/>
  <c r="O155" i="12"/>
  <c r="Q155" i="12"/>
  <c r="V155" i="12"/>
  <c r="V151" i="12" s="1"/>
  <c r="G157" i="12"/>
  <c r="I157" i="12"/>
  <c r="K157" i="12"/>
  <c r="M157" i="12"/>
  <c r="O157" i="12"/>
  <c r="Q157" i="12"/>
  <c r="V157" i="12"/>
  <c r="G170" i="12"/>
  <c r="I170" i="12"/>
  <c r="K170" i="12"/>
  <c r="M170" i="12"/>
  <c r="O170" i="12"/>
  <c r="O151" i="12" s="1"/>
  <c r="Q170" i="12"/>
  <c r="V170" i="12"/>
  <c r="I172" i="12"/>
  <c r="O172" i="12"/>
  <c r="G173" i="12"/>
  <c r="G172" i="12" s="1"/>
  <c r="I173" i="12"/>
  <c r="K173" i="12"/>
  <c r="K172" i="12" s="1"/>
  <c r="O173" i="12"/>
  <c r="Q173" i="12"/>
  <c r="Q172" i="12" s="1"/>
  <c r="V173" i="12"/>
  <c r="V172" i="12" s="1"/>
  <c r="V177" i="12"/>
  <c r="G178" i="12"/>
  <c r="G177" i="12" s="1"/>
  <c r="I178" i="12"/>
  <c r="K178" i="12"/>
  <c r="K177" i="12" s="1"/>
  <c r="O178" i="12"/>
  <c r="O177" i="12" s="1"/>
  <c r="Q178" i="12"/>
  <c r="V178" i="12"/>
  <c r="G197" i="12"/>
  <c r="M197" i="12" s="1"/>
  <c r="I197" i="12"/>
  <c r="I177" i="12" s="1"/>
  <c r="K197" i="12"/>
  <c r="O197" i="12"/>
  <c r="Q197" i="12"/>
  <c r="Q177" i="12" s="1"/>
  <c r="V197" i="12"/>
  <c r="I199" i="12"/>
  <c r="V199" i="12"/>
  <c r="G200" i="12"/>
  <c r="I200" i="12"/>
  <c r="K200" i="12"/>
  <c r="K199" i="12" s="1"/>
  <c r="M200" i="12"/>
  <c r="M199" i="12" s="1"/>
  <c r="O200" i="12"/>
  <c r="Q200" i="12"/>
  <c r="Q199" i="12" s="1"/>
  <c r="V200" i="12"/>
  <c r="G201" i="12"/>
  <c r="G199" i="12" s="1"/>
  <c r="I201" i="12"/>
  <c r="K201" i="12"/>
  <c r="M201" i="12"/>
  <c r="O201" i="12"/>
  <c r="O199" i="12" s="1"/>
  <c r="Q201" i="12"/>
  <c r="V201" i="12"/>
  <c r="G202" i="12"/>
  <c r="I202" i="12"/>
  <c r="K202" i="12"/>
  <c r="M202" i="12"/>
  <c r="O202" i="12"/>
  <c r="Q202" i="12"/>
  <c r="V202" i="12"/>
  <c r="G204" i="12"/>
  <c r="I204" i="12"/>
  <c r="I203" i="12" s="1"/>
  <c r="K204" i="12"/>
  <c r="M204" i="12"/>
  <c r="O204" i="12"/>
  <c r="Q204" i="12"/>
  <c r="V204" i="12"/>
  <c r="V203" i="12" s="1"/>
  <c r="G206" i="12"/>
  <c r="G203" i="12" s="1"/>
  <c r="I206" i="12"/>
  <c r="K206" i="12"/>
  <c r="O206" i="12"/>
  <c r="O203" i="12" s="1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K203" i="12" s="1"/>
  <c r="O208" i="12"/>
  <c r="Q208" i="12"/>
  <c r="V208" i="12"/>
  <c r="G209" i="12"/>
  <c r="I209" i="12"/>
  <c r="K209" i="12"/>
  <c r="M209" i="12"/>
  <c r="O209" i="12"/>
  <c r="Q209" i="12"/>
  <c r="V209" i="12"/>
  <c r="G210" i="12"/>
  <c r="I210" i="12"/>
  <c r="K210" i="12"/>
  <c r="M210" i="12"/>
  <c r="O210" i="12"/>
  <c r="Q210" i="12"/>
  <c r="V210" i="12"/>
  <c r="G211" i="12"/>
  <c r="I211" i="12"/>
  <c r="K211" i="12"/>
  <c r="M211" i="12"/>
  <c r="O211" i="12"/>
  <c r="Q211" i="12"/>
  <c r="Q203" i="12" s="1"/>
  <c r="V211" i="12"/>
  <c r="AE214" i="12"/>
  <c r="I20" i="1"/>
  <c r="I18" i="1"/>
  <c r="I16" i="1"/>
  <c r="H41" i="1" l="1"/>
  <c r="I41" i="1" s="1"/>
  <c r="F40" i="1"/>
  <c r="H39" i="1"/>
  <c r="I86" i="1"/>
  <c r="J85" i="1" s="1"/>
  <c r="G26" i="1"/>
  <c r="A26" i="1"/>
  <c r="M50" i="15"/>
  <c r="M29" i="15"/>
  <c r="G50" i="15"/>
  <c r="M24" i="15"/>
  <c r="M23" i="15" s="1"/>
  <c r="AF64" i="15"/>
  <c r="M41" i="15"/>
  <c r="M39" i="15" s="1"/>
  <c r="M9" i="15"/>
  <c r="M8" i="15" s="1"/>
  <c r="M50" i="14"/>
  <c r="M29" i="14"/>
  <c r="G50" i="14"/>
  <c r="M48" i="14"/>
  <c r="M40" i="14" s="1"/>
  <c r="M24" i="14"/>
  <c r="M23" i="14" s="1"/>
  <c r="M16" i="14"/>
  <c r="M8" i="14" s="1"/>
  <c r="AF64" i="14"/>
  <c r="M8" i="12"/>
  <c r="M70" i="12"/>
  <c r="G151" i="12"/>
  <c r="G142" i="12"/>
  <c r="G60" i="12"/>
  <c r="G38" i="12"/>
  <c r="M173" i="12"/>
  <c r="M172" i="12" s="1"/>
  <c r="G70" i="12"/>
  <c r="AF214" i="12"/>
  <c r="M206" i="12"/>
  <c r="M203" i="12" s="1"/>
  <c r="M178" i="12"/>
  <c r="M177" i="12" s="1"/>
  <c r="I21" i="1"/>
  <c r="J28" i="1"/>
  <c r="J26" i="1"/>
  <c r="G38" i="1"/>
  <c r="F38" i="1"/>
  <c r="J23" i="1"/>
  <c r="J24" i="1"/>
  <c r="J25" i="1"/>
  <c r="J27" i="1"/>
  <c r="E24" i="1"/>
  <c r="E26" i="1"/>
  <c r="F45" i="1" l="1"/>
  <c r="H40" i="1"/>
  <c r="H45" i="1" s="1"/>
  <c r="I39" i="1"/>
  <c r="J65" i="1"/>
  <c r="J60" i="1"/>
  <c r="J67" i="1"/>
  <c r="J64" i="1"/>
  <c r="J57" i="1"/>
  <c r="J79" i="1"/>
  <c r="J81" i="1"/>
  <c r="J58" i="1"/>
  <c r="J77" i="1"/>
  <c r="J62" i="1"/>
  <c r="J52" i="1"/>
  <c r="J73" i="1"/>
  <c r="J75" i="1"/>
  <c r="J63" i="1"/>
  <c r="J82" i="1"/>
  <c r="J61" i="1"/>
  <c r="J56" i="1"/>
  <c r="J84" i="1"/>
  <c r="J55" i="1"/>
  <c r="J80" i="1"/>
  <c r="J54" i="1"/>
  <c r="J76" i="1"/>
  <c r="J69" i="1"/>
  <c r="J70" i="1"/>
  <c r="J83" i="1"/>
  <c r="J59" i="1"/>
  <c r="J71" i="1"/>
  <c r="J74" i="1"/>
  <c r="J53" i="1"/>
  <c r="J66" i="1"/>
  <c r="J68" i="1"/>
  <c r="J78" i="1"/>
  <c r="J72" i="1"/>
  <c r="G28" i="1" l="1"/>
  <c r="G23" i="1"/>
  <c r="A23" i="1" s="1"/>
  <c r="I40" i="1"/>
  <c r="I45" i="1" s="1"/>
  <c r="J42" i="1" s="1"/>
  <c r="J39" i="1"/>
  <c r="J45" i="1" s="1"/>
  <c r="J44" i="1"/>
  <c r="J43" i="1"/>
  <c r="J86" i="1"/>
  <c r="G24" i="1"/>
  <c r="A27" i="1" s="1"/>
  <c r="A24" i="1"/>
  <c r="J40" i="1" l="1"/>
  <c r="J41" i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Martin Osička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Martin Osička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Martin Osička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<sst xmlns="http://schemas.openxmlformats.org/spreadsheetml/2006/main" count="2222" uniqueCount="676">
  <si>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</si>
  <si>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</si>
  <si>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</si>
  <si>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</si>
  <si>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</si>
  <si>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</si>
  <si>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</si>
  <si>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</si>
  <si>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</si>
  <si>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</si>
  <si>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</si>
  <si>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</si>
  <si>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</si>
  <si>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</si>
  <si>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</si>
  <si>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</si>
  <si>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</si>
  <si>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</si>
  <si>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</si>
  <si>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</si>
  <si>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</si>
  <si>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</si>
  <si>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</si>
  <si>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</si>
  <si>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</si>
  <si>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</si>
  <si>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</si>
  <si>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</si>
  <si>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</si>
  <si>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</si>
  <si>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</si>
  <si>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</si>
  <si>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</si>
  <si>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</si>
  <si>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</si>
  <si>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</si>
  <si>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</si>
  <si>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</si>
  <si>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</si>
  <si>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</si>
  <si>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</si>
  <si>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</si>
  <si>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</si>
  <si>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MO20</t>
  </si>
  <si>
    <t>Radnice Hodonín - rekonstrukce VZT 1.PP - Restaurační provoz</t>
  </si>
  <si>
    <t>Město Hodonín</t>
  </si>
  <si>
    <t>Masarykovo nám. 53/1</t>
  </si>
  <si>
    <t>Hodonín</t>
  </si>
  <si>
    <t>69501</t>
  </si>
  <si>
    <t>00284891</t>
  </si>
  <si>
    <t>Skupinove_DPH</t>
  </si>
  <si>
    <t>Stavba</t>
  </si>
  <si>
    <t>01</t>
  </si>
  <si>
    <t>Rekonstrukce VZT Radnice</t>
  </si>
  <si>
    <t>Stavební práce</t>
  </si>
  <si>
    <t>02</t>
  </si>
  <si>
    <t>VZT a chlazení</t>
  </si>
  <si>
    <t>03</t>
  </si>
  <si>
    <t>MaR - RM01</t>
  </si>
  <si>
    <t>04</t>
  </si>
  <si>
    <t>MaR - RM02</t>
  </si>
  <si>
    <t>Celkem za stavbu</t>
  </si>
  <si>
    <t>CZK</t>
  </si>
  <si>
    <t>Rekapitulace dílů</t>
  </si>
  <si>
    <t>Typ dílu</t>
  </si>
  <si>
    <t>_1</t>
  </si>
  <si>
    <t>Čidla a prvky VZT</t>
  </si>
  <si>
    <t>Zařízení  VZT 1 - Kuchyně</t>
  </si>
  <si>
    <t>_10</t>
  </si>
  <si>
    <t>Montážní materiál MaR pro  VZT</t>
  </si>
  <si>
    <t>_11</t>
  </si>
  <si>
    <t>Kabely</t>
  </si>
  <si>
    <t>_2</t>
  </si>
  <si>
    <t>Řídící systém VZT</t>
  </si>
  <si>
    <t>Zařízení VZT 2 - Restaurace</t>
  </si>
  <si>
    <t>_3</t>
  </si>
  <si>
    <t>Rozváděče VZT</t>
  </si>
  <si>
    <t>Zařízení VZT 7 - Větrání skladů</t>
  </si>
  <si>
    <t>_4</t>
  </si>
  <si>
    <t>Zařízení CHL1</t>
  </si>
  <si>
    <t>_5</t>
  </si>
  <si>
    <t>_7</t>
  </si>
  <si>
    <t>_8</t>
  </si>
  <si>
    <t>_9</t>
  </si>
  <si>
    <t>3</t>
  </si>
  <si>
    <t>Svislé a kompletní konstrukce</t>
  </si>
  <si>
    <t>61</t>
  </si>
  <si>
    <t>Úpravy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</si>
  <si>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</si>
  <si>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</si>
  <si>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</si>
  <si>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</si>
  <si>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</si>
  <si>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</si>
  <si>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</si>
  <si>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</si>
  <si>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</si>
  <si>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</si>
  <si>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</si>
  <si>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</si>
  <si>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721</t>
  </si>
  <si>
    <t>Vnitřní kanalizace</t>
  </si>
  <si>
    <t>730</t>
  </si>
  <si>
    <t>Ústřední vytápění</t>
  </si>
  <si>
    <t>735</t>
  </si>
  <si>
    <t>Otopná tělesa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</si>
  <si>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</si>
  <si>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</si>
  <si>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</si>
  <si>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</si>
  <si>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</si>
  <si>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</si>
  <si>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</si>
  <si>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</si>
  <si>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799</t>
  </si>
  <si>
    <t>Ostatní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</si>
  <si>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</si>
  <si>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</si>
  <si>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</si>
  <si>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</si>
  <si>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</si>
  <si>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</si>
  <si>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</si>
  <si>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</si>
  <si>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</si>
  <si>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</si>
  <si>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</si>
  <si>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</si>
  <si>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</si>
  <si>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</si>
  <si>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</si>
  <si>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</si>
  <si>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</si>
  <si>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</si>
  <si>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</si>
  <si>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</si>
  <si>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</si>
  <si>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</si>
  <si>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</si>
  <si>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</si>
  <si>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</si>
  <si>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</si>
  <si>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</si>
  <si>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</si>
  <si>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</si>
  <si>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</si>
  <si>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</si>
  <si>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</si>
  <si>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</si>
  <si>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</si>
  <si>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</si>
  <si>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310238211RT1</t>
  </si>
  <si>
    <t>Zazdívka otvorů o ploše přes 0,25 m2 do 1 m2 ve zdivu nadzákladovém cihlami pálenými pro jakoukoliv maltu vápenocementovou</t>
  </si>
  <si>
    <t>m3</t>
  </si>
  <si>
    <t>801-4</t>
  </si>
  <si>
    <t>RTS 20/ I</t>
  </si>
  <si>
    <t>Indiv</t>
  </si>
  <si>
    <t>Práce</t>
  </si>
  <si>
    <t>POL1_</t>
  </si>
  <si>
    <t>včetně pomocného pracovního lešení</t>
  </si>
  <si>
    <t>SPI</t>
  </si>
  <si>
    <t>(0,87+0,71+0,5)*2,02*0,35</t>
  </si>
  <si>
    <t>VV</t>
  </si>
  <si>
    <t>317941121RT3</t>
  </si>
  <si>
    <t>Osazení ocelových válcovaných nosníků na zdivu profil I, výšky 120 mm</t>
  </si>
  <si>
    <t>t</t>
  </si>
  <si>
    <t>801-1</t>
  </si>
  <si>
    <t>profilu I, nebo IE, nebo U, nebo UE, nebo L</t>
  </si>
  <si>
    <t>Pozn. 5 : 1*3*11,1/1000</t>
  </si>
  <si>
    <t>Pozn. 12 : 1,0*2*11,1/1000</t>
  </si>
  <si>
    <t>Pozn. 14 : 1,25*3*11,1/1000</t>
  </si>
  <si>
    <t>Pozn. 15 : 2*1,2*3*11,1/1000</t>
  </si>
  <si>
    <t>Nad novými dveřmi : 1,25*2*11,1/1000</t>
  </si>
  <si>
    <t>317941123RT2</t>
  </si>
  <si>
    <t>Osazení ocelových válcovaných nosníků na zdivu profil I, výšky 140 mm</t>
  </si>
  <si>
    <t>Pozn. 1 : 1,65*2*14,4/1000</t>
  </si>
  <si>
    <t>Pozn. 2 + Pozn. 8 : 1,65*2*14,4/1000</t>
  </si>
  <si>
    <t>Pozn. 3 : 1,5*2*14,4/1000</t>
  </si>
  <si>
    <t>Pozn. 6 : 1,5*3*14,4/1000</t>
  </si>
  <si>
    <t>Pozn. 7 : 1,5*2*14,4/1000</t>
  </si>
  <si>
    <t>Pozn. 10 : 1,4*2*14,4/1000</t>
  </si>
  <si>
    <t>317941125RT2</t>
  </si>
  <si>
    <t>Osazení ocelových válcovaných nosníků na zdivu profil I, výšky 240 mm</t>
  </si>
  <si>
    <t>Pozn. 4 : 3*2,4*36,2/1000</t>
  </si>
  <si>
    <t>342255024RT1</t>
  </si>
  <si>
    <t>Příčky z cihel a tvárnic nepálených příčky z příčkovek pórobetonových tloušťky 100 mm</t>
  </si>
  <si>
    <t>m2</t>
  </si>
  <si>
    <t>včetně pomocného lešení</t>
  </si>
  <si>
    <t>5,07*3,35</t>
  </si>
  <si>
    <t>346244381RT2</t>
  </si>
  <si>
    <t>Plentování ocelových nosníků jednostranné výšky do 200 mm</t>
  </si>
  <si>
    <t>RTS 19/ II</t>
  </si>
  <si>
    <t>jakýmikoliv cihlami,</t>
  </si>
  <si>
    <t>Odkaz na mn. položky pořadí 23 : 4,65000*0,25</t>
  </si>
  <si>
    <t>Odkaz na mn. položky pořadí 24 : 9,20000*0,6</t>
  </si>
  <si>
    <t>Odkaz na mn. položky pořadí 25 : 4,65000*0,9</t>
  </si>
  <si>
    <t>602011141R00</t>
  </si>
  <si>
    <t xml:space="preserve">Omítka stěn z hotových směsí vrstva štuková, vápenná,  , tloušťka vrstvy 2 mm,  </t>
  </si>
  <si>
    <t>po jednotlivých vrstvách</t>
  </si>
  <si>
    <t>Odkaz na mn. položky pořadí 26 : 166,86350</t>
  </si>
  <si>
    <t>Nová příčka : 2*5,07*3,35</t>
  </si>
  <si>
    <t>Zazdívky : 2,02*((0,87+0,5+0,71)*2+0,6*2)</t>
  </si>
  <si>
    <t>612409991RT2</t>
  </si>
  <si>
    <t>Začištění omítek kolem oken, dveří a obkladů apod. s použitím suché maltové směsi</t>
  </si>
  <si>
    <t>m</t>
  </si>
  <si>
    <t>Pozn. 1 : 2*(1,33+0,81)</t>
  </si>
  <si>
    <t>Pozn. 2 : 2*(1,33+0,35)</t>
  </si>
  <si>
    <t>Pozn. 3 : 2*(1,1+0,35)</t>
  </si>
  <si>
    <t>Pozn. 7 : 2*(0,9+0,35)</t>
  </si>
  <si>
    <t>Pozn. 8 : 2*(0,9+0,35)</t>
  </si>
  <si>
    <t>Pozn. 10 : 2*(1,01+0,5)</t>
  </si>
  <si>
    <t>612421615R00</t>
  </si>
  <si>
    <t>Omítky vnitřní stěn vápenné nebo vápenocementové v podlaží i ve schodišti hrubé zatřené</t>
  </si>
  <si>
    <t>612481211RT2</t>
  </si>
  <si>
    <t>Vyztužení povrchu vnitřních stěn sklotextilní síťovinou s dodávkou síťoviny a stěrkového tmelu</t>
  </si>
  <si>
    <t>Odkaz na mn. položky pořadí 7 : 211,65970</t>
  </si>
  <si>
    <t>622323041R00</t>
  </si>
  <si>
    <t>Příprava podkladu penetrace</t>
  </si>
  <si>
    <t>642944121RT4</t>
  </si>
  <si>
    <t>Ocelové zárubně osazované dodatečně šířky 800 mm, výšky 1970 mm, hloubky 110 mm</t>
  </si>
  <si>
    <t>kus</t>
  </si>
  <si>
    <t>lisované nebo z úhelníků s vybetonováním prahu, z pomocného pracovního lešení o výšce podlahy do 1900 mm a pro zatížení do 1,5 kPa, včetně dodávky zárubně</t>
  </si>
  <si>
    <t>941955002R00</t>
  </si>
  <si>
    <t>Lešení lehké pracovní pomocné pomocné, o výšce lešeňové podlahy přes 1,2 do 1,9 m</t>
  </si>
  <si>
    <t>800-3</t>
  </si>
  <si>
    <t>Odkaz na mn. položky pořadí 36 : 75,88470</t>
  </si>
  <si>
    <t>9,86*1,27</t>
  </si>
  <si>
    <t>2,46*5,07+3,77*5,07</t>
  </si>
  <si>
    <t>784011222R01</t>
  </si>
  <si>
    <t>Zakrytí podlah deskami OSB tl. 8 mm s podkladní textílií</t>
  </si>
  <si>
    <t>Vlastní</t>
  </si>
  <si>
    <t>Chodby : 12,58+14,53</t>
  </si>
  <si>
    <t>Kuchyně : 61,17</t>
  </si>
  <si>
    <t>962031124R00</t>
  </si>
  <si>
    <t>Bourání příček z cihel pálených děrovaných, tloušťky 115 mm</t>
  </si>
  <si>
    <t>801-3</t>
  </si>
  <si>
    <t>nebo vybourání otvorů průřezové plochy přes 4 m2 v příčkách, včetně pomocného lešení o výšce podlahy do 1900 mm a pro zatížení do 1,5 kPa  (150 kg/m2),</t>
  </si>
  <si>
    <t>3,35*(5,07*3+1,44)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</si>
  <si>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</si>
  <si>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</si>
  <si>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</si>
  <si>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</si>
  <si>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</si>
  <si>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0,87*2*3</t>
  </si>
  <si>
    <t>971033541R00</t>
  </si>
  <si>
    <t>Vybourání otvorů ve zdivu cihelném z jakýchkoliv cihel pálených_x000D_
 na jakoukoliv maltu vápenou nebo vápenocementovou, plochy do 1 m2, tloušťky do 300 mm</t>
  </si>
  <si>
    <t>základovém nebo nadzákladovém,</t>
  </si>
  <si>
    <t>Pozn. 1 : 0,35*1,33*0,81</t>
  </si>
  <si>
    <t>Pozn. 2 : 0,25*1,33*0,35</t>
  </si>
  <si>
    <t>Pozn. 3 : 0,25*1,1*0,35</t>
  </si>
  <si>
    <t>Pozn. 7 : 0,25*0,9*0,35</t>
  </si>
  <si>
    <t>Pozn. 8 : 0,25*0,9*0,35</t>
  </si>
  <si>
    <t>Pozn. 10 : 0,35*1,01*0,5</t>
  </si>
  <si>
    <t>971033561R00</t>
  </si>
  <si>
    <t>Vybourání otvorů ve zdivu cihelném z jakýchkoliv cihel pálených_x000D_
 na jakoukoliv maltu vápenou nebo vápenocementovou, plochy do 1 m2, tloušťky do 600 mm</t>
  </si>
  <si>
    <t>Pozn. 4 : 0,6*2,0*0,35</t>
  </si>
  <si>
    <t>Pozn. 5 : 0,6*0,6*0,35</t>
  </si>
  <si>
    <t>Pozn. 6 : 0,6*0,9*0,35</t>
  </si>
  <si>
    <t>Pozn. 12 : 0,6*0,66*0,42</t>
  </si>
  <si>
    <t>Pozn. 14 : 0,6*0,9*0,5</t>
  </si>
  <si>
    <t>Otvor nové dveře : 0,6*0,34*2,02</t>
  </si>
  <si>
    <t>971033581R00</t>
  </si>
  <si>
    <t>Vybourání otvorů ve zdivu cihelném z jakýchkoliv cihel pálených_x000D_
 na jakoukoliv maltu vápenou nebo vápenocementovou, plochy do 1 m2, tloušťky do 900 mm</t>
  </si>
  <si>
    <t>Obvodová zeď - Pozn. 15 : 0,9*0,81*2</t>
  </si>
  <si>
    <t>974031664R00</t>
  </si>
  <si>
    <t>Vysekání rýh v jakémkoliv zdivu cihelném pro vtahování nosníků do zdí, před vybouráním otvorů_x000D_
 do hloubky 150 mm, při výšce nosníku do 150 mm</t>
  </si>
  <si>
    <t>Pozn. 1 : 1,65*2</t>
  </si>
  <si>
    <t>Pozn. 2 + Pozn. 8 : 1,65*2</t>
  </si>
  <si>
    <t>Pozn. 3 : 1,5*2</t>
  </si>
  <si>
    <t>Pozn. 5 : 1*3</t>
  </si>
  <si>
    <t>Pozn. 6 : 1,5*3</t>
  </si>
  <si>
    <t>Pozn. 7 : 1,5*2</t>
  </si>
  <si>
    <t xml:space="preserve">Pozn. 9 - neobsazeno : </t>
  </si>
  <si>
    <t>Pozn. 10 : 1,4*2</t>
  </si>
  <si>
    <t>Pozn. 12 : 1,0*2</t>
  </si>
  <si>
    <t>Pozn. 14 : 1,25*3</t>
  </si>
  <si>
    <t>Pozn. 15 : 2*1,2*3</t>
  </si>
  <si>
    <t>Nad novými dveřmi : 1,25*2</t>
  </si>
  <si>
    <t>974031666R00</t>
  </si>
  <si>
    <t>Vysekání rýh v jakémkoliv zdivu cihelném pro vtahování nosníků do zdí, před vybouráním otvorů_x000D_
 do hloubky 150 mm, při výšce nosníku do 250 mm</t>
  </si>
  <si>
    <t>Pozn. 4 + Pozn. 13 + Pozn. 11 : 3*2,4</t>
  </si>
  <si>
    <t>975021211R00</t>
  </si>
  <si>
    <t>Podchycování nadzákladového zdiva pod stropem při tloušťce zdiva do 450 mm</t>
  </si>
  <si>
    <t>nad vybouraným otvorem pro jakoukoliv délku podchycení s vybouráním otvorů pro provléknutí vynášecích trámů pro podchycení zdi, oboustranného vynesení podchycené konstrukce,</t>
  </si>
  <si>
    <t>Pozn. 2 : 1,65</t>
  </si>
  <si>
    <t>Pozn. 3 : 1,5</t>
  </si>
  <si>
    <t>Pozn. 7 : 1,5</t>
  </si>
  <si>
    <t>975021311R00</t>
  </si>
  <si>
    <t>Podchycování nadzákladového zdiva pod stropem při tloušťce zdiva přes 450 do 600 mm</t>
  </si>
  <si>
    <t>Nad novými dveřmi : 1,25</t>
  </si>
  <si>
    <t>Pozn. 1 : 1,65</t>
  </si>
  <si>
    <t>Pozn. 4 : 2,4</t>
  </si>
  <si>
    <t>Pozn. 6 : 1,5</t>
  </si>
  <si>
    <t>Pozn. 10 : 1,4</t>
  </si>
  <si>
    <t>Pozn. 12 : 1</t>
  </si>
  <si>
    <t>975021411R00</t>
  </si>
  <si>
    <t>Podchycování nadzákladového zdiva pod stropem při tloušťce zdiva přes 600 do 900 mm</t>
  </si>
  <si>
    <t>Pozn. 5 : 1</t>
  </si>
  <si>
    <t>Pozn. 14 : 1,25</t>
  </si>
  <si>
    <t>Pozn. 15 : 1,2*2</t>
  </si>
  <si>
    <t>978013211R00</t>
  </si>
  <si>
    <t>Odstranění štukové vrstvy z omítek vnitřních stěn</t>
  </si>
  <si>
    <t>Chodba - vnitřní stěna s bouranými otvory : 9,95*3,35</t>
  </si>
  <si>
    <t>013 - sklad, strojovna VZT - stěny se zazd. : ((2,46+5,07)*2+(3,77+8,63)*2)*3,35</t>
  </si>
  <si>
    <t>999281105R00</t>
  </si>
  <si>
    <t xml:space="preserve">Přesun hmot pro opravy a údržbu objektů pro opravy a údržbu dosavadních objektů včetně vnějších plášťů_x000D_
 výšky do 6 m,  </t>
  </si>
  <si>
    <t>Přesun hmot</t>
  </si>
  <si>
    <t>POL7_</t>
  </si>
  <si>
    <t>oborů 801, 803, 811 a 812</t>
  </si>
  <si>
    <t>713571124RU1</t>
  </si>
  <si>
    <t>Požárně ochranná manžeta EI 90, D 315 mm</t>
  </si>
  <si>
    <t>800-713</t>
  </si>
  <si>
    <t>998713201R00</t>
  </si>
  <si>
    <t>Přesun hmot pro izolace tepelné v objektech výšky do 6 m</t>
  </si>
  <si>
    <t>50 m vodorovně</t>
  </si>
  <si>
    <t>721001</t>
  </si>
  <si>
    <t>Odvod kondenzátu</t>
  </si>
  <si>
    <t>soubor</t>
  </si>
  <si>
    <t>730001</t>
  </si>
  <si>
    <t>ÚT dle požadavků VZT a MAR</t>
  </si>
  <si>
    <t>735001</t>
  </si>
  <si>
    <t>Vypuštění otopných těles, demontáž otopných těles, jejich uložení, utěsnění potrubí UT, osazení těles, napuštění těles, kontrola těsnosti, vyregulování</t>
  </si>
  <si>
    <t>ks</t>
  </si>
  <si>
    <t>766661122R00</t>
  </si>
  <si>
    <t>Montáž dveřních křídel kompletizovaných otevíravých ,  , do ocelové nebo fošnové zárubně, jednokřídlových, šířky přes 800 mm</t>
  </si>
  <si>
    <t>800-766</t>
  </si>
  <si>
    <t>611601203R</t>
  </si>
  <si>
    <t>dveře vnitřní š = 800 mm; h = 1 970,0 mm; laminátové; otevíravé; počet křídel 1; plné; dekor dub, buk, olše, javor, třešeň, bílá, šedá, ořech, wenge, kalvados, merano, titan</t>
  </si>
  <si>
    <t>SPCM</t>
  </si>
  <si>
    <t>Specifikace</t>
  </si>
  <si>
    <t>POL3_</t>
  </si>
  <si>
    <t>998766201R00</t>
  </si>
  <si>
    <t>Přesun hmot pro konstrukce truhlářské v objektech výšky do 6 m</t>
  </si>
  <si>
    <t>767587001R00</t>
  </si>
  <si>
    <t>Podhledy kazetové minerální včetně roštu 600 mm x 600 mm, hrana kazety v úrovni roštu</t>
  </si>
  <si>
    <t>800-767</t>
  </si>
  <si>
    <t>z hlavního profilu, příčného profilu, kazet, obvodové lišty včetně spojovacích prostředků,</t>
  </si>
  <si>
    <t>Odkaz na mn. položky pořadí 38 : 75,88470</t>
  </si>
  <si>
    <t>767581801R00</t>
  </si>
  <si>
    <t>Demontáž podhledů kazet</t>
  </si>
  <si>
    <t>767582800R00</t>
  </si>
  <si>
    <t>Demontáž podhledů roštů</t>
  </si>
  <si>
    <t>020 : 3,53*2,39</t>
  </si>
  <si>
    <t>021 : 0,88*1,72</t>
  </si>
  <si>
    <t>022 : 0,88*1,73</t>
  </si>
  <si>
    <t>023 : 3,53*2,3</t>
  </si>
  <si>
    <t>024 : 1,86*2,24</t>
  </si>
  <si>
    <t>025 : 3,22*3,39</t>
  </si>
  <si>
    <t>026 : 2,24*3,2</t>
  </si>
  <si>
    <t>027 : 1,29*3,39</t>
  </si>
  <si>
    <t>028 : 5,76*1,47+0,89*1,55+0,9*1,55</t>
  </si>
  <si>
    <t>029 : 2,5*3,88+1,55*0,9+1,55*0,89</t>
  </si>
  <si>
    <t>030 : 2,66*1,47</t>
  </si>
  <si>
    <t>031 : 1,39*1,47</t>
  </si>
  <si>
    <t>998767201R00</t>
  </si>
  <si>
    <t>Přesun hmot pro kovové stavební doplňk. konstrukce v objektech výšky do 6 m</t>
  </si>
  <si>
    <t>783903811R00</t>
  </si>
  <si>
    <t>Ostatní práce odmaštění chemickými rozpuštědly</t>
  </si>
  <si>
    <t>800-783</t>
  </si>
  <si>
    <t>Kuchyně : 2*((7,19+7,25)*2+1,24*2+1,71*2+1,02*2+1,64*2)</t>
  </si>
  <si>
    <t>Odečet VO : -2,05*(0,8+1+1,07)-2,53*2,5</t>
  </si>
  <si>
    <t>Kuchyně - dlažby : 3,84*2,58+7,25*7,19+3,89*1,02-3,55*1,64</t>
  </si>
  <si>
    <t>784191101R00</t>
  </si>
  <si>
    <t>Příprava povrchu Penetrace (napouštění) podkladu disperzní, jednonásobná</t>
  </si>
  <si>
    <t>800-784</t>
  </si>
  <si>
    <t xml:space="preserve">Nové omítky : </t>
  </si>
  <si>
    <t>Chodba : 3,35*(1,2*2+9,86)</t>
  </si>
  <si>
    <t>Kuchyně : 1,35*((7,19+7,25)*2+1,24*2+1,71*2+1,02*2+1,64*2)+3,35*(2,58*2+3,84)</t>
  </si>
  <si>
    <t>Kuchyně - strop : 3,84*2,58+7,25*7,19+3,89*1,02-3,55*1,64</t>
  </si>
  <si>
    <t>Chodba bezb. vstup : 3,35*(9,1+3,19)*2</t>
  </si>
  <si>
    <t>020 : 1,35*(3,53+2,39)*2</t>
  </si>
  <si>
    <t>021 : 1,35*(0,88+1,72)*2</t>
  </si>
  <si>
    <t>022 : 1,35*(0,88+1,73)*2</t>
  </si>
  <si>
    <t>023 : 1,35*(3,53+2,3)*2</t>
  </si>
  <si>
    <t>024 : 3,35*(1,86+2,24)*2</t>
  </si>
  <si>
    <t>025 : 3,35*(3,22+3,39)*2</t>
  </si>
  <si>
    <t>026 : 3,35*(2,24+3,2)*2</t>
  </si>
  <si>
    <t>027 : 1,35*(1,29+3,39)*2</t>
  </si>
  <si>
    <t>028 : 1,35*(5,76+1,47+0,89+1,55+0,9+1,55)*2</t>
  </si>
  <si>
    <t>029 : 1,35*(2,5+3,88+1,55+0,9+1,55+0,89)*2</t>
  </si>
  <si>
    <t>030 : 3,35*(2,66+1,47)*2</t>
  </si>
  <si>
    <t>031 : 1,35*(1,39+1,47)*2</t>
  </si>
  <si>
    <t>784195112R00</t>
  </si>
  <si>
    <t>Malby z malířských směsí hlinkových,  , bělost 77 %, dvojnásobné</t>
  </si>
  <si>
    <t>Odkaz na mn. položky pořadí 41 : 744,71820</t>
  </si>
  <si>
    <t>210001</t>
  </si>
  <si>
    <t>Silový jištěný přívod VZT1, VZT2, CHL1</t>
  </si>
  <si>
    <t>210002</t>
  </si>
  <si>
    <t>MAR dle požadavků VZT</t>
  </si>
  <si>
    <t>210003</t>
  </si>
  <si>
    <t>HZS - elektroinstalační práce, demontáž a zpětná montáž svítidel, vč. zajištění kabelových rozvodů</t>
  </si>
  <si>
    <t>hod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</si>
  <si>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</si>
  <si>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</si>
  <si>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</si>
  <si>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</si>
  <si>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</si>
  <si>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</si>
  <si>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</si>
  <si>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</si>
  <si>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</si>
  <si>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</si>
  <si>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</si>
  <si>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</si>
  <si>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</si>
  <si>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</si>
  <si>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979990001R00</t>
  </si>
  <si>
    <t>Poplatek za skládku stavební suti, skupina 17 09 04 z Katalogu odpadů</t>
  </si>
  <si>
    <t>979093111R00</t>
  </si>
  <si>
    <t>Uložení suti na skládku bez zhutnění</t>
  </si>
  <si>
    <t>800-6</t>
  </si>
  <si>
    <t>s hrubým urovnáním,</t>
  </si>
  <si>
    <t>SUM</t>
  </si>
  <si>
    <t>END</t>
  </si>
  <si>
    <t>POL1_1</t>
  </si>
  <si>
    <t>Demontáže a ekologická likvidace</t>
  </si>
  <si>
    <t>Zpětná montáž zákrytu</t>
  </si>
  <si>
    <t>1.01A</t>
  </si>
  <si>
    <t>Hlavní el. přívod vč. jištění - předmětem ELE</t>
  </si>
  <si>
    <t>Odvod kondenzátu - předmětem ZTI</t>
  </si>
  <si>
    <t>1.01B</t>
  </si>
  <si>
    <t>1.01C</t>
  </si>
  <si>
    <t>l</t>
  </si>
  <si>
    <t>1.02</t>
  </si>
  <si>
    <t>1.03</t>
  </si>
  <si>
    <t>1.04</t>
  </si>
  <si>
    <t>1.05</t>
  </si>
  <si>
    <t>1.06</t>
  </si>
  <si>
    <t>Vyústka pro přívod vzduchu</t>
  </si>
  <si>
    <t>1.07</t>
  </si>
  <si>
    <t>Těsná regulační klapka, ruční ovládání</t>
  </si>
  <si>
    <t>1.08</t>
  </si>
  <si>
    <t>1.09</t>
  </si>
  <si>
    <t>1.10</t>
  </si>
  <si>
    <t>1.11</t>
  </si>
  <si>
    <t>1.12</t>
  </si>
  <si>
    <t>1.20</t>
  </si>
  <si>
    <t>1.60</t>
  </si>
  <si>
    <t>1.90</t>
  </si>
  <si>
    <t>Montážní materiál</t>
  </si>
  <si>
    <t>kg</t>
  </si>
  <si>
    <t>2.01</t>
  </si>
  <si>
    <t>Poznámky:</t>
  </si>
  <si>
    <t>Směšovací uzel - předmětem ÚT</t>
  </si>
  <si>
    <t>Hlavní el. přívod vč. jištění - předměte ELE</t>
  </si>
  <si>
    <t>2.02A</t>
  </si>
  <si>
    <t>2.02B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</si>
  <si>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</si>
  <si>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</si>
  <si>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</si>
  <si>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</si>
  <si>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</si>
  <si>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</si>
  <si>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</si>
  <si>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</si>
  <si>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</si>
  <si>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2.20</t>
  </si>
  <si>
    <t>2.30</t>
  </si>
  <si>
    <t>bm</t>
  </si>
  <si>
    <t>2.60</t>
  </si>
  <si>
    <t>2.90</t>
  </si>
  <si>
    <t>7.01</t>
  </si>
  <si>
    <t>7.02</t>
  </si>
  <si>
    <t>7.03</t>
  </si>
  <si>
    <t>7.04</t>
  </si>
  <si>
    <t>7.20</t>
  </si>
  <si>
    <t>7.30</t>
  </si>
  <si>
    <t>Demontáž stávajících jednotek</t>
  </si>
  <si>
    <t>CHL1</t>
  </si>
  <si>
    <t>Venkovní kondenzační jednotka</t>
  </si>
  <si>
    <t>Ovládání a regulace, výstup 0-10V</t>
  </si>
  <si>
    <t>Propojení Cu potrubím</t>
  </si>
  <si>
    <t>Komplexní zkoušky</t>
  </si>
  <si>
    <t>Doplňkové rozpočtové náklady</t>
  </si>
  <si>
    <t>Předávací dokumentace</t>
  </si>
  <si>
    <t>Projekt skutečného provedení stavby</t>
  </si>
  <si>
    <t>Doprava</t>
  </si>
  <si>
    <t>Přesun</t>
  </si>
  <si>
    <t>PPV</t>
  </si>
  <si>
    <t>Zednické výpomoci</t>
  </si>
  <si>
    <t>1</t>
  </si>
  <si>
    <t>Pressostat diferenční 30...300Pa,</t>
  </si>
  <si>
    <t>2</t>
  </si>
  <si>
    <t>Snímač diferenčního tlaku analogový,0-2500Pa, 0-10V</t>
  </si>
  <si>
    <t>Čidlo kanálové. teplot., NTC10k , -40…+80°C</t>
  </si>
  <si>
    <t>4</t>
  </si>
  <si>
    <t>Příložné teplotní čidlo na potrubí s příslušenstvím, NTC10k</t>
  </si>
  <si>
    <t>5</t>
  </si>
  <si>
    <t>Protimrazová ochrana  0...15°C, 0...10V, kapilára 6m s příslušenstvím</t>
  </si>
  <si>
    <t>6</t>
  </si>
  <si>
    <t>Čidlo prostorové teploty, NTC10k, 0…+50°C</t>
  </si>
  <si>
    <t>7</t>
  </si>
  <si>
    <t>Servopohon pro trojcestný ventil teplé vody , 0..10V, 24 VAC</t>
  </si>
  <si>
    <t>8</t>
  </si>
  <si>
    <t>Servo pro VZT klapku 7Nm, s havrijní funkcí, pružina, 24Vac</t>
  </si>
  <si>
    <t>9        R00</t>
  </si>
  <si>
    <t>Servo pro VZT klapku 18Nm, s havrijní funkcí, pružina, 24Vac</t>
  </si>
  <si>
    <t>RTS 13/ I</t>
  </si>
  <si>
    <t>10</t>
  </si>
  <si>
    <t>Regulátor TCP-IP, 24V, USB, SD, RS485, LAN, ModBus RTU</t>
  </si>
  <si>
    <t>POL3_0</t>
  </si>
  <si>
    <t>11</t>
  </si>
  <si>
    <t>Rozšiřující moduly I/O   9 DI, 4 DO, 3 AI, 2 AO</t>
  </si>
  <si>
    <t>sada</t>
  </si>
  <si>
    <t>12</t>
  </si>
  <si>
    <t>Display HMI, IP65 , LCD, alfanumerický, do panelu</t>
  </si>
  <si>
    <t>13</t>
  </si>
  <si>
    <t>Příslušenství (svorky, propojovací kabely)</t>
  </si>
  <si>
    <t>pol</t>
  </si>
  <si>
    <t>14</t>
  </si>
  <si>
    <t>RM01 - Nástěnný rozvaděč, 1200x800x300mm s vnitřní montážní deskou a soklem, IP65.</t>
  </si>
  <si>
    <t>15</t>
  </si>
  <si>
    <t>Náplň rozvaděče ( jištění, stykače, relé, svorky , vyvodky atd. )</t>
  </si>
  <si>
    <t>16</t>
  </si>
  <si>
    <t>Montáž a zapojení přístrojů v rozvaděči - dle náplně</t>
  </si>
  <si>
    <t>17</t>
  </si>
  <si>
    <t>Komplexní zkoušky a měření v rozvaděči (1x kusová zkouška)</t>
  </si>
  <si>
    <t>18</t>
  </si>
  <si>
    <t>Ostatní náplň rozvaděče dle zvyklostí výrobce (spojovací materiál, lanka, žlaby, popisky atd.)</t>
  </si>
  <si>
    <t>19</t>
  </si>
  <si>
    <t>Kabelový žlab drátový FeZn 50x50</t>
  </si>
  <si>
    <t>20</t>
  </si>
  <si>
    <t>Kabelový žlab drátový  FeZn 150x100</t>
  </si>
  <si>
    <t>21</t>
  </si>
  <si>
    <t>Montážní materiál drátěného žlabu FeZn, spojky, závěsy, podpěry, kotvící a spojovací materiál</t>
  </si>
  <si>
    <t>22</t>
  </si>
  <si>
    <t>Lišta kabelová elektroinstalační vkládací 40x20 mm</t>
  </si>
  <si>
    <t>23</t>
  </si>
  <si>
    <t>Plastová ohebná elektroinstalační trubka 25mm</t>
  </si>
  <si>
    <t>24</t>
  </si>
  <si>
    <t>Montážní materiál k plastové elektroinstalační trubce 25 mm</t>
  </si>
  <si>
    <t>25</t>
  </si>
  <si>
    <t>Konstrukce na zavěšení rozvaděče</t>
  </si>
  <si>
    <t>26</t>
  </si>
  <si>
    <t>Kotvící, spojovací a blíže nespecifikovaný montážní materiál</t>
  </si>
  <si>
    <t>27</t>
  </si>
  <si>
    <t>Skřínka ovladací pro 3 přístroje včetně vybavení</t>
  </si>
  <si>
    <t>28</t>
  </si>
  <si>
    <t>Měděná páska na pospojování potrubí se svorkou</t>
  </si>
  <si>
    <t>29</t>
  </si>
  <si>
    <t>Kabel JXFE-R 1 x 2 x 0.8 - volně uložený</t>
  </si>
  <si>
    <t>30</t>
  </si>
  <si>
    <t>Kabel JXFE-R 2 x 2 x 0.8 - volně uložený</t>
  </si>
  <si>
    <t>31</t>
  </si>
  <si>
    <t>Kabel JXFE-R 4 x 2 x 0.8 - volně uložený</t>
  </si>
  <si>
    <t>32</t>
  </si>
  <si>
    <t>Kabel PRAFlaSafe 4x1.5 - volně uložený</t>
  </si>
  <si>
    <t>33</t>
  </si>
  <si>
    <t>Kabel PRAFlaSafe 3x1,5 - volně uložený</t>
  </si>
  <si>
    <t>34</t>
  </si>
  <si>
    <t>Kabel FTP cat 5e - pevně uložený</t>
  </si>
  <si>
    <t>35</t>
  </si>
  <si>
    <t>Kabel typu H07V-K  6 zž. - pevně uložený</t>
  </si>
  <si>
    <t>36</t>
  </si>
  <si>
    <t>Konektor RJ45 Cat. 5E FTP</t>
  </si>
  <si>
    <t>37</t>
  </si>
  <si>
    <t>Montážní materiál, štítky, popisy, zakončení  kabelů, vázací pásky apod.</t>
  </si>
  <si>
    <t>38</t>
  </si>
  <si>
    <t>Software pro řízení VZT</t>
  </si>
  <si>
    <t>bodů</t>
  </si>
  <si>
    <t>POL1_7</t>
  </si>
  <si>
    <t>39</t>
  </si>
  <si>
    <t>Montážní práce, ukončení a zapojení zařízení</t>
  </si>
  <si>
    <t>40</t>
  </si>
  <si>
    <t>Koordinace s ostatními profesemi</t>
  </si>
  <si>
    <t>41</t>
  </si>
  <si>
    <t>Zprovoznění a oživení</t>
  </si>
  <si>
    <t>42</t>
  </si>
  <si>
    <t>Revize včetně revizní zprávy</t>
  </si>
  <si>
    <t>43</t>
  </si>
  <si>
    <t>Zaškolení obsluhy</t>
  </si>
  <si>
    <t>44</t>
  </si>
  <si>
    <t>Vypracování výrobní dokumentace a skutečného stavu</t>
  </si>
  <si>
    <t>45</t>
  </si>
  <si>
    <t>46</t>
  </si>
  <si>
    <t>Přesuny hmot</t>
  </si>
  <si>
    <t>005121 R</t>
  </si>
  <si>
    <t>Zařízení staveniště</t>
  </si>
  <si>
    <t>VRN</t>
  </si>
  <si>
    <t>POL99_</t>
  </si>
  <si>
    <t>48</t>
  </si>
  <si>
    <t>Ekologická likvidace odpadu</t>
  </si>
  <si>
    <t>49</t>
  </si>
  <si>
    <t>Pomocné práce stavební - prostupy zdmi, přiseknutí otvoru, drážky apod.</t>
  </si>
  <si>
    <t>Čidlo CO2 - kanálové, 0-10V</t>
  </si>
  <si>
    <t>Rozšiřující moduly I/O 10 DI, 4 DO, 3 AI, 2 AO</t>
  </si>
  <si>
    <t>RM02 - Nástěnný rozvaděč, 1200x800x300mm s vnitřní montážní deskou a soklem, IP65.</t>
  </si>
  <si>
    <t>Kabel PRAFlaSafe 5x2,5 - volně uložený</t>
  </si>
  <si>
    <t>Pozice</t>
  </si>
  <si>
    <t>Mj</t>
  </si>
  <si>
    <t>Počet</t>
  </si>
  <si>
    <t>Materiál</t>
  </si>
  <si>
    <t>Materiál celkem</t>
  </si>
  <si>
    <t>Montáž celkem</t>
  </si>
  <si>
    <t>Cena</t>
  </si>
  <si>
    <t/>
  </si>
  <si>
    <t xml:space="preserve"> Demontáž stávajícího VZT zařízení, potrubí a koncových elementů</t>
  </si>
  <si>
    <t>Poznámka: Přesná specifikace viz výkres "Demontáže"</t>
  </si>
  <si>
    <t xml:space="preserve">Čištění potrubí </t>
  </si>
  <si>
    <t xml:space="preserve">Vyčištění stávajícího kuchyňského zákrytu </t>
  </si>
  <si>
    <t xml:space="preserve">Montáž odsávacího zákrytu </t>
  </si>
  <si>
    <t>VZT jednotka, s glykolovým okruhem</t>
  </si>
  <si>
    <t xml:space="preserve">VZT jednotka, s glykolovým  okruhem </t>
  </si>
  <si>
    <t>Přesná specifikace viz příloha č. 2 - Tabulka výkonů</t>
  </si>
  <si>
    <t xml:space="preserve">Pružné připojení, rozměr 918x612 mm </t>
  </si>
  <si>
    <t xml:space="preserve">Hydromodul k soustavě ZZT sestavné VZTjednotky   </t>
  </si>
  <si>
    <t xml:space="preserve">Glykolová nemrznoucí směs do glykolového okruhu (do -20°C)  </t>
  </si>
  <si>
    <t xml:space="preserve">Potrubí KVS - ocelová trubka bezešvá DN 32  </t>
  </si>
  <si>
    <t xml:space="preserve">Kaučuková izolace potrubí, pr. 42 mm, tl. stěny 32/42   </t>
  </si>
  <si>
    <t xml:space="preserve">Poznámky: </t>
  </si>
  <si>
    <t>Směšovací uzel - dodávka ÚT</t>
  </si>
  <si>
    <t xml:space="preserve">Protidešťová žaluzie </t>
  </si>
  <si>
    <t xml:space="preserve">Protidešťová žaluzie, 800x710 mm, RAL dle fasády  </t>
  </si>
  <si>
    <t xml:space="preserve">Tlumiče hluku </t>
  </si>
  <si>
    <t xml:space="preserve">Kulisový tlumič hluku rozměru 500x912mm, délka 1500 mm, tl. kulisy 100 mm </t>
  </si>
  <si>
    <t xml:space="preserve">Kulisový tlumič hluku rozměru 400x800mm, délka 1000 mm, tl. kulisy 100 mm </t>
  </si>
  <si>
    <t xml:space="preserve">Kulisový tlumič hluku rozměru 400x912mm, délka 1000 mm, tl. kulisy 100 mm </t>
  </si>
  <si>
    <t xml:space="preserve">Vyústka pro přívod vzduchu </t>
  </si>
  <si>
    <t xml:space="preserve">Dvouřadá čtyřhranná vyústka s regulací R1, rozměr 500x200 mm </t>
  </si>
  <si>
    <t xml:space="preserve">Čtyřhranná regulační klapka ruční, těsná, RKT-R rozměr 400x355 mm </t>
  </si>
  <si>
    <t xml:space="preserve">Vyústka pro odvod vzduchu </t>
  </si>
  <si>
    <t xml:space="preserve">Jednořadá čtyřhranná vyústka s regulací R1, rozměr 300x100 mm </t>
  </si>
  <si>
    <t xml:space="preserve">Čtyřhranná regulační klapka těsná RKT-R, ruční ovládání, rozměr 315x450 mm </t>
  </si>
  <si>
    <t xml:space="preserve">Čtyřhranná regulační klapka těsná RKT-R, ruční ovládání, rozměr 315x200 mm </t>
  </si>
  <si>
    <t xml:space="preserve">Čtyřhranná regulační klapka těsná RKT-R, ruční ovládání, rozměr 200x200 mm </t>
  </si>
  <si>
    <t xml:space="preserve">Protidešťová žaluzie, 1000x1000 mm, RAL dle fasády  </t>
  </si>
  <si>
    <t>ČTYŘHRANNÉ POTRUBÍ SKUPINY I.
MATERIÁL POZINKOVANÝ PLECH</t>
  </si>
  <si>
    <t xml:space="preserve"> Čtyřhranné pozinkované potrubí, délka strany 1250 mm, 30% tvarovek</t>
  </si>
  <si>
    <t>TEPELNÉ IZOLACE POTRUBÍ DLE
OZNAČENÍ NA VÝKRESU:
IZOLACE POTRUBÍ DESKOU
Z MINERÁLNÍ PLSTI  1x POLEP
AL FOLIÍ NA TRNY</t>
  </si>
  <si>
    <t xml:space="preserve">Tepelná izolace s Al polepem, tl. 40 mm, vč. trnů  </t>
  </si>
  <si>
    <t xml:space="preserve">Tepelná izolace s Al polepem, tl. 20 mm, vč. trnů  </t>
  </si>
  <si>
    <t xml:space="preserve">Montážní materiál  </t>
  </si>
  <si>
    <t>Zařízení  VZT 1 - Kuchyně - celkem</t>
  </si>
  <si>
    <t>Demontáž stávající VZT, potrubí + ekologická likvidace</t>
  </si>
  <si>
    <t xml:space="preserve">Demontáž stávajícího VZT zařízení, VZT potrubí a koncových elementů </t>
  </si>
  <si>
    <t xml:space="preserve">Vyčištění stávajícího měděného potrubí </t>
  </si>
  <si>
    <t>Zpětná montáž potrubí</t>
  </si>
  <si>
    <t xml:space="preserve">Zpětná montáž měděného potrubí </t>
  </si>
  <si>
    <t xml:space="preserve">VZT jednotka </t>
  </si>
  <si>
    <t xml:space="preserve">VZT jednotka s rotačním výměníkem </t>
  </si>
  <si>
    <t xml:space="preserve">Pružné připojení, rozměry 1224x612 mm </t>
  </si>
  <si>
    <t xml:space="preserve">Pružné připojení, rozměr 1224x306 mm </t>
  </si>
  <si>
    <t xml:space="preserve">Kulisový tlumič hluku rozměru 500x1224mm, délka 1500 mm, tl. kulisy 100 mm </t>
  </si>
  <si>
    <t xml:space="preserve">Kulisový tlumič hluku rozměru 800x500mm, délka 1000 mm, tl. kulisy 100 mm </t>
  </si>
  <si>
    <t xml:space="preserve">Kruhová regulační klapka těsná, ruční ovládání, rozměr pr.400 mm </t>
  </si>
  <si>
    <t xml:space="preserve">Kruhová regulační klapka těsná, ruční ovládání, rozměr pr. 315 mm </t>
  </si>
  <si>
    <t xml:space="preserve">Čtyřhranná regulační klapka těsná, ruční ovládání, rozměr 355x200 mm </t>
  </si>
  <si>
    <t xml:space="preserve">Čtyřhranná regulační klapka těsná, ruční ovládání, rozměr 355x250 mm </t>
  </si>
  <si>
    <t>Ohebné potrubí</t>
  </si>
  <si>
    <t xml:space="preserve">Ohebné potrubí pr. 315 </t>
  </si>
  <si>
    <t xml:space="preserve">Ohebné potrubí pr.406 </t>
  </si>
  <si>
    <t>KRUHOVÉ POTRUBÍ SKUPINY I.
MATERIÁL POZINKOVANÝ PLECH</t>
  </si>
  <si>
    <t xml:space="preserve"> Potrubí do průměru 315, 30% tvarovek</t>
  </si>
  <si>
    <t>Zařízení VZT 2 - Restaurace - celkem</t>
  </si>
  <si>
    <t>Demontáž stávajícího VZT zařízení +ekologická likvidace</t>
  </si>
  <si>
    <t xml:space="preserve">Demontáž stávajících ventilátorů a komponentů VZT </t>
  </si>
  <si>
    <t xml:space="preserve">AXIÁLNÍ NÁSTĚNNÝ VENTILÁTOR </t>
  </si>
  <si>
    <t xml:space="preserve">Nástěnný ventilátor, průtok vzduchu 100 m3/h, P=0,02W, 230V </t>
  </si>
  <si>
    <t xml:space="preserve">Dvouřadá čtyřhranná vyústka s regulací R1, rozměr 200x200 mm </t>
  </si>
  <si>
    <t xml:space="preserve">Přetlaková klapka </t>
  </si>
  <si>
    <t xml:space="preserve">Přetlaková klapka čtyřhranná, rozměr 200x200 mm </t>
  </si>
  <si>
    <t xml:space="preserve">Kruhová  protidešťová žaluzie </t>
  </si>
  <si>
    <t xml:space="preserve">Kruhová žaluzie, rozměr pr. 125 mm </t>
  </si>
  <si>
    <t xml:space="preserve"> Čtyřhranné pozinkované potrubí, délka strany 750 mm</t>
  </si>
  <si>
    <t xml:space="preserve"> Potrubí do průměru 125, 30% tvarovek</t>
  </si>
  <si>
    <t>Zařízení VZT 7 - celkem</t>
  </si>
  <si>
    <t xml:space="preserve">Demontáž stávajících kondenzačních jednotek, vč. Cu potrubí, ekologická likvidace, odsávání chladiva </t>
  </si>
  <si>
    <t xml:space="preserve">Kondenzační jednotka do VZT, R32, 230 V, Qch/Qt=13,4 kW/15,5kW </t>
  </si>
  <si>
    <t xml:space="preserve">UTI-INV-R32 </t>
  </si>
  <si>
    <t xml:space="preserve">Cu potrubí 10/16 mm, vč. komunikace, izolace, lišty </t>
  </si>
  <si>
    <t xml:space="preserve">Chladivo R32 </t>
  </si>
  <si>
    <t>Ocelová konzola</t>
  </si>
  <si>
    <t xml:space="preserve">Ocelová konzola pod venkovní jednotku </t>
  </si>
  <si>
    <t>Zařízení CHL1 - celkem</t>
  </si>
  <si>
    <t>Vedlejší náklady - celkem</t>
  </si>
  <si>
    <t>Ostatní náklady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</si>
</sst>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i/>
      <sz val="10"/>
      <color rgb="FF000000"/>
      <name val="Segoe UI"/>
      <family val="2"/>
      <charset val="238"/>
    </font>
    <font>
      <sz val="8"/>
      <color rgb="FFFF0000"/>
      <name val="Arial CE"/>
      <charset val="238"/>
    </font>
    <font>
      <b/>
      <sz val="10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9" fillId="6" borderId="45" xfId="0" applyNumberFormat="1" applyFont="1" applyFill="1" applyBorder="1" applyAlignment="1">
      <alignment horizontal="center" wrapText="1"/>
    </xf>
    <xf numFmtId="49" fontId="19" fillId="6" borderId="45" xfId="0" applyNumberFormat="1" applyFont="1" applyFill="1" applyBorder="1" applyAlignment="1">
      <alignment horizontal="left" wrapText="1"/>
    </xf>
    <xf numFmtId="4" fontId="19" fillId="6" borderId="45" xfId="0" applyNumberFormat="1" applyFont="1" applyFill="1" applyBorder="1" applyAlignment="1">
      <alignment horizontal="left" wrapText="1"/>
    </xf>
    <xf numFmtId="49" fontId="20" fillId="7" borderId="45" xfId="0" applyNumberFormat="1" applyFont="1" applyFill="1" applyBorder="1" applyAlignment="1">
      <alignment horizontal="center" wrapText="1"/>
    </xf>
    <xf numFmtId="49" fontId="20" fillId="7" borderId="45" xfId="0" applyNumberFormat="1" applyFont="1" applyFill="1" applyBorder="1" applyAlignment="1">
      <alignment horizontal="left" wrapText="1"/>
    </xf>
    <xf numFmtId="4" fontId="20" fillId="7" borderId="45" xfId="0" applyNumberFormat="1" applyFont="1" applyFill="1" applyBorder="1" applyAlignment="1">
      <alignment horizontal="right" wrapText="1"/>
    </xf>
    <xf numFmtId="49" fontId="21" fillId="8" borderId="45" xfId="0" applyNumberFormat="1" applyFont="1" applyFill="1" applyBorder="1" applyAlignment="1">
      <alignment horizontal="center" wrapText="1"/>
    </xf>
    <xf numFmtId="49" fontId="21" fillId="8" borderId="45" xfId="0" applyNumberFormat="1" applyFont="1" applyFill="1" applyBorder="1" applyAlignment="1">
      <alignment horizontal="left" wrapText="1"/>
    </xf>
    <xf numFmtId="4" fontId="21" fillId="8" borderId="45" xfId="0" applyNumberFormat="1" applyFont="1" applyFill="1" applyBorder="1" applyAlignment="1">
      <alignment horizontal="right" wrapText="1"/>
    </xf>
    <xf numFmtId="49" fontId="19" fillId="9" borderId="45" xfId="0" applyNumberFormat="1" applyFont="1" applyFill="1" applyBorder="1" applyAlignment="1">
      <alignment horizontal="center" wrapText="1"/>
    </xf>
    <xf numFmtId="49" fontId="19" fillId="9" borderId="45" xfId="0" applyNumberFormat="1" applyFont="1" applyFill="1" applyBorder="1" applyAlignment="1">
      <alignment horizontal="left" wrapText="1"/>
    </xf>
    <xf numFmtId="4" fontId="19" fillId="9" borderId="45" xfId="0" applyNumberFormat="1" applyFont="1" applyFill="1" applyBorder="1" applyAlignment="1">
      <alignment horizontal="right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2" fillId="0" borderId="42" xfId="0" applyFont="1" applyBorder="1" applyAlignment="1">
      <alignment vertical="top"/>
    </xf>
    <xf numFmtId="49" fontId="22" fillId="0" borderId="43" xfId="0" applyNumberFormat="1" applyFont="1" applyBorder="1" applyAlignment="1">
      <alignment vertical="top"/>
    </xf>
    <xf numFmtId="49" fontId="22" fillId="0" borderId="43" xfId="0" applyNumberFormat="1" applyFont="1" applyBorder="1" applyAlignment="1">
      <alignment horizontal="left" vertical="top" wrapText="1"/>
    </xf>
    <xf numFmtId="0" fontId="22" fillId="0" borderId="43" xfId="0" applyFont="1" applyBorder="1" applyAlignment="1">
      <alignment horizontal="center" vertical="top" shrinkToFit="1"/>
    </xf>
    <xf numFmtId="164" fontId="22" fillId="0" borderId="43" xfId="0" applyNumberFormat="1" applyFont="1" applyBorder="1" applyAlignment="1">
      <alignment vertical="top" shrinkToFit="1"/>
    </xf>
    <xf numFmtId="4" fontId="22" fillId="4" borderId="43" xfId="0" applyNumberFormat="1" applyFont="1" applyFill="1" applyBorder="1" applyAlignment="1" applyProtection="1">
      <alignment vertical="top" shrinkToFit="1"/>
      <protection locked="0"/>
    </xf>
    <xf numFmtId="4" fontId="22" fillId="0" borderId="43" xfId="0" applyNumberFormat="1" applyFont="1" applyBorder="1" applyAlignment="1">
      <alignment vertical="top" shrinkToFit="1"/>
    </xf>
    <xf numFmtId="0" fontId="23" fillId="3" borderId="27" xfId="0" applyFont="1" applyFill="1" applyBorder="1" applyAlignment="1">
      <alignment vertical="top"/>
    </xf>
    <xf numFmtId="49" fontId="23" fillId="3" borderId="18" xfId="0" applyNumberFormat="1" applyFont="1" applyFill="1" applyBorder="1" applyAlignment="1">
      <alignment vertical="top"/>
    </xf>
    <xf numFmtId="49" fontId="23" fillId="3" borderId="18" xfId="0" applyNumberFormat="1" applyFont="1" applyFill="1" applyBorder="1" applyAlignment="1">
      <alignment horizontal="left" vertical="top" wrapText="1"/>
    </xf>
    <xf numFmtId="0" fontId="23" fillId="3" borderId="18" xfId="0" applyFont="1" applyFill="1" applyBorder="1" applyAlignment="1">
      <alignment horizontal="center" vertical="top" shrinkToFit="1"/>
    </xf>
    <xf numFmtId="164" fontId="23" fillId="3" borderId="18" xfId="0" applyNumberFormat="1" applyFont="1" applyFill="1" applyBorder="1" applyAlignment="1">
      <alignment vertical="top" shrinkToFit="1"/>
    </xf>
    <xf numFmtId="4" fontId="23" fillId="3" borderId="18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8" t="s">
        <v>39</v>
      </c>
      <c r="B2" s="208"/>
      <c r="C2" s="208"/>
      <c r="D2" s="208"/>
      <c r="E2" s="208"/>
      <c r="F2" s="208"/>
      <c r="G2" s="208"/>
    </row>
  </sheetData>
  <sheetProtection algorithmName="SHA-512" hashValue="2UbAJI7P1xzZUf9X683Ns8sx804ecqQD5rt+E7lR35DiR3hdqBFscGLIDNkeJaQz13iA6IhyxZ4bOUm9oMjrbA==" saltValue="kNp2AA56kM1M+d2L3/CvO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9"/>
  <sheetViews>
    <sheetView showGridLines="0" topLeftCell="B4" zoomScaleNormal="100" zoomScaleSheetLayoutView="75" workbookViewId="0">
      <selection activeCell="D14" sqref="D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43" t="s">
        <v>41</v>
      </c>
      <c r="C1" s="244"/>
      <c r="D1" s="244"/>
      <c r="E1" s="244"/>
      <c r="F1" s="244"/>
      <c r="G1" s="244"/>
      <c r="H1" s="244"/>
      <c r="I1" s="244"/>
      <c r="J1" s="245"/>
    </row>
    <row r="2" spans="1:15" ht="36" customHeight="1" x14ac:dyDescent="0.2">
      <c r="A2" s="2"/>
      <c r="B2" s="76" t="s">
        <v>22</v>
      </c>
      <c r="C2" s="77"/>
      <c r="D2" s="78" t="s">
        <v>43</v>
      </c>
      <c r="E2" s="249" t="s">
        <v>44</v>
      </c>
      <c r="F2" s="250"/>
      <c r="G2" s="250"/>
      <c r="H2" s="250"/>
      <c r="I2" s="250"/>
      <c r="J2" s="251"/>
      <c r="O2" s="1"/>
    </row>
    <row r="3" spans="1:15" ht="27" hidden="1" customHeight="1" x14ac:dyDescent="0.2">
      <c r="A3" s="2"/>
      <c r="B3" s="79"/>
      <c r="C3" s="77"/>
      <c r="D3" s="80"/>
      <c r="E3" s="252"/>
      <c r="F3" s="253"/>
      <c r="G3" s="253"/>
      <c r="H3" s="253"/>
      <c r="I3" s="253"/>
      <c r="J3" s="254"/>
    </row>
    <row r="4" spans="1:15" ht="23.25" customHeight="1" x14ac:dyDescent="0.2">
      <c r="A4" s="2"/>
      <c r="B4" s="81"/>
      <c r="C4" s="82"/>
      <c r="D4" s="83"/>
      <c r="E4" s="233"/>
      <c r="F4" s="233"/>
      <c r="G4" s="233"/>
      <c r="H4" s="233"/>
      <c r="I4" s="233"/>
      <c r="J4" s="234"/>
    </row>
    <row r="5" spans="1:15" ht="24" customHeight="1" x14ac:dyDescent="0.2">
      <c r="A5" s="2"/>
      <c r="B5" s="31" t="s">
        <v>42</v>
      </c>
      <c r="D5" s="237" t="s">
        <v>45</v>
      </c>
      <c r="E5" s="238"/>
      <c r="F5" s="238"/>
      <c r="G5" s="238"/>
      <c r="H5" s="18" t="s">
        <v>40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39" t="s">
        <v>46</v>
      </c>
      <c r="E6" s="240"/>
      <c r="F6" s="240"/>
      <c r="G6" s="240"/>
      <c r="H6" s="18" t="s">
        <v>34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41" t="s">
        <v>47</v>
      </c>
      <c r="F7" s="242"/>
      <c r="G7" s="24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6"/>
      <c r="E11" s="256"/>
      <c r="F11" s="256"/>
      <c r="G11" s="256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32"/>
      <c r="E12" s="232"/>
      <c r="F12" s="232"/>
      <c r="G12" s="232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35"/>
      <c r="F13" s="236"/>
      <c r="G13" s="23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55"/>
      <c r="F15" s="255"/>
      <c r="G15" s="257"/>
      <c r="H15" s="257"/>
      <c r="I15" s="257" t="s">
        <v>29</v>
      </c>
      <c r="J15" s="258"/>
    </row>
    <row r="16" spans="1:15" ht="23.25" customHeight="1" x14ac:dyDescent="0.2">
      <c r="A16" s="140" t="s">
        <v>24</v>
      </c>
      <c r="B16" s="38" t="s">
        <v>24</v>
      </c>
      <c r="C16" s="62"/>
      <c r="D16" s="63"/>
      <c r="E16" s="221"/>
      <c r="F16" s="222"/>
      <c r="G16" s="221"/>
      <c r="H16" s="222"/>
      <c r="I16" s="221">
        <f>SUMIF(F52:F85,A16,I52:I85)+SUMIF(F52:F85,"PSU",I52:I85)</f>
        <v>0</v>
      </c>
      <c r="J16" s="223"/>
    </row>
    <row r="17" spans="1:10" ht="23.25" customHeight="1" x14ac:dyDescent="0.2">
      <c r="A17" s="140" t="s">
        <v>25</v>
      </c>
      <c r="B17" s="38" t="s">
        <v>25</v>
      </c>
      <c r="C17" s="62"/>
      <c r="D17" s="63"/>
      <c r="E17" s="221"/>
      <c r="F17" s="222"/>
      <c r="G17" s="221"/>
      <c r="H17" s="222"/>
      <c r="I17" s="221">
        <f>SUMIF(F52:F85,A17,I52:I85)</f>
        <v>0</v>
      </c>
      <c r="J17" s="223"/>
    </row>
    <row r="18" spans="1:10" ht="23.25" customHeight="1" x14ac:dyDescent="0.2">
      <c r="A18" s="140" t="s">
        <v>26</v>
      </c>
      <c r="B18" s="38" t="s">
        <v>26</v>
      </c>
      <c r="C18" s="62"/>
      <c r="D18" s="63"/>
      <c r="E18" s="221"/>
      <c r="F18" s="222"/>
      <c r="G18" s="221"/>
      <c r="H18" s="222"/>
      <c r="I18" s="221">
        <f>SUMIF(F52:F85,A18,I52:I85)</f>
        <v>0</v>
      </c>
      <c r="J18" s="223"/>
    </row>
    <row r="19" spans="1:10" ht="23.25" customHeight="1" x14ac:dyDescent="0.2">
      <c r="A19" s="140" t="s">
        <v>121</v>
      </c>
      <c r="B19" s="38" t="s">
        <v>27</v>
      </c>
      <c r="C19" s="62"/>
      <c r="D19" s="63"/>
      <c r="E19" s="221"/>
      <c r="F19" s="222"/>
      <c r="G19" s="221"/>
      <c r="H19" s="222"/>
      <c r="I19" s="221">
        <f>SUMIF(F52:F85,A19,I52:I85)</f>
        <v>0</v>
      </c>
      <c r="J19" s="223"/>
    </row>
    <row r="20" spans="1:10" ht="23.25" customHeight="1" x14ac:dyDescent="0.2">
      <c r="A20" s="140" t="s">
        <v>122</v>
      </c>
      <c r="B20" s="38" t="s">
        <v>28</v>
      </c>
      <c r="C20" s="62"/>
      <c r="D20" s="63"/>
      <c r="E20" s="221"/>
      <c r="F20" s="222"/>
      <c r="G20" s="221"/>
      <c r="H20" s="222"/>
      <c r="I20" s="221">
        <f>SUMIF(F52:F85,A20,I52:I85)</f>
        <v>0</v>
      </c>
      <c r="J20" s="223"/>
    </row>
    <row r="21" spans="1:10" ht="23.25" customHeight="1" x14ac:dyDescent="0.2">
      <c r="A21" s="2"/>
      <c r="B21" s="48" t="s">
        <v>29</v>
      </c>
      <c r="C21" s="64"/>
      <c r="D21" s="65"/>
      <c r="E21" s="224"/>
      <c r="F21" s="259"/>
      <c r="G21" s="224"/>
      <c r="H21" s="259"/>
      <c r="I21" s="224">
        <f>SUM(I16:J20)</f>
        <v>0</v>
      </c>
      <c r="J21" s="225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19">
        <f>ZakladDPHSniVypocet</f>
        <v>0</v>
      </c>
      <c r="H23" s="220"/>
      <c r="I23" s="22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17">
        <f>A23</f>
        <v>0</v>
      </c>
      <c r="H24" s="218"/>
      <c r="I24" s="21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9">
        <f>ZakladDPHZaklVypocet</f>
        <v>0</v>
      </c>
      <c r="H25" s="220"/>
      <c r="I25" s="22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46">
        <f>A25</f>
        <v>0</v>
      </c>
      <c r="H26" s="247"/>
      <c r="I26" s="24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8">
        <f>CenaCelkem-(ZakladDPHSni+DPHSni+ZakladDPHZakl+DPHZakl)</f>
        <v>0</v>
      </c>
      <c r="H27" s="248"/>
      <c r="I27" s="248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27">
        <f>ZakladDPHSniVypocet+ZakladDPHZaklVypocet</f>
        <v>0</v>
      </c>
      <c r="H28" s="227"/>
      <c r="I28" s="227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26">
        <f>A27</f>
        <v>0</v>
      </c>
      <c r="H29" s="226"/>
      <c r="I29" s="226"/>
      <c r="J29" s="121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8"/>
      <c r="E34" s="229"/>
      <c r="G34" s="230"/>
      <c r="H34" s="231"/>
      <c r="I34" s="231"/>
      <c r="J34" s="25"/>
    </row>
    <row r="35" spans="1:10" ht="12.75" customHeight="1" x14ac:dyDescent="0.2">
      <c r="A35" s="2"/>
      <c r="B35" s="2"/>
      <c r="D35" s="216" t="s">
        <v>2</v>
      </c>
      <c r="E35" s="21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51</v>
      </c>
      <c r="C39" s="211"/>
      <c r="D39" s="211"/>
      <c r="E39" s="211"/>
      <c r="F39" s="101" t="e">
        <f>'01 01 Pol'!AE214+'01 02 Pol'!#REF!+'01 03 Pol'!AE64+'01 04 Pol'!AE64</f>
        <v>#REF!</v>
      </c>
      <c r="G39" s="102" t="e">
        <f>'01 01 Pol'!AF214+'01 02 Pol'!#REF!+'01 03 Pol'!AF64+'01 04 Pol'!AF64</f>
        <v>#REF!</v>
      </c>
      <c r="H39" s="103" t="e">
        <f t="shared" ref="H39:H44" si="1">(F39*SazbaDPH1/100)+(G39*SazbaDPH2/100)</f>
        <v>#REF!</v>
      </c>
      <c r="I39" s="103" t="e">
        <f t="shared" ref="I39:I44" si="2">F39+G39+H39</f>
        <v>#REF!</v>
      </c>
      <c r="J39" s="104" t="str">
        <f t="shared" ref="J39:J44" si="3">IF(CenaCelkemVypocet=0,"",I39/CenaCelkemVypocet*100)</f>
        <v/>
      </c>
    </row>
    <row r="40" spans="1:10" ht="25.5" customHeight="1" x14ac:dyDescent="0.2">
      <c r="A40" s="90">
        <v>2</v>
      </c>
      <c r="B40" s="105" t="s">
        <v>52</v>
      </c>
      <c r="C40" s="215" t="s">
        <v>53</v>
      </c>
      <c r="D40" s="215"/>
      <c r="E40" s="215"/>
      <c r="F40" s="106">
        <f>SUM(F41:F44)</f>
        <v>0</v>
      </c>
      <c r="G40" s="106">
        <f>SUM(G41:G44)</f>
        <v>0</v>
      </c>
      <c r="H40" s="107">
        <f t="shared" si="1"/>
        <v>0</v>
      </c>
      <c r="I40" s="107">
        <f t="shared" si="2"/>
        <v>0</v>
      </c>
      <c r="J40" s="108" t="str">
        <f t="shared" si="3"/>
        <v/>
      </c>
    </row>
    <row r="41" spans="1:10" ht="25.5" customHeight="1" x14ac:dyDescent="0.2">
      <c r="A41" s="90">
        <v>3</v>
      </c>
      <c r="B41" s="109" t="s">
        <v>52</v>
      </c>
      <c r="C41" s="211" t="s">
        <v>54</v>
      </c>
      <c r="D41" s="211"/>
      <c r="E41" s="211"/>
      <c r="F41" s="110">
        <f>'01 01 Pol'!AE214</f>
        <v>0</v>
      </c>
      <c r="G41" s="103">
        <f>'01 01 Pol'!AF214</f>
        <v>0</v>
      </c>
      <c r="H41" s="103">
        <f t="shared" si="1"/>
        <v>0</v>
      </c>
      <c r="I41" s="103">
        <f t="shared" si="2"/>
        <v>0</v>
      </c>
      <c r="J41" s="104" t="str">
        <f t="shared" si="3"/>
        <v/>
      </c>
    </row>
    <row r="42" spans="1:10" ht="25.5" customHeight="1" x14ac:dyDescent="0.2">
      <c r="A42" s="90">
        <v>3</v>
      </c>
      <c r="B42" s="109" t="s">
        <v>55</v>
      </c>
      <c r="C42" s="211" t="s">
        <v>56</v>
      </c>
      <c r="D42" s="211"/>
      <c r="E42" s="211"/>
      <c r="F42" s="110">
        <v>0</v>
      </c>
      <c r="G42" s="103">
        <f>I53+I57+I59+I61+I84+I85</f>
        <v>0</v>
      </c>
      <c r="H42" s="103">
        <f t="shared" si="1"/>
        <v>0</v>
      </c>
      <c r="I42" s="103">
        <f t="shared" si="2"/>
        <v>0</v>
      </c>
      <c r="J42" s="104" t="str">
        <f t="shared" si="3"/>
        <v/>
      </c>
    </row>
    <row r="43" spans="1:10" ht="25.5" customHeight="1" x14ac:dyDescent="0.2">
      <c r="A43" s="90">
        <v>3</v>
      </c>
      <c r="B43" s="109" t="s">
        <v>57</v>
      </c>
      <c r="C43" s="211" t="s">
        <v>58</v>
      </c>
      <c r="D43" s="211"/>
      <c r="E43" s="211"/>
      <c r="F43" s="110">
        <f>'01 03 Pol'!AE64</f>
        <v>0</v>
      </c>
      <c r="G43" s="103">
        <f>'01 03 Pol'!AF64</f>
        <v>0</v>
      </c>
      <c r="H43" s="103">
        <f t="shared" si="1"/>
        <v>0</v>
      </c>
      <c r="I43" s="103">
        <f t="shared" si="2"/>
        <v>0</v>
      </c>
      <c r="J43" s="104" t="str">
        <f t="shared" si="3"/>
        <v/>
      </c>
    </row>
    <row r="44" spans="1:10" ht="25.5" customHeight="1" x14ac:dyDescent="0.2">
      <c r="A44" s="90">
        <v>3</v>
      </c>
      <c r="B44" s="109" t="s">
        <v>59</v>
      </c>
      <c r="C44" s="211" t="s">
        <v>60</v>
      </c>
      <c r="D44" s="211"/>
      <c r="E44" s="211"/>
      <c r="F44" s="110">
        <f>'01 04 Pol'!AE64</f>
        <v>0</v>
      </c>
      <c r="G44" s="103">
        <f>'01 04 Pol'!AF64</f>
        <v>0</v>
      </c>
      <c r="H44" s="103">
        <f t="shared" si="1"/>
        <v>0</v>
      </c>
      <c r="I44" s="103">
        <f t="shared" si="2"/>
        <v>0</v>
      </c>
      <c r="J44" s="104" t="str">
        <f t="shared" si="3"/>
        <v/>
      </c>
    </row>
    <row r="45" spans="1:10" ht="25.5" customHeight="1" x14ac:dyDescent="0.2">
      <c r="A45" s="90"/>
      <c r="B45" s="212" t="s">
        <v>61</v>
      </c>
      <c r="C45" s="213"/>
      <c r="D45" s="213"/>
      <c r="E45" s="214"/>
      <c r="F45" s="111">
        <f>F40</f>
        <v>0</v>
      </c>
      <c r="G45" s="112">
        <f>G40</f>
        <v>0</v>
      </c>
      <c r="H45" s="112">
        <f>H40</f>
        <v>0</v>
      </c>
      <c r="I45" s="112">
        <f>I40</f>
        <v>0</v>
      </c>
      <c r="J45" s="113">
        <f>SUMIF(A39:A44,"=1",J39:J44)</f>
        <v>0</v>
      </c>
    </row>
    <row r="49" spans="1:10" ht="15.75" x14ac:dyDescent="0.25">
      <c r="B49" s="122" t="s">
        <v>63</v>
      </c>
    </row>
    <row r="51" spans="1:10" ht="25.5" customHeight="1" x14ac:dyDescent="0.2">
      <c r="A51" s="124"/>
      <c r="B51" s="127" t="s">
        <v>17</v>
      </c>
      <c r="C51" s="127" t="s">
        <v>5</v>
      </c>
      <c r="D51" s="128"/>
      <c r="E51" s="128"/>
      <c r="F51" s="129" t="s">
        <v>64</v>
      </c>
      <c r="G51" s="129"/>
      <c r="H51" s="129"/>
      <c r="I51" s="129" t="s">
        <v>29</v>
      </c>
      <c r="J51" s="129" t="s">
        <v>0</v>
      </c>
    </row>
    <row r="52" spans="1:10" ht="36.75" customHeight="1" x14ac:dyDescent="0.2">
      <c r="A52" s="125"/>
      <c r="B52" s="130" t="s">
        <v>65</v>
      </c>
      <c r="C52" s="209" t="s">
        <v>66</v>
      </c>
      <c r="D52" s="210"/>
      <c r="E52" s="210"/>
      <c r="F52" s="136" t="s">
        <v>24</v>
      </c>
      <c r="G52" s="137"/>
      <c r="H52" s="137"/>
      <c r="I52" s="137">
        <f>'01 03 Pol'!G8</f>
        <v>0</v>
      </c>
      <c r="J52" s="134" t="str">
        <f>IF(I86=0,"",I52/I86*100)</f>
        <v/>
      </c>
    </row>
    <row r="53" spans="1:10" ht="36.75" customHeight="1" x14ac:dyDescent="0.2">
      <c r="A53" s="125"/>
      <c r="B53" s="130" t="s">
        <v>65</v>
      </c>
      <c r="C53" s="209" t="s">
        <v>67</v>
      </c>
      <c r="D53" s="210"/>
      <c r="E53" s="210"/>
      <c r="F53" s="136" t="s">
        <v>24</v>
      </c>
      <c r="G53" s="137"/>
      <c r="H53" s="137"/>
      <c r="I53" s="137">
        <f>'01 02 Pol'!J48</f>
        <v>0</v>
      </c>
      <c r="J53" s="134" t="str">
        <f>IF(I86=0,"",I53/I86*100)</f>
        <v/>
      </c>
    </row>
    <row r="54" spans="1:10" ht="36.75" customHeight="1" x14ac:dyDescent="0.2">
      <c r="A54" s="125"/>
      <c r="B54" s="130" t="s">
        <v>68</v>
      </c>
      <c r="C54" s="209" t="s">
        <v>69</v>
      </c>
      <c r="D54" s="210"/>
      <c r="E54" s="210"/>
      <c r="F54" s="136" t="s">
        <v>24</v>
      </c>
      <c r="G54" s="137"/>
      <c r="H54" s="137"/>
      <c r="I54" s="137">
        <f>'01 04 Pol'!G29</f>
        <v>0</v>
      </c>
      <c r="J54" s="134" t="str">
        <f>IF(I86=0,"",I54/I86*100)</f>
        <v/>
      </c>
    </row>
    <row r="55" spans="1:10" ht="36.75" customHeight="1" x14ac:dyDescent="0.2">
      <c r="A55" s="125"/>
      <c r="B55" s="130" t="s">
        <v>70</v>
      </c>
      <c r="C55" s="209" t="s">
        <v>71</v>
      </c>
      <c r="D55" s="210"/>
      <c r="E55" s="210"/>
      <c r="F55" s="136" t="s">
        <v>24</v>
      </c>
      <c r="G55" s="137"/>
      <c r="H55" s="137"/>
      <c r="I55" s="137">
        <f>'01 04 Pol'!G39</f>
        <v>0</v>
      </c>
      <c r="J55" s="134" t="str">
        <f>IF(I86=0,"",I55/I86*100)</f>
        <v/>
      </c>
    </row>
    <row r="56" spans="1:10" ht="36.75" customHeight="1" x14ac:dyDescent="0.2">
      <c r="A56" s="125"/>
      <c r="B56" s="130" t="s">
        <v>72</v>
      </c>
      <c r="C56" s="209" t="s">
        <v>73</v>
      </c>
      <c r="D56" s="210"/>
      <c r="E56" s="210"/>
      <c r="F56" s="136" t="s">
        <v>24</v>
      </c>
      <c r="G56" s="137"/>
      <c r="H56" s="137"/>
      <c r="I56" s="137">
        <f>'01 03 Pol'!G18</f>
        <v>0</v>
      </c>
      <c r="J56" s="134" t="str">
        <f>IF(I86=0,"",I56/I86*100)</f>
        <v/>
      </c>
    </row>
    <row r="57" spans="1:10" ht="36.75" customHeight="1" x14ac:dyDescent="0.2">
      <c r="A57" s="125"/>
      <c r="B57" s="130" t="s">
        <v>72</v>
      </c>
      <c r="C57" s="209" t="s">
        <v>74</v>
      </c>
      <c r="D57" s="210"/>
      <c r="E57" s="210"/>
      <c r="F57" s="136" t="s">
        <v>24</v>
      </c>
      <c r="G57" s="137"/>
      <c r="H57" s="137"/>
      <c r="I57" s="137">
        <f>'01 02 Pol'!J90</f>
        <v>0</v>
      </c>
      <c r="J57" s="134" t="str">
        <f>IF(I86=0,"",I57/I86*100)</f>
        <v/>
      </c>
    </row>
    <row r="58" spans="1:10" ht="36.75" customHeight="1" x14ac:dyDescent="0.2">
      <c r="A58" s="125"/>
      <c r="B58" s="130" t="s">
        <v>75</v>
      </c>
      <c r="C58" s="209" t="s">
        <v>76</v>
      </c>
      <c r="D58" s="210"/>
      <c r="E58" s="210"/>
      <c r="F58" s="136" t="s">
        <v>24</v>
      </c>
      <c r="G58" s="137"/>
      <c r="H58" s="137"/>
      <c r="I58" s="137">
        <f>'01 03 Pol'!G23</f>
        <v>0</v>
      </c>
      <c r="J58" s="134" t="str">
        <f>IF(I86=0,"",I58/I86*100)</f>
        <v/>
      </c>
    </row>
    <row r="59" spans="1:10" ht="36.75" customHeight="1" x14ac:dyDescent="0.2">
      <c r="A59" s="125"/>
      <c r="B59" s="130" t="s">
        <v>75</v>
      </c>
      <c r="C59" s="209" t="s">
        <v>77</v>
      </c>
      <c r="D59" s="210"/>
      <c r="E59" s="210"/>
      <c r="F59" s="136" t="s">
        <v>24</v>
      </c>
      <c r="G59" s="137"/>
      <c r="H59" s="137"/>
      <c r="I59" s="137">
        <f>'01 02 Pol'!J110</f>
        <v>0</v>
      </c>
      <c r="J59" s="134" t="str">
        <f>IF(I86=0,"",I59/I86*100)</f>
        <v/>
      </c>
    </row>
    <row r="60" spans="1:10" ht="36.75" customHeight="1" x14ac:dyDescent="0.2">
      <c r="A60" s="125"/>
      <c r="B60" s="130" t="s">
        <v>78</v>
      </c>
      <c r="C60" s="209" t="s">
        <v>69</v>
      </c>
      <c r="D60" s="210"/>
      <c r="E60" s="210"/>
      <c r="F60" s="136" t="s">
        <v>24</v>
      </c>
      <c r="G60" s="137"/>
      <c r="H60" s="137"/>
      <c r="I60" s="137">
        <f>'01 03 Pol'!G29</f>
        <v>0</v>
      </c>
      <c r="J60" s="134" t="str">
        <f>IF(I86=0,"",I60/I86*100)</f>
        <v/>
      </c>
    </row>
    <row r="61" spans="1:10" ht="36.75" customHeight="1" x14ac:dyDescent="0.2">
      <c r="A61" s="125"/>
      <c r="B61" s="130" t="s">
        <v>78</v>
      </c>
      <c r="C61" s="209" t="s">
        <v>79</v>
      </c>
      <c r="D61" s="210"/>
      <c r="E61" s="210"/>
      <c r="F61" s="136" t="s">
        <v>24</v>
      </c>
      <c r="G61" s="137"/>
      <c r="H61" s="137"/>
      <c r="I61" s="137">
        <f>'01 02 Pol'!J129</f>
        <v>0</v>
      </c>
      <c r="J61" s="134" t="str">
        <f>IF(I86=0,"",I61/I86*100)</f>
        <v/>
      </c>
    </row>
    <row r="62" spans="1:10" ht="36.75" customHeight="1" x14ac:dyDescent="0.2">
      <c r="A62" s="125"/>
      <c r="B62" s="130" t="s">
        <v>80</v>
      </c>
      <c r="C62" s="209" t="s">
        <v>71</v>
      </c>
      <c r="D62" s="210"/>
      <c r="E62" s="210"/>
      <c r="F62" s="136" t="s">
        <v>24</v>
      </c>
      <c r="G62" s="137"/>
      <c r="H62" s="137"/>
      <c r="I62" s="137">
        <f>'01 03 Pol'!G40</f>
        <v>0</v>
      </c>
      <c r="J62" s="134" t="str">
        <f>IF(I86=0,"",I62/I86*100)</f>
        <v/>
      </c>
    </row>
    <row r="63" spans="1:10" ht="36.75" customHeight="1" x14ac:dyDescent="0.2">
      <c r="A63" s="125"/>
      <c r="B63" s="130" t="s">
        <v>81</v>
      </c>
      <c r="C63" s="209" t="s">
        <v>66</v>
      </c>
      <c r="D63" s="210"/>
      <c r="E63" s="210"/>
      <c r="F63" s="136" t="s">
        <v>24</v>
      </c>
      <c r="G63" s="137"/>
      <c r="H63" s="137"/>
      <c r="I63" s="137">
        <f>'01 04 Pol'!G8</f>
        <v>0</v>
      </c>
      <c r="J63" s="134" t="str">
        <f>IF(I86=0,"",I63/I86*100)</f>
        <v/>
      </c>
    </row>
    <row r="64" spans="1:10" ht="36.75" customHeight="1" x14ac:dyDescent="0.2">
      <c r="A64" s="125"/>
      <c r="B64" s="130" t="s">
        <v>82</v>
      </c>
      <c r="C64" s="209" t="s">
        <v>73</v>
      </c>
      <c r="D64" s="210"/>
      <c r="E64" s="210"/>
      <c r="F64" s="136" t="s">
        <v>24</v>
      </c>
      <c r="G64" s="137"/>
      <c r="H64" s="137"/>
      <c r="I64" s="137">
        <f>'01 04 Pol'!G18</f>
        <v>0</v>
      </c>
      <c r="J64" s="134" t="str">
        <f>IF(I86=0,"",I64/I86*100)</f>
        <v/>
      </c>
    </row>
    <row r="65" spans="1:10" ht="36.75" customHeight="1" x14ac:dyDescent="0.2">
      <c r="A65" s="125"/>
      <c r="B65" s="130" t="s">
        <v>83</v>
      </c>
      <c r="C65" s="209" t="s">
        <v>76</v>
      </c>
      <c r="D65" s="210"/>
      <c r="E65" s="210"/>
      <c r="F65" s="136" t="s">
        <v>24</v>
      </c>
      <c r="G65" s="137"/>
      <c r="H65" s="137"/>
      <c r="I65" s="137">
        <f>'01 04 Pol'!G23</f>
        <v>0</v>
      </c>
      <c r="J65" s="134" t="str">
        <f>IF(I86=0,"",I65/I86*100)</f>
        <v/>
      </c>
    </row>
    <row r="66" spans="1:10" ht="36.75" customHeight="1" x14ac:dyDescent="0.2">
      <c r="A66" s="125"/>
      <c r="B66" s="130" t="s">
        <v>84</v>
      </c>
      <c r="C66" s="209" t="s">
        <v>85</v>
      </c>
      <c r="D66" s="210"/>
      <c r="E66" s="210"/>
      <c r="F66" s="136" t="s">
        <v>24</v>
      </c>
      <c r="G66" s="137"/>
      <c r="H66" s="137"/>
      <c r="I66" s="137">
        <f>'01 01 Pol'!G8</f>
        <v>0</v>
      </c>
      <c r="J66" s="134" t="str">
        <f>IF(I86=0,"",I66/I86*100)</f>
        <v/>
      </c>
    </row>
    <row r="67" spans="1:10" ht="36.75" customHeight="1" x14ac:dyDescent="0.2">
      <c r="A67" s="125"/>
      <c r="B67" s="130" t="s">
        <v>86</v>
      </c>
      <c r="C67" s="209" t="s">
        <v>87</v>
      </c>
      <c r="D67" s="210"/>
      <c r="E67" s="210"/>
      <c r="F67" s="136" t="s">
        <v>24</v>
      </c>
      <c r="G67" s="137"/>
      <c r="H67" s="137"/>
      <c r="I67" s="137">
        <f>'01 01 Pol'!G38</f>
        <v>0</v>
      </c>
      <c r="J67" s="134" t="str">
        <f>IF(I86=0,"",I67/I86*100)</f>
        <v/>
      </c>
    </row>
    <row r="68" spans="1:10" ht="36.75" customHeight="1" x14ac:dyDescent="0.2">
      <c r="A68" s="125"/>
      <c r="B68" s="130" t="s">
        <v>88</v>
      </c>
      <c r="C68" s="209" t="s">
        <v>89</v>
      </c>
      <c r="D68" s="210"/>
      <c r="E68" s="210"/>
      <c r="F68" s="136" t="s">
        <v>24</v>
      </c>
      <c r="G68" s="137"/>
      <c r="H68" s="137"/>
      <c r="I68" s="137">
        <f>'01 01 Pol'!G57</f>
        <v>0</v>
      </c>
      <c r="J68" s="134" t="str">
        <f>IF(I86=0,"",I68/I86*100)</f>
        <v/>
      </c>
    </row>
    <row r="69" spans="1:10" ht="36.75" customHeight="1" x14ac:dyDescent="0.2">
      <c r="A69" s="125"/>
      <c r="B69" s="130" t="s">
        <v>90</v>
      </c>
      <c r="C69" s="209" t="s">
        <v>91</v>
      </c>
      <c r="D69" s="210"/>
      <c r="E69" s="210"/>
      <c r="F69" s="136" t="s">
        <v>24</v>
      </c>
      <c r="G69" s="137"/>
      <c r="H69" s="137"/>
      <c r="I69" s="137">
        <f>'01 01 Pol'!G60</f>
        <v>0</v>
      </c>
      <c r="J69" s="134" t="str">
        <f>IF(I86=0,"",I69/I86*100)</f>
        <v/>
      </c>
    </row>
    <row r="70" spans="1:10" ht="36.75" customHeight="1" x14ac:dyDescent="0.2">
      <c r="A70" s="125"/>
      <c r="B70" s="130" t="s">
        <v>92</v>
      </c>
      <c r="C70" s="209" t="s">
        <v>93</v>
      </c>
      <c r="D70" s="210"/>
      <c r="E70" s="210"/>
      <c r="F70" s="136" t="s">
        <v>24</v>
      </c>
      <c r="G70" s="137"/>
      <c r="H70" s="137"/>
      <c r="I70" s="137">
        <f>'01 01 Pol'!G65</f>
        <v>0</v>
      </c>
      <c r="J70" s="134" t="str">
        <f>IF(I86=0,"",I70/I86*100)</f>
        <v/>
      </c>
    </row>
    <row r="71" spans="1:10" ht="36.75" customHeight="1" x14ac:dyDescent="0.2">
      <c r="A71" s="125"/>
      <c r="B71" s="130" t="s">
        <v>94</v>
      </c>
      <c r="C71" s="209" t="s">
        <v>95</v>
      </c>
      <c r="D71" s="210"/>
      <c r="E71" s="210"/>
      <c r="F71" s="136" t="s">
        <v>24</v>
      </c>
      <c r="G71" s="137"/>
      <c r="H71" s="137"/>
      <c r="I71" s="137">
        <f>'01 01 Pol'!G70</f>
        <v>0</v>
      </c>
      <c r="J71" s="134" t="str">
        <f>IF(I86=0,"",I71/I86*100)</f>
        <v/>
      </c>
    </row>
    <row r="72" spans="1:10" ht="36.75" customHeight="1" x14ac:dyDescent="0.2">
      <c r="A72" s="125"/>
      <c r="B72" s="130" t="s">
        <v>96</v>
      </c>
      <c r="C72" s="209" t="s">
        <v>97</v>
      </c>
      <c r="D72" s="210"/>
      <c r="E72" s="210"/>
      <c r="F72" s="136" t="s">
        <v>24</v>
      </c>
      <c r="G72" s="137"/>
      <c r="H72" s="137"/>
      <c r="I72" s="137">
        <f>'01 01 Pol'!G133</f>
        <v>0</v>
      </c>
      <c r="J72" s="134" t="str">
        <f>IF(I86=0,"",I72/I86*100)</f>
        <v/>
      </c>
    </row>
    <row r="73" spans="1:10" ht="36.75" customHeight="1" x14ac:dyDescent="0.2">
      <c r="A73" s="125"/>
      <c r="B73" s="130" t="s">
        <v>98</v>
      </c>
      <c r="C73" s="209" t="s">
        <v>99</v>
      </c>
      <c r="D73" s="210"/>
      <c r="E73" s="210"/>
      <c r="F73" s="136" t="s">
        <v>25</v>
      </c>
      <c r="G73" s="137"/>
      <c r="H73" s="137"/>
      <c r="I73" s="137">
        <f>'01 01 Pol'!G136</f>
        <v>0</v>
      </c>
      <c r="J73" s="134" t="str">
        <f>IF(I86=0,"",I73/I86*100)</f>
        <v/>
      </c>
    </row>
    <row r="74" spans="1:10" ht="36.75" customHeight="1" x14ac:dyDescent="0.2">
      <c r="A74" s="125"/>
      <c r="B74" s="130" t="s">
        <v>100</v>
      </c>
      <c r="C74" s="209" t="s">
        <v>101</v>
      </c>
      <c r="D74" s="210"/>
      <c r="E74" s="210"/>
      <c r="F74" s="136" t="s">
        <v>25</v>
      </c>
      <c r="G74" s="137"/>
      <c r="H74" s="137"/>
      <c r="I74" s="137">
        <f>'01 01 Pol'!G140</f>
        <v>0</v>
      </c>
      <c r="J74" s="134" t="str">
        <f>IF(I86=0,"",I74/I86*100)</f>
        <v/>
      </c>
    </row>
    <row r="75" spans="1:10" ht="36.75" customHeight="1" x14ac:dyDescent="0.2">
      <c r="A75" s="125"/>
      <c r="B75" s="130" t="s">
        <v>102</v>
      </c>
      <c r="C75" s="209" t="s">
        <v>103</v>
      </c>
      <c r="D75" s="210"/>
      <c r="E75" s="210"/>
      <c r="F75" s="136" t="s">
        <v>25</v>
      </c>
      <c r="G75" s="137"/>
      <c r="H75" s="137"/>
      <c r="I75" s="137">
        <f>'01 01 Pol'!G142</f>
        <v>0</v>
      </c>
      <c r="J75" s="134" t="str">
        <f>IF(I86=0,"",I75/I86*100)</f>
        <v/>
      </c>
    </row>
    <row r="76" spans="1:10" ht="36.75" customHeight="1" x14ac:dyDescent="0.2">
      <c r="A76" s="125"/>
      <c r="B76" s="130" t="s">
        <v>104</v>
      </c>
      <c r="C76" s="209" t="s">
        <v>105</v>
      </c>
      <c r="D76" s="210"/>
      <c r="E76" s="210"/>
      <c r="F76" s="136" t="s">
        <v>25</v>
      </c>
      <c r="G76" s="137"/>
      <c r="H76" s="137"/>
      <c r="I76" s="137">
        <f>'01 01 Pol'!G144</f>
        <v>0</v>
      </c>
      <c r="J76" s="134" t="str">
        <f>IF(I86=0,"",I76/I86*100)</f>
        <v/>
      </c>
    </row>
    <row r="77" spans="1:10" ht="36.75" customHeight="1" x14ac:dyDescent="0.2">
      <c r="A77" s="125"/>
      <c r="B77" s="130" t="s">
        <v>106</v>
      </c>
      <c r="C77" s="209" t="s">
        <v>107</v>
      </c>
      <c r="D77" s="210"/>
      <c r="E77" s="210"/>
      <c r="F77" s="136" t="s">
        <v>25</v>
      </c>
      <c r="G77" s="137"/>
      <c r="H77" s="137"/>
      <c r="I77" s="137">
        <f>'01 01 Pol'!G146</f>
        <v>0</v>
      </c>
      <c r="J77" s="134" t="str">
        <f>IF(I86=0,"",I77/I86*100)</f>
        <v/>
      </c>
    </row>
    <row r="78" spans="1:10" ht="36.75" customHeight="1" x14ac:dyDescent="0.2">
      <c r="A78" s="125"/>
      <c r="B78" s="130" t="s">
        <v>108</v>
      </c>
      <c r="C78" s="209" t="s">
        <v>109</v>
      </c>
      <c r="D78" s="210"/>
      <c r="E78" s="210"/>
      <c r="F78" s="136" t="s">
        <v>25</v>
      </c>
      <c r="G78" s="137"/>
      <c r="H78" s="137"/>
      <c r="I78" s="137">
        <f>'01 01 Pol'!G151</f>
        <v>0</v>
      </c>
      <c r="J78" s="134" t="str">
        <f>IF(I86=0,"",I78/I86*100)</f>
        <v/>
      </c>
    </row>
    <row r="79" spans="1:10" ht="36.75" customHeight="1" x14ac:dyDescent="0.2">
      <c r="A79" s="125"/>
      <c r="B79" s="130" t="s">
        <v>110</v>
      </c>
      <c r="C79" s="209" t="s">
        <v>111</v>
      </c>
      <c r="D79" s="210"/>
      <c r="E79" s="210"/>
      <c r="F79" s="136" t="s">
        <v>25</v>
      </c>
      <c r="G79" s="137"/>
      <c r="H79" s="137"/>
      <c r="I79" s="137">
        <f>'01 01 Pol'!G172</f>
        <v>0</v>
      </c>
      <c r="J79" s="134" t="str">
        <f>IF(I86=0,"",I79/I86*100)</f>
        <v/>
      </c>
    </row>
    <row r="80" spans="1:10" ht="36.75" customHeight="1" x14ac:dyDescent="0.2">
      <c r="A80" s="125"/>
      <c r="B80" s="130" t="s">
        <v>112</v>
      </c>
      <c r="C80" s="209" t="s">
        <v>113</v>
      </c>
      <c r="D80" s="210"/>
      <c r="E80" s="210"/>
      <c r="F80" s="136" t="s">
        <v>25</v>
      </c>
      <c r="G80" s="137"/>
      <c r="H80" s="137"/>
      <c r="I80" s="137">
        <f>'01 01 Pol'!G177</f>
        <v>0</v>
      </c>
      <c r="J80" s="134" t="str">
        <f>IF(I86=0,"",I80/I86*100)</f>
        <v/>
      </c>
    </row>
    <row r="81" spans="1:10" ht="36.75" customHeight="1" x14ac:dyDescent="0.2">
      <c r="A81" s="125"/>
      <c r="B81" s="130" t="s">
        <v>114</v>
      </c>
      <c r="C81" s="209" t="s">
        <v>115</v>
      </c>
      <c r="D81" s="210"/>
      <c r="E81" s="210"/>
      <c r="F81" s="136" t="s">
        <v>25</v>
      </c>
      <c r="G81" s="137"/>
      <c r="H81" s="137"/>
      <c r="I81" s="137">
        <f>'01 03 Pol'!G50+'01 04 Pol'!G50</f>
        <v>0</v>
      </c>
      <c r="J81" s="134" t="str">
        <f>IF(I86=0,"",I81/I86*100)</f>
        <v/>
      </c>
    </row>
    <row r="82" spans="1:10" ht="36.75" customHeight="1" x14ac:dyDescent="0.2">
      <c r="A82" s="125"/>
      <c r="B82" s="130" t="s">
        <v>116</v>
      </c>
      <c r="C82" s="209" t="s">
        <v>117</v>
      </c>
      <c r="D82" s="210"/>
      <c r="E82" s="210"/>
      <c r="F82" s="136" t="s">
        <v>26</v>
      </c>
      <c r="G82" s="137"/>
      <c r="H82" s="137"/>
      <c r="I82" s="137">
        <f>'01 01 Pol'!G199</f>
        <v>0</v>
      </c>
      <c r="J82" s="134" t="str">
        <f>IF(I86=0,"",I82/I86*100)</f>
        <v/>
      </c>
    </row>
    <row r="83" spans="1:10" ht="36.75" customHeight="1" x14ac:dyDescent="0.2">
      <c r="A83" s="125"/>
      <c r="B83" s="130" t="s">
        <v>118</v>
      </c>
      <c r="C83" s="209" t="s">
        <v>119</v>
      </c>
      <c r="D83" s="210"/>
      <c r="E83" s="210"/>
      <c r="F83" s="136" t="s">
        <v>120</v>
      </c>
      <c r="G83" s="137"/>
      <c r="H83" s="137"/>
      <c r="I83" s="137">
        <f>'01 01 Pol'!G203</f>
        <v>0</v>
      </c>
      <c r="J83" s="134" t="str">
        <f>IF(I86=0,"",I83/I86*100)</f>
        <v/>
      </c>
    </row>
    <row r="84" spans="1:10" ht="36.75" customHeight="1" x14ac:dyDescent="0.2">
      <c r="A84" s="125"/>
      <c r="B84" s="130" t="s">
        <v>121</v>
      </c>
      <c r="C84" s="209" t="s">
        <v>27</v>
      </c>
      <c r="D84" s="210"/>
      <c r="E84" s="210"/>
      <c r="F84" s="136" t="s">
        <v>121</v>
      </c>
      <c r="G84" s="137"/>
      <c r="H84" s="137"/>
      <c r="I84" s="137">
        <f>'01 02 Pol'!J137</f>
        <v>0</v>
      </c>
      <c r="J84" s="134" t="str">
        <f>IF(I86=0,"",I84/I86*100)</f>
        <v/>
      </c>
    </row>
    <row r="85" spans="1:10" ht="36.75" customHeight="1" x14ac:dyDescent="0.2">
      <c r="A85" s="125"/>
      <c r="B85" s="130" t="s">
        <v>122</v>
      </c>
      <c r="C85" s="209" t="s">
        <v>28</v>
      </c>
      <c r="D85" s="210"/>
      <c r="E85" s="210"/>
      <c r="F85" s="136" t="s">
        <v>122</v>
      </c>
      <c r="G85" s="137"/>
      <c r="H85" s="137"/>
      <c r="I85" s="137">
        <f>'01 02 Pol'!J145</f>
        <v>0</v>
      </c>
      <c r="J85" s="134" t="str">
        <f>IF(I86=0,"",I85/I86*100)</f>
        <v/>
      </c>
    </row>
    <row r="86" spans="1:10" ht="25.5" customHeight="1" x14ac:dyDescent="0.2">
      <c r="A86" s="126"/>
      <c r="B86" s="131" t="s">
        <v>1</v>
      </c>
      <c r="C86" s="132"/>
      <c r="D86" s="133"/>
      <c r="E86" s="133"/>
      <c r="F86" s="138"/>
      <c r="G86" s="139"/>
      <c r="H86" s="139"/>
      <c r="I86" s="139">
        <f>SUM(I52:I85)</f>
        <v>0</v>
      </c>
      <c r="J86" s="135">
        <f>SUM(J52:J85)</f>
        <v>0</v>
      </c>
    </row>
    <row r="87" spans="1:10" x14ac:dyDescent="0.2">
      <c r="F87" s="88"/>
      <c r="G87" s="88"/>
      <c r="H87" s="88"/>
      <c r="I87" s="88"/>
      <c r="J87" s="89"/>
    </row>
    <row r="88" spans="1:10" x14ac:dyDescent="0.2">
      <c r="F88" s="88"/>
      <c r="G88" s="88"/>
      <c r="H88" s="88"/>
      <c r="I88" s="88"/>
      <c r="J88" s="89"/>
    </row>
    <row r="89" spans="1:10" x14ac:dyDescent="0.2">
      <c r="F89" s="88"/>
      <c r="G89" s="88"/>
      <c r="H89" s="88"/>
      <c r="I89" s="88"/>
      <c r="J89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84:E84"/>
    <mergeCell ref="C85:E85"/>
    <mergeCell ref="C79:E79"/>
    <mergeCell ref="C80:E80"/>
    <mergeCell ref="C81:E81"/>
    <mergeCell ref="C82:E82"/>
    <mergeCell ref="C83:E8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0" t="s">
        <v>6</v>
      </c>
      <c r="B1" s="260"/>
      <c r="C1" s="261"/>
      <c r="D1" s="260"/>
      <c r="E1" s="260"/>
      <c r="F1" s="260"/>
      <c r="G1" s="260"/>
    </row>
    <row r="2" spans="1:7" ht="24.95" customHeight="1" x14ac:dyDescent="0.2">
      <c r="A2" s="50" t="s">
        <v>7</v>
      </c>
      <c r="B2" s="49"/>
      <c r="C2" s="262"/>
      <c r="D2" s="262"/>
      <c r="E2" s="262"/>
      <c r="F2" s="262"/>
      <c r="G2" s="263"/>
    </row>
    <row r="3" spans="1:7" ht="24.95" customHeight="1" x14ac:dyDescent="0.2">
      <c r="A3" s="50" t="s">
        <v>8</v>
      </c>
      <c r="B3" s="49"/>
      <c r="C3" s="262"/>
      <c r="D3" s="262"/>
      <c r="E3" s="262"/>
      <c r="F3" s="262"/>
      <c r="G3" s="263"/>
    </row>
    <row r="4" spans="1:7" ht="24.95" customHeight="1" x14ac:dyDescent="0.2">
      <c r="A4" s="50" t="s">
        <v>9</v>
      </c>
      <c r="B4" s="49"/>
      <c r="C4" s="262"/>
      <c r="D4" s="262"/>
      <c r="E4" s="262"/>
      <c r="F4" s="262"/>
      <c r="G4" s="263"/>
    </row>
    <row r="5" spans="1:7" x14ac:dyDescent="0.2">
      <c r="B5" s="4"/>
      <c r="C5" s="5"/>
      <c r="D5" s="6"/>
    </row>
  </sheetData>
  <sheetProtection algorithmName="SHA-512" hashValue="i16+7ddZjkktpwLXrvojuMs0KxPAXV8qIy2pEGuxIOrCaqSFmK51iPFyUgzI6s666vPUxl4UCOnEUba4mpF1TA==" saltValue="vXSb13tTD0nl3Hj0s4+nz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96" sqref="C196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8" t="s">
        <v>123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141" t="s">
        <v>7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141" t="s">
        <v>8</v>
      </c>
      <c r="B3" s="49" t="s">
        <v>52</v>
      </c>
      <c r="C3" s="269" t="s">
        <v>53</v>
      </c>
      <c r="D3" s="270"/>
      <c r="E3" s="270"/>
      <c r="F3" s="270"/>
      <c r="G3" s="271"/>
      <c r="AC3" s="123" t="s">
        <v>125</v>
      </c>
      <c r="AG3" t="s">
        <v>126</v>
      </c>
    </row>
    <row r="4" spans="1:60" ht="24.95" customHeight="1" x14ac:dyDescent="0.2">
      <c r="A4" s="142" t="s">
        <v>9</v>
      </c>
      <c r="B4" s="143" t="s">
        <v>52</v>
      </c>
      <c r="C4" s="272" t="s">
        <v>54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5" t="s">
        <v>128</v>
      </c>
      <c r="B6" s="147" t="s">
        <v>129</v>
      </c>
      <c r="C6" s="147" t="s">
        <v>130</v>
      </c>
      <c r="D6" s="146" t="s">
        <v>131</v>
      </c>
      <c r="E6" s="145" t="s">
        <v>132</v>
      </c>
      <c r="F6" s="144" t="s">
        <v>133</v>
      </c>
      <c r="G6" s="145" t="s">
        <v>29</v>
      </c>
      <c r="H6" s="148" t="s">
        <v>30</v>
      </c>
      <c r="I6" s="148" t="s">
        <v>134</v>
      </c>
      <c r="J6" s="148" t="s">
        <v>31</v>
      </c>
      <c r="K6" s="148" t="s">
        <v>135</v>
      </c>
      <c r="L6" s="148" t="s">
        <v>136</v>
      </c>
      <c r="M6" s="148" t="s">
        <v>137</v>
      </c>
      <c r="N6" s="148" t="s">
        <v>138</v>
      </c>
      <c r="O6" s="148" t="s">
        <v>139</v>
      </c>
      <c r="P6" s="148" t="s">
        <v>140</v>
      </c>
      <c r="Q6" s="148" t="s">
        <v>141</v>
      </c>
      <c r="R6" s="148" t="s">
        <v>142</v>
      </c>
      <c r="S6" s="148" t="s">
        <v>143</v>
      </c>
      <c r="T6" s="148" t="s">
        <v>144</v>
      </c>
      <c r="U6" s="148" t="s">
        <v>145</v>
      </c>
      <c r="V6" s="148" t="s">
        <v>146</v>
      </c>
      <c r="W6" s="148" t="s">
        <v>147</v>
      </c>
      <c r="X6" s="148" t="s">
        <v>148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4" t="s">
        <v>149</v>
      </c>
      <c r="B8" s="165" t="s">
        <v>84</v>
      </c>
      <c r="C8" s="187" t="s">
        <v>85</v>
      </c>
      <c r="D8" s="166"/>
      <c r="E8" s="167"/>
      <c r="F8" s="168"/>
      <c r="G8" s="168">
        <f>SUMIF(AG9:AG37,"&lt;&gt;NOR",G9:G37)</f>
        <v>0</v>
      </c>
      <c r="H8" s="168"/>
      <c r="I8" s="168">
        <f>SUM(I9:I37)</f>
        <v>0</v>
      </c>
      <c r="J8" s="168"/>
      <c r="K8" s="168">
        <f>SUM(K9:K37)</f>
        <v>0</v>
      </c>
      <c r="L8" s="168"/>
      <c r="M8" s="168">
        <f>SUM(M9:M37)</f>
        <v>0</v>
      </c>
      <c r="N8" s="168"/>
      <c r="O8" s="168">
        <f>SUM(O9:O37)</f>
        <v>6.1800000000000006</v>
      </c>
      <c r="P8" s="168"/>
      <c r="Q8" s="168">
        <f>SUM(Q9:Q37)</f>
        <v>0</v>
      </c>
      <c r="R8" s="168"/>
      <c r="S8" s="168"/>
      <c r="T8" s="169"/>
      <c r="U8" s="163"/>
      <c r="V8" s="163">
        <f>SUM(V9:V37)</f>
        <v>41.99</v>
      </c>
      <c r="W8" s="163"/>
      <c r="X8" s="163"/>
      <c r="AG8" t="s">
        <v>150</v>
      </c>
    </row>
    <row r="9" spans="1:60" ht="22.5" outlineLevel="1" x14ac:dyDescent="0.2">
      <c r="A9" s="170">
        <v>1</v>
      </c>
      <c r="B9" s="171" t="s">
        <v>151</v>
      </c>
      <c r="C9" s="188" t="s">
        <v>152</v>
      </c>
      <c r="D9" s="172" t="s">
        <v>153</v>
      </c>
      <c r="E9" s="173">
        <v>1.4705600000000001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5">
        <v>1.62836</v>
      </c>
      <c r="O9" s="175">
        <f>ROUND(E9*N9,2)</f>
        <v>2.39</v>
      </c>
      <c r="P9" s="175">
        <v>0</v>
      </c>
      <c r="Q9" s="175">
        <f>ROUND(E9*P9,2)</f>
        <v>0</v>
      </c>
      <c r="R9" s="175" t="s">
        <v>154</v>
      </c>
      <c r="S9" s="175" t="s">
        <v>155</v>
      </c>
      <c r="T9" s="176" t="s">
        <v>156</v>
      </c>
      <c r="U9" s="159">
        <v>4.8899999999999997</v>
      </c>
      <c r="V9" s="159">
        <f>ROUND(E9*U9,2)</f>
        <v>7.19</v>
      </c>
      <c r="W9" s="159"/>
      <c r="X9" s="159" t="s">
        <v>157</v>
      </c>
      <c r="Y9" s="149"/>
      <c r="Z9" s="149"/>
      <c r="AA9" s="149"/>
      <c r="AB9" s="149"/>
      <c r="AC9" s="149"/>
      <c r="AD9" s="149"/>
      <c r="AE9" s="149"/>
      <c r="AF9" s="149"/>
      <c r="AG9" s="149" t="s">
        <v>158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266" t="s">
        <v>159</v>
      </c>
      <c r="D10" s="267"/>
      <c r="E10" s="267"/>
      <c r="F10" s="267"/>
      <c r="G10" s="267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/>
      <c r="AG10" s="149" t="s">
        <v>160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6"/>
      <c r="B11" s="157"/>
      <c r="C11" s="189" t="s">
        <v>161</v>
      </c>
      <c r="D11" s="161"/>
      <c r="E11" s="162">
        <v>1.4705600000000001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49"/>
      <c r="Z11" s="149"/>
      <c r="AA11" s="149"/>
      <c r="AB11" s="149"/>
      <c r="AC11" s="149"/>
      <c r="AD11" s="149"/>
      <c r="AE11" s="149"/>
      <c r="AF11" s="149"/>
      <c r="AG11" s="149" t="s">
        <v>162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0">
        <v>2</v>
      </c>
      <c r="B12" s="171" t="s">
        <v>163</v>
      </c>
      <c r="C12" s="188" t="s">
        <v>164</v>
      </c>
      <c r="D12" s="172" t="s">
        <v>165</v>
      </c>
      <c r="E12" s="173">
        <v>0.20480000000000001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5">
        <v>1.09954</v>
      </c>
      <c r="O12" s="175">
        <f>ROUND(E12*N12,2)</f>
        <v>0.23</v>
      </c>
      <c r="P12" s="175">
        <v>0</v>
      </c>
      <c r="Q12" s="175">
        <f>ROUND(E12*P12,2)</f>
        <v>0</v>
      </c>
      <c r="R12" s="175" t="s">
        <v>166</v>
      </c>
      <c r="S12" s="175" t="s">
        <v>155</v>
      </c>
      <c r="T12" s="176" t="s">
        <v>156</v>
      </c>
      <c r="U12" s="159">
        <v>18.175000000000001</v>
      </c>
      <c r="V12" s="159">
        <f>ROUND(E12*U12,2)</f>
        <v>3.72</v>
      </c>
      <c r="W12" s="159"/>
      <c r="X12" s="159" t="s">
        <v>157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158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6"/>
      <c r="B13" s="157"/>
      <c r="C13" s="266" t="s">
        <v>167</v>
      </c>
      <c r="D13" s="267"/>
      <c r="E13" s="267"/>
      <c r="F13" s="267"/>
      <c r="G13" s="267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/>
      <c r="AG13" s="149" t="s">
        <v>160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6"/>
      <c r="B14" s="157"/>
      <c r="C14" s="189" t="s">
        <v>168</v>
      </c>
      <c r="D14" s="161"/>
      <c r="E14" s="162">
        <v>3.3300000000000003E-2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49"/>
      <c r="Z14" s="149"/>
      <c r="AA14" s="149"/>
      <c r="AB14" s="149"/>
      <c r="AC14" s="149"/>
      <c r="AD14" s="149"/>
      <c r="AE14" s="149"/>
      <c r="AF14" s="149"/>
      <c r="AG14" s="149" t="s">
        <v>162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189" t="s">
        <v>169</v>
      </c>
      <c r="D15" s="161"/>
      <c r="E15" s="162">
        <v>2.2200000000000001E-2</v>
      </c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49"/>
      <c r="Z15" s="149"/>
      <c r="AA15" s="149"/>
      <c r="AB15" s="149"/>
      <c r="AC15" s="149"/>
      <c r="AD15" s="149"/>
      <c r="AE15" s="149"/>
      <c r="AF15" s="149"/>
      <c r="AG15" s="149" t="s">
        <v>162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189" t="s">
        <v>170</v>
      </c>
      <c r="D16" s="161"/>
      <c r="E16" s="162">
        <v>4.163E-2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49"/>
      <c r="Z16" s="149"/>
      <c r="AA16" s="149"/>
      <c r="AB16" s="149"/>
      <c r="AC16" s="149"/>
      <c r="AD16" s="149"/>
      <c r="AE16" s="149"/>
      <c r="AF16" s="149"/>
      <c r="AG16" s="149" t="s">
        <v>162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9" t="s">
        <v>171</v>
      </c>
      <c r="D17" s="161"/>
      <c r="E17" s="162">
        <v>7.9920000000000005E-2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49"/>
      <c r="Z17" s="149"/>
      <c r="AA17" s="149"/>
      <c r="AB17" s="149"/>
      <c r="AC17" s="149"/>
      <c r="AD17" s="149"/>
      <c r="AE17" s="149"/>
      <c r="AF17" s="149"/>
      <c r="AG17" s="149" t="s">
        <v>162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6"/>
      <c r="B18" s="157"/>
      <c r="C18" s="189" t="s">
        <v>172</v>
      </c>
      <c r="D18" s="161"/>
      <c r="E18" s="162">
        <v>2.775E-2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/>
      <c r="AG18" s="149" t="s">
        <v>162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0">
        <v>3</v>
      </c>
      <c r="B19" s="171" t="s">
        <v>173</v>
      </c>
      <c r="C19" s="188" t="s">
        <v>174</v>
      </c>
      <c r="D19" s="172" t="s">
        <v>165</v>
      </c>
      <c r="E19" s="173">
        <v>0.28655999999999998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5">
        <v>1.0970899999999999</v>
      </c>
      <c r="O19" s="175">
        <f>ROUND(E19*N19,2)</f>
        <v>0.31</v>
      </c>
      <c r="P19" s="175">
        <v>0</v>
      </c>
      <c r="Q19" s="175">
        <f>ROUND(E19*P19,2)</f>
        <v>0</v>
      </c>
      <c r="R19" s="175" t="s">
        <v>166</v>
      </c>
      <c r="S19" s="175" t="s">
        <v>155</v>
      </c>
      <c r="T19" s="176" t="s">
        <v>156</v>
      </c>
      <c r="U19" s="159">
        <v>16.582999999999998</v>
      </c>
      <c r="V19" s="159">
        <f>ROUND(E19*U19,2)</f>
        <v>4.75</v>
      </c>
      <c r="W19" s="159"/>
      <c r="X19" s="159" t="s">
        <v>157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158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6"/>
      <c r="B20" s="157"/>
      <c r="C20" s="266" t="s">
        <v>167</v>
      </c>
      <c r="D20" s="267"/>
      <c r="E20" s="267"/>
      <c r="F20" s="267"/>
      <c r="G20" s="267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49"/>
      <c r="Z20" s="149"/>
      <c r="AA20" s="149"/>
      <c r="AB20" s="149"/>
      <c r="AC20" s="149"/>
      <c r="AD20" s="149"/>
      <c r="AE20" s="149"/>
      <c r="AF20" s="149"/>
      <c r="AG20" s="149" t="s">
        <v>160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189" t="s">
        <v>175</v>
      </c>
      <c r="D21" s="161"/>
      <c r="E21" s="162">
        <v>4.752E-2</v>
      </c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/>
      <c r="AG21" s="149" t="s">
        <v>162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6"/>
      <c r="B22" s="157"/>
      <c r="C22" s="189" t="s">
        <v>176</v>
      </c>
      <c r="D22" s="161"/>
      <c r="E22" s="162">
        <v>4.752E-2</v>
      </c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49"/>
      <c r="Z22" s="149"/>
      <c r="AA22" s="149"/>
      <c r="AB22" s="149"/>
      <c r="AC22" s="149"/>
      <c r="AD22" s="149"/>
      <c r="AE22" s="149"/>
      <c r="AF22" s="149"/>
      <c r="AG22" s="149" t="s">
        <v>162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9" t="s">
        <v>177</v>
      </c>
      <c r="D23" s="161"/>
      <c r="E23" s="162">
        <v>4.3200000000000002E-2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/>
      <c r="AG23" s="149" t="s">
        <v>162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6"/>
      <c r="B24" s="157"/>
      <c r="C24" s="189" t="s">
        <v>178</v>
      </c>
      <c r="D24" s="161"/>
      <c r="E24" s="162">
        <v>6.4799999999999996E-2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/>
      <c r="AG24" s="149" t="s">
        <v>162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6"/>
      <c r="B25" s="157"/>
      <c r="C25" s="189" t="s">
        <v>179</v>
      </c>
      <c r="D25" s="161"/>
      <c r="E25" s="162">
        <v>4.3200000000000002E-2</v>
      </c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49"/>
      <c r="Z25" s="149"/>
      <c r="AA25" s="149"/>
      <c r="AB25" s="149"/>
      <c r="AC25" s="149"/>
      <c r="AD25" s="149"/>
      <c r="AE25" s="149"/>
      <c r="AF25" s="149"/>
      <c r="AG25" s="149" t="s">
        <v>162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6"/>
      <c r="B26" s="157"/>
      <c r="C26" s="189" t="s">
        <v>180</v>
      </c>
      <c r="D26" s="161"/>
      <c r="E26" s="162">
        <v>4.0320000000000002E-2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49"/>
      <c r="Z26" s="149"/>
      <c r="AA26" s="149"/>
      <c r="AB26" s="149"/>
      <c r="AC26" s="149"/>
      <c r="AD26" s="149"/>
      <c r="AE26" s="149"/>
      <c r="AF26" s="149"/>
      <c r="AG26" s="149" t="s">
        <v>162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0">
        <v>4</v>
      </c>
      <c r="B27" s="171" t="s">
        <v>181</v>
      </c>
      <c r="C27" s="188" t="s">
        <v>182</v>
      </c>
      <c r="D27" s="172" t="s">
        <v>165</v>
      </c>
      <c r="E27" s="173">
        <v>0.26063999999999998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5">
        <v>1.0922099999999999</v>
      </c>
      <c r="O27" s="175">
        <f>ROUND(E27*N27,2)</f>
        <v>0.28000000000000003</v>
      </c>
      <c r="P27" s="175">
        <v>0</v>
      </c>
      <c r="Q27" s="175">
        <f>ROUND(E27*P27,2)</f>
        <v>0</v>
      </c>
      <c r="R27" s="175" t="s">
        <v>166</v>
      </c>
      <c r="S27" s="175" t="s">
        <v>155</v>
      </c>
      <c r="T27" s="176" t="s">
        <v>155</v>
      </c>
      <c r="U27" s="159">
        <v>15.532999999999999</v>
      </c>
      <c r="V27" s="159">
        <f>ROUND(E27*U27,2)</f>
        <v>4.05</v>
      </c>
      <c r="W27" s="159"/>
      <c r="X27" s="159" t="s">
        <v>157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158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6"/>
      <c r="B28" s="157"/>
      <c r="C28" s="266" t="s">
        <v>167</v>
      </c>
      <c r="D28" s="267"/>
      <c r="E28" s="267"/>
      <c r="F28" s="267"/>
      <c r="G28" s="267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49"/>
      <c r="Z28" s="149"/>
      <c r="AA28" s="149"/>
      <c r="AB28" s="149"/>
      <c r="AC28" s="149"/>
      <c r="AD28" s="149"/>
      <c r="AE28" s="149"/>
      <c r="AF28" s="149"/>
      <c r="AG28" s="149" t="s">
        <v>160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9" t="s">
        <v>183</v>
      </c>
      <c r="D29" s="161"/>
      <c r="E29" s="162">
        <v>0.26063999999999998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/>
      <c r="AG29" s="149" t="s">
        <v>162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70">
        <v>5</v>
      </c>
      <c r="B30" s="171" t="s">
        <v>184</v>
      </c>
      <c r="C30" s="188" t="s">
        <v>185</v>
      </c>
      <c r="D30" s="172" t="s">
        <v>186</v>
      </c>
      <c r="E30" s="173">
        <v>16.984500000000001</v>
      </c>
      <c r="F30" s="174"/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21</v>
      </c>
      <c r="M30" s="175">
        <f>G30*(1+L30/100)</f>
        <v>0</v>
      </c>
      <c r="N30" s="175">
        <v>7.4709999999999999E-2</v>
      </c>
      <c r="O30" s="175">
        <f>ROUND(E30*N30,2)</f>
        <v>1.27</v>
      </c>
      <c r="P30" s="175">
        <v>0</v>
      </c>
      <c r="Q30" s="175">
        <f>ROUND(E30*P30,2)</f>
        <v>0</v>
      </c>
      <c r="R30" s="175" t="s">
        <v>166</v>
      </c>
      <c r="S30" s="175" t="s">
        <v>155</v>
      </c>
      <c r="T30" s="176" t="s">
        <v>156</v>
      </c>
      <c r="U30" s="159">
        <v>0.52915000000000001</v>
      </c>
      <c r="V30" s="159">
        <f>ROUND(E30*U30,2)</f>
        <v>8.99</v>
      </c>
      <c r="W30" s="159"/>
      <c r="X30" s="159" t="s">
        <v>157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158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266" t="s">
        <v>187</v>
      </c>
      <c r="D31" s="267"/>
      <c r="E31" s="267"/>
      <c r="F31" s="267"/>
      <c r="G31" s="267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49"/>
      <c r="Z31" s="149"/>
      <c r="AA31" s="149"/>
      <c r="AB31" s="149"/>
      <c r="AC31" s="149"/>
      <c r="AD31" s="149"/>
      <c r="AE31" s="149"/>
      <c r="AF31" s="149"/>
      <c r="AG31" s="149" t="s">
        <v>160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6"/>
      <c r="B32" s="157"/>
      <c r="C32" s="189" t="s">
        <v>188</v>
      </c>
      <c r="D32" s="161"/>
      <c r="E32" s="162">
        <v>16.984500000000001</v>
      </c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49"/>
      <c r="Z32" s="149"/>
      <c r="AA32" s="149"/>
      <c r="AB32" s="149"/>
      <c r="AC32" s="149"/>
      <c r="AD32" s="149"/>
      <c r="AE32" s="149"/>
      <c r="AF32" s="149"/>
      <c r="AG32" s="149" t="s">
        <v>162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0">
        <v>6</v>
      </c>
      <c r="B33" s="171" t="s">
        <v>189</v>
      </c>
      <c r="C33" s="188" t="s">
        <v>190</v>
      </c>
      <c r="D33" s="172" t="s">
        <v>186</v>
      </c>
      <c r="E33" s="173">
        <v>10.8675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5">
        <v>0.15679999999999999</v>
      </c>
      <c r="O33" s="175">
        <f>ROUND(E33*N33,2)</f>
        <v>1.7</v>
      </c>
      <c r="P33" s="175">
        <v>0</v>
      </c>
      <c r="Q33" s="175">
        <f>ROUND(E33*P33,2)</f>
        <v>0</v>
      </c>
      <c r="R33" s="175" t="s">
        <v>166</v>
      </c>
      <c r="S33" s="175" t="s">
        <v>155</v>
      </c>
      <c r="T33" s="176" t="s">
        <v>191</v>
      </c>
      <c r="U33" s="159">
        <v>1.2225999999999999</v>
      </c>
      <c r="V33" s="159">
        <f>ROUND(E33*U33,2)</f>
        <v>13.29</v>
      </c>
      <c r="W33" s="159"/>
      <c r="X33" s="159" t="s">
        <v>157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158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266" t="s">
        <v>192</v>
      </c>
      <c r="D34" s="267"/>
      <c r="E34" s="267"/>
      <c r="F34" s="267"/>
      <c r="G34" s="267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49"/>
      <c r="Z34" s="149"/>
      <c r="AA34" s="149"/>
      <c r="AB34" s="149"/>
      <c r="AC34" s="149"/>
      <c r="AD34" s="149"/>
      <c r="AE34" s="149"/>
      <c r="AF34" s="149"/>
      <c r="AG34" s="149" t="s">
        <v>160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89" t="s">
        <v>193</v>
      </c>
      <c r="D35" s="161"/>
      <c r="E35" s="162">
        <v>1.1625000000000001</v>
      </c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/>
      <c r="AG35" s="149" t="s">
        <v>162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6"/>
      <c r="B36" s="157"/>
      <c r="C36" s="189" t="s">
        <v>194</v>
      </c>
      <c r="D36" s="161"/>
      <c r="E36" s="162">
        <v>5.52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49"/>
      <c r="Z36" s="149"/>
      <c r="AA36" s="149"/>
      <c r="AB36" s="149"/>
      <c r="AC36" s="149"/>
      <c r="AD36" s="149"/>
      <c r="AE36" s="149"/>
      <c r="AF36" s="149"/>
      <c r="AG36" s="149" t="s">
        <v>162</v>
      </c>
      <c r="AH36" s="149">
        <v>5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9" t="s">
        <v>195</v>
      </c>
      <c r="D37" s="161"/>
      <c r="E37" s="162">
        <v>4.1849999999999996</v>
      </c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49"/>
      <c r="Z37" s="149"/>
      <c r="AA37" s="149"/>
      <c r="AB37" s="149"/>
      <c r="AC37" s="149"/>
      <c r="AD37" s="149"/>
      <c r="AE37" s="149"/>
      <c r="AF37" s="149"/>
      <c r="AG37" s="149" t="s">
        <v>162</v>
      </c>
      <c r="AH37" s="149">
        <v>5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x14ac:dyDescent="0.2">
      <c r="A38" s="164" t="s">
        <v>149</v>
      </c>
      <c r="B38" s="165" t="s">
        <v>86</v>
      </c>
      <c r="C38" s="187" t="s">
        <v>87</v>
      </c>
      <c r="D38" s="166"/>
      <c r="E38" s="167"/>
      <c r="F38" s="168"/>
      <c r="G38" s="168">
        <f>SUMIF(AG39:AG56,"&lt;&gt;NOR",G39:G56)</f>
        <v>0</v>
      </c>
      <c r="H38" s="168"/>
      <c r="I38" s="168">
        <f>SUM(I39:I56)</f>
        <v>0</v>
      </c>
      <c r="J38" s="168"/>
      <c r="K38" s="168">
        <f>SUM(K39:K56)</f>
        <v>0</v>
      </c>
      <c r="L38" s="168"/>
      <c r="M38" s="168">
        <f>SUM(M39:M56)</f>
        <v>0</v>
      </c>
      <c r="N38" s="168"/>
      <c r="O38" s="168">
        <f>SUM(O39:O56)</f>
        <v>1.84</v>
      </c>
      <c r="P38" s="168"/>
      <c r="Q38" s="168">
        <f>SUM(Q39:Q56)</f>
        <v>0</v>
      </c>
      <c r="R38" s="168"/>
      <c r="S38" s="168"/>
      <c r="T38" s="169"/>
      <c r="U38" s="163"/>
      <c r="V38" s="163">
        <f>SUM(V39:V56)</f>
        <v>149.91</v>
      </c>
      <c r="W38" s="163"/>
      <c r="X38" s="163"/>
      <c r="AG38" t="s">
        <v>150</v>
      </c>
    </row>
    <row r="39" spans="1:60" outlineLevel="1" x14ac:dyDescent="0.2">
      <c r="A39" s="170">
        <v>7</v>
      </c>
      <c r="B39" s="171" t="s">
        <v>196</v>
      </c>
      <c r="C39" s="188" t="s">
        <v>197</v>
      </c>
      <c r="D39" s="172" t="s">
        <v>186</v>
      </c>
      <c r="E39" s="173">
        <v>211.65969999999999</v>
      </c>
      <c r="F39" s="174"/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21</v>
      </c>
      <c r="M39" s="175">
        <f>G39*(1+L39/100)</f>
        <v>0</v>
      </c>
      <c r="N39" s="175">
        <v>2.5000000000000001E-3</v>
      </c>
      <c r="O39" s="175">
        <f>ROUND(E39*N39,2)</f>
        <v>0.53</v>
      </c>
      <c r="P39" s="175">
        <v>0</v>
      </c>
      <c r="Q39" s="175">
        <f>ROUND(E39*P39,2)</f>
        <v>0</v>
      </c>
      <c r="R39" s="175" t="s">
        <v>166</v>
      </c>
      <c r="S39" s="175" t="s">
        <v>155</v>
      </c>
      <c r="T39" s="176" t="s">
        <v>156</v>
      </c>
      <c r="U39" s="159">
        <v>0.24</v>
      </c>
      <c r="V39" s="159">
        <f>ROUND(E39*U39,2)</f>
        <v>50.8</v>
      </c>
      <c r="W39" s="159"/>
      <c r="X39" s="159" t="s">
        <v>157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158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266" t="s">
        <v>198</v>
      </c>
      <c r="D40" s="267"/>
      <c r="E40" s="267"/>
      <c r="F40" s="267"/>
      <c r="G40" s="267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49"/>
      <c r="Z40" s="149"/>
      <c r="AA40" s="149"/>
      <c r="AB40" s="149"/>
      <c r="AC40" s="149"/>
      <c r="AD40" s="149"/>
      <c r="AE40" s="149"/>
      <c r="AF40" s="149"/>
      <c r="AG40" s="149" t="s">
        <v>160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9" t="s">
        <v>199</v>
      </c>
      <c r="D41" s="161"/>
      <c r="E41" s="162">
        <v>166.86349999999999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/>
      <c r="AG41" s="149" t="s">
        <v>162</v>
      </c>
      <c r="AH41" s="149">
        <v>5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6"/>
      <c r="B42" s="157"/>
      <c r="C42" s="189" t="s">
        <v>200</v>
      </c>
      <c r="D42" s="161"/>
      <c r="E42" s="162">
        <v>33.969000000000001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49"/>
      <c r="Z42" s="149"/>
      <c r="AA42" s="149"/>
      <c r="AB42" s="149"/>
      <c r="AC42" s="149"/>
      <c r="AD42" s="149"/>
      <c r="AE42" s="149"/>
      <c r="AF42" s="149"/>
      <c r="AG42" s="149" t="s">
        <v>162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9" t="s">
        <v>201</v>
      </c>
      <c r="D43" s="161"/>
      <c r="E43" s="162">
        <v>10.827199999999999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/>
      <c r="AG43" s="149" t="s">
        <v>162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70">
        <v>8</v>
      </c>
      <c r="B44" s="171" t="s">
        <v>202</v>
      </c>
      <c r="C44" s="188" t="s">
        <v>203</v>
      </c>
      <c r="D44" s="172" t="s">
        <v>204</v>
      </c>
      <c r="E44" s="173">
        <v>18.559999999999999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5">
        <v>2.3800000000000002E-3</v>
      </c>
      <c r="O44" s="175">
        <f>ROUND(E44*N44,2)</f>
        <v>0.04</v>
      </c>
      <c r="P44" s="175">
        <v>0</v>
      </c>
      <c r="Q44" s="175">
        <f>ROUND(E44*P44,2)</f>
        <v>0</v>
      </c>
      <c r="R44" s="175" t="s">
        <v>154</v>
      </c>
      <c r="S44" s="175" t="s">
        <v>155</v>
      </c>
      <c r="T44" s="176" t="s">
        <v>156</v>
      </c>
      <c r="U44" s="159">
        <v>0.18232999999999999</v>
      </c>
      <c r="V44" s="159">
        <f>ROUND(E44*U44,2)</f>
        <v>3.38</v>
      </c>
      <c r="W44" s="159"/>
      <c r="X44" s="159" t="s">
        <v>157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158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6"/>
      <c r="B45" s="157"/>
      <c r="C45" s="189" t="s">
        <v>205</v>
      </c>
      <c r="D45" s="161"/>
      <c r="E45" s="162">
        <v>4.28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49"/>
      <c r="Z45" s="149"/>
      <c r="AA45" s="149"/>
      <c r="AB45" s="149"/>
      <c r="AC45" s="149"/>
      <c r="AD45" s="149"/>
      <c r="AE45" s="149"/>
      <c r="AF45" s="149"/>
      <c r="AG45" s="149" t="s">
        <v>162</v>
      </c>
      <c r="AH45" s="149">
        <v>0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9" t="s">
        <v>206</v>
      </c>
      <c r="D46" s="161"/>
      <c r="E46" s="162">
        <v>3.36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/>
      <c r="AG46" s="149" t="s">
        <v>162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9" t="s">
        <v>207</v>
      </c>
      <c r="D47" s="161"/>
      <c r="E47" s="162">
        <v>2.9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49"/>
      <c r="Z47" s="149"/>
      <c r="AA47" s="149"/>
      <c r="AB47" s="149"/>
      <c r="AC47" s="149"/>
      <c r="AD47" s="149"/>
      <c r="AE47" s="149"/>
      <c r="AF47" s="149"/>
      <c r="AG47" s="149" t="s">
        <v>162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56"/>
      <c r="B48" s="157"/>
      <c r="C48" s="189" t="s">
        <v>208</v>
      </c>
      <c r="D48" s="161"/>
      <c r="E48" s="162">
        <v>2.5</v>
      </c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/>
      <c r="AG48" s="149" t="s">
        <v>162</v>
      </c>
      <c r="AH48" s="149">
        <v>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89" t="s">
        <v>209</v>
      </c>
      <c r="D49" s="161"/>
      <c r="E49" s="162">
        <v>2.5</v>
      </c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49"/>
      <c r="Z49" s="149"/>
      <c r="AA49" s="149"/>
      <c r="AB49" s="149"/>
      <c r="AC49" s="149"/>
      <c r="AD49" s="149"/>
      <c r="AE49" s="149"/>
      <c r="AF49" s="149"/>
      <c r="AG49" s="149" t="s">
        <v>162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6"/>
      <c r="B50" s="157"/>
      <c r="C50" s="189" t="s">
        <v>210</v>
      </c>
      <c r="D50" s="161"/>
      <c r="E50" s="162">
        <v>3.02</v>
      </c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49"/>
      <c r="Z50" s="149"/>
      <c r="AA50" s="149"/>
      <c r="AB50" s="149"/>
      <c r="AC50" s="149"/>
      <c r="AD50" s="149"/>
      <c r="AE50" s="149"/>
      <c r="AF50" s="149"/>
      <c r="AG50" s="149" t="s">
        <v>162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ht="22.5" outlineLevel="1" x14ac:dyDescent="0.2">
      <c r="A51" s="170">
        <v>9</v>
      </c>
      <c r="B51" s="171" t="s">
        <v>211</v>
      </c>
      <c r="C51" s="188" t="s">
        <v>212</v>
      </c>
      <c r="D51" s="172" t="s">
        <v>186</v>
      </c>
      <c r="E51" s="173">
        <v>10.827199999999999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5">
        <v>3.9210000000000002E-2</v>
      </c>
      <c r="O51" s="175">
        <f>ROUND(E51*N51,2)</f>
        <v>0.42</v>
      </c>
      <c r="P51" s="175">
        <v>0</v>
      </c>
      <c r="Q51" s="175">
        <f>ROUND(E51*P51,2)</f>
        <v>0</v>
      </c>
      <c r="R51" s="175" t="s">
        <v>166</v>
      </c>
      <c r="S51" s="175" t="s">
        <v>155</v>
      </c>
      <c r="T51" s="176" t="s">
        <v>156</v>
      </c>
      <c r="U51" s="159">
        <v>0.39600000000000002</v>
      </c>
      <c r="V51" s="159">
        <f>ROUND(E51*U51,2)</f>
        <v>4.29</v>
      </c>
      <c r="W51" s="159"/>
      <c r="X51" s="159" t="s">
        <v>157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158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56"/>
      <c r="B52" s="157"/>
      <c r="C52" s="189" t="s">
        <v>201</v>
      </c>
      <c r="D52" s="161"/>
      <c r="E52" s="162">
        <v>10.827199999999999</v>
      </c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49"/>
      <c r="Z52" s="149"/>
      <c r="AA52" s="149"/>
      <c r="AB52" s="149"/>
      <c r="AC52" s="149"/>
      <c r="AD52" s="149"/>
      <c r="AE52" s="149"/>
      <c r="AF52" s="149"/>
      <c r="AG52" s="149" t="s">
        <v>162</v>
      </c>
      <c r="AH52" s="149">
        <v>0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ht="22.5" outlineLevel="1" x14ac:dyDescent="0.2">
      <c r="A53" s="170">
        <v>10</v>
      </c>
      <c r="B53" s="171" t="s">
        <v>213</v>
      </c>
      <c r="C53" s="188" t="s">
        <v>214</v>
      </c>
      <c r="D53" s="172" t="s">
        <v>186</v>
      </c>
      <c r="E53" s="173">
        <v>211.65969999999999</v>
      </c>
      <c r="F53" s="174"/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21</v>
      </c>
      <c r="M53" s="175">
        <f>G53*(1+L53/100)</f>
        <v>0</v>
      </c>
      <c r="N53" s="175">
        <v>3.6700000000000001E-3</v>
      </c>
      <c r="O53" s="175">
        <f>ROUND(E53*N53,2)</f>
        <v>0.78</v>
      </c>
      <c r="P53" s="175">
        <v>0</v>
      </c>
      <c r="Q53" s="175">
        <f>ROUND(E53*P53,2)</f>
        <v>0</v>
      </c>
      <c r="R53" s="175" t="s">
        <v>166</v>
      </c>
      <c r="S53" s="175" t="s">
        <v>155</v>
      </c>
      <c r="T53" s="176" t="s">
        <v>156</v>
      </c>
      <c r="U53" s="159">
        <v>0.36199999999999999</v>
      </c>
      <c r="V53" s="159">
        <f>ROUND(E53*U53,2)</f>
        <v>76.62</v>
      </c>
      <c r="W53" s="159"/>
      <c r="X53" s="159" t="s">
        <v>157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158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56"/>
      <c r="B54" s="157"/>
      <c r="C54" s="189" t="s">
        <v>215</v>
      </c>
      <c r="D54" s="161"/>
      <c r="E54" s="162">
        <v>211.65969999999999</v>
      </c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49"/>
      <c r="Z54" s="149"/>
      <c r="AA54" s="149"/>
      <c r="AB54" s="149"/>
      <c r="AC54" s="149"/>
      <c r="AD54" s="149"/>
      <c r="AE54" s="149"/>
      <c r="AF54" s="149"/>
      <c r="AG54" s="149" t="s">
        <v>162</v>
      </c>
      <c r="AH54" s="149">
        <v>5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0">
        <v>11</v>
      </c>
      <c r="B55" s="171" t="s">
        <v>216</v>
      </c>
      <c r="C55" s="188" t="s">
        <v>217</v>
      </c>
      <c r="D55" s="172" t="s">
        <v>186</v>
      </c>
      <c r="E55" s="173">
        <v>211.65969999999999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5">
        <v>3.5E-4</v>
      </c>
      <c r="O55" s="175">
        <f>ROUND(E55*N55,2)</f>
        <v>7.0000000000000007E-2</v>
      </c>
      <c r="P55" s="175">
        <v>0</v>
      </c>
      <c r="Q55" s="175">
        <f>ROUND(E55*P55,2)</f>
        <v>0</v>
      </c>
      <c r="R55" s="175" t="s">
        <v>166</v>
      </c>
      <c r="S55" s="175" t="s">
        <v>155</v>
      </c>
      <c r="T55" s="176" t="s">
        <v>156</v>
      </c>
      <c r="U55" s="159">
        <v>7.0000000000000007E-2</v>
      </c>
      <c r="V55" s="159">
        <f>ROUND(E55*U55,2)</f>
        <v>14.82</v>
      </c>
      <c r="W55" s="159"/>
      <c r="X55" s="159" t="s">
        <v>157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158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189" t="s">
        <v>215</v>
      </c>
      <c r="D56" s="161"/>
      <c r="E56" s="162">
        <v>211.65969999999999</v>
      </c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49"/>
      <c r="Z56" s="149"/>
      <c r="AA56" s="149"/>
      <c r="AB56" s="149"/>
      <c r="AC56" s="149"/>
      <c r="AD56" s="149"/>
      <c r="AE56" s="149"/>
      <c r="AF56" s="149"/>
      <c r="AG56" s="149" t="s">
        <v>162</v>
      </c>
      <c r="AH56" s="149">
        <v>5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x14ac:dyDescent="0.2">
      <c r="A57" s="164" t="s">
        <v>149</v>
      </c>
      <c r="B57" s="165" t="s">
        <v>88</v>
      </c>
      <c r="C57" s="187" t="s">
        <v>89</v>
      </c>
      <c r="D57" s="166"/>
      <c r="E57" s="167"/>
      <c r="F57" s="168"/>
      <c r="G57" s="168">
        <f>SUMIF(AG58:AG59,"&lt;&gt;NOR",G58:G59)</f>
        <v>0</v>
      </c>
      <c r="H57" s="168"/>
      <c r="I57" s="168">
        <f>SUM(I58:I59)</f>
        <v>0</v>
      </c>
      <c r="J57" s="168"/>
      <c r="K57" s="168">
        <f>SUM(K58:K59)</f>
        <v>0</v>
      </c>
      <c r="L57" s="168"/>
      <c r="M57" s="168">
        <f>SUM(M58:M59)</f>
        <v>0</v>
      </c>
      <c r="N57" s="168"/>
      <c r="O57" s="168">
        <f>SUM(O58:O59)</f>
        <v>7.0000000000000007E-2</v>
      </c>
      <c r="P57" s="168"/>
      <c r="Q57" s="168">
        <f>SUM(Q58:Q59)</f>
        <v>0</v>
      </c>
      <c r="R57" s="168"/>
      <c r="S57" s="168"/>
      <c r="T57" s="169"/>
      <c r="U57" s="163"/>
      <c r="V57" s="163">
        <f>SUM(V58:V59)</f>
        <v>2.1</v>
      </c>
      <c r="W57" s="163"/>
      <c r="X57" s="163"/>
      <c r="AG57" t="s">
        <v>150</v>
      </c>
    </row>
    <row r="58" spans="1:60" ht="22.5" outlineLevel="1" x14ac:dyDescent="0.2">
      <c r="A58" s="170">
        <v>12</v>
      </c>
      <c r="B58" s="171" t="s">
        <v>218</v>
      </c>
      <c r="C58" s="188" t="s">
        <v>219</v>
      </c>
      <c r="D58" s="172" t="s">
        <v>220</v>
      </c>
      <c r="E58" s="173">
        <v>1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5">
        <v>6.5970000000000001E-2</v>
      </c>
      <c r="O58" s="175">
        <f>ROUND(E58*N58,2)</f>
        <v>7.0000000000000007E-2</v>
      </c>
      <c r="P58" s="175">
        <v>0</v>
      </c>
      <c r="Q58" s="175">
        <f>ROUND(E58*P58,2)</f>
        <v>0</v>
      </c>
      <c r="R58" s="175" t="s">
        <v>154</v>
      </c>
      <c r="S58" s="175" t="s">
        <v>155</v>
      </c>
      <c r="T58" s="176" t="s">
        <v>156</v>
      </c>
      <c r="U58" s="159">
        <v>2.097</v>
      </c>
      <c r="V58" s="159">
        <f>ROUND(E58*U58,2)</f>
        <v>2.1</v>
      </c>
      <c r="W58" s="159"/>
      <c r="X58" s="159" t="s">
        <v>157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158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ht="22.5" outlineLevel="1" x14ac:dyDescent="0.2">
      <c r="A59" s="156"/>
      <c r="B59" s="157"/>
      <c r="C59" s="266" t="s">
        <v>221</v>
      </c>
      <c r="D59" s="267"/>
      <c r="E59" s="267"/>
      <c r="F59" s="267"/>
      <c r="G59" s="267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49"/>
      <c r="Z59" s="149"/>
      <c r="AA59" s="149"/>
      <c r="AB59" s="149"/>
      <c r="AC59" s="149"/>
      <c r="AD59" s="149"/>
      <c r="AE59" s="149"/>
      <c r="AF59" s="149"/>
      <c r="AG59" s="149" t="s">
        <v>160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77" t="str">
        <f>C59</f>
        <v>lisované nebo z úhelníků s vybetonováním prahu, z pomocného pracovního lešení o výšce podlahy do 1900 mm a pro zatížení do 1,5 kPa, včetně dodávky zárubně</v>
      </c>
      <c r="BB59" s="149"/>
      <c r="BC59" s="149"/>
      <c r="BD59" s="149"/>
      <c r="BE59" s="149"/>
      <c r="BF59" s="149"/>
      <c r="BG59" s="149"/>
      <c r="BH59" s="149"/>
    </row>
    <row r="60" spans="1:60" x14ac:dyDescent="0.2">
      <c r="A60" s="164" t="s">
        <v>149</v>
      </c>
      <c r="B60" s="165" t="s">
        <v>90</v>
      </c>
      <c r="C60" s="187" t="s">
        <v>91</v>
      </c>
      <c r="D60" s="166"/>
      <c r="E60" s="167"/>
      <c r="F60" s="168"/>
      <c r="G60" s="168">
        <f>SUMIF(AG61:AG64,"&lt;&gt;NOR",G61:G64)</f>
        <v>0</v>
      </c>
      <c r="H60" s="168"/>
      <c r="I60" s="168">
        <f>SUM(I61:I64)</f>
        <v>0</v>
      </c>
      <c r="J60" s="168"/>
      <c r="K60" s="168">
        <f>SUM(K61:K64)</f>
        <v>0</v>
      </c>
      <c r="L60" s="168"/>
      <c r="M60" s="168">
        <f>SUM(M61:M64)</f>
        <v>0</v>
      </c>
      <c r="N60" s="168"/>
      <c r="O60" s="168">
        <f>SUM(O61:O64)</f>
        <v>0.19</v>
      </c>
      <c r="P60" s="168"/>
      <c r="Q60" s="168">
        <f>SUM(Q61:Q64)</f>
        <v>0</v>
      </c>
      <c r="R60" s="168"/>
      <c r="S60" s="168"/>
      <c r="T60" s="169"/>
      <c r="U60" s="163"/>
      <c r="V60" s="163">
        <f>SUM(V61:V64)</f>
        <v>25.68</v>
      </c>
      <c r="W60" s="163"/>
      <c r="X60" s="163"/>
      <c r="AG60" t="s">
        <v>150</v>
      </c>
    </row>
    <row r="61" spans="1:60" outlineLevel="1" x14ac:dyDescent="0.2">
      <c r="A61" s="170">
        <v>13</v>
      </c>
      <c r="B61" s="171" t="s">
        <v>222</v>
      </c>
      <c r="C61" s="188" t="s">
        <v>223</v>
      </c>
      <c r="D61" s="172" t="s">
        <v>186</v>
      </c>
      <c r="E61" s="173">
        <v>119.99299999999999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5">
        <v>1.58E-3</v>
      </c>
      <c r="O61" s="175">
        <f>ROUND(E61*N61,2)</f>
        <v>0.19</v>
      </c>
      <c r="P61" s="175">
        <v>0</v>
      </c>
      <c r="Q61" s="175">
        <f>ROUND(E61*P61,2)</f>
        <v>0</v>
      </c>
      <c r="R61" s="175" t="s">
        <v>224</v>
      </c>
      <c r="S61" s="175" t="s">
        <v>155</v>
      </c>
      <c r="T61" s="176" t="s">
        <v>156</v>
      </c>
      <c r="U61" s="159">
        <v>0.214</v>
      </c>
      <c r="V61" s="159">
        <f>ROUND(E61*U61,2)</f>
        <v>25.68</v>
      </c>
      <c r="W61" s="159"/>
      <c r="X61" s="159" t="s">
        <v>157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158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9" t="s">
        <v>225</v>
      </c>
      <c r="D62" s="161"/>
      <c r="E62" s="162">
        <v>75.884699999999995</v>
      </c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49"/>
      <c r="Z62" s="149"/>
      <c r="AA62" s="149"/>
      <c r="AB62" s="149"/>
      <c r="AC62" s="149"/>
      <c r="AD62" s="149"/>
      <c r="AE62" s="149"/>
      <c r="AF62" s="149"/>
      <c r="AG62" s="149" t="s">
        <v>162</v>
      </c>
      <c r="AH62" s="149">
        <v>5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6"/>
      <c r="B63" s="157"/>
      <c r="C63" s="189" t="s">
        <v>226</v>
      </c>
      <c r="D63" s="161"/>
      <c r="E63" s="162">
        <v>12.5222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/>
      <c r="AG63" s="149" t="s">
        <v>162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9" t="s">
        <v>227</v>
      </c>
      <c r="D64" s="161"/>
      <c r="E64" s="162">
        <v>31.586099999999998</v>
      </c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49"/>
      <c r="Z64" s="149"/>
      <c r="AA64" s="149"/>
      <c r="AB64" s="149"/>
      <c r="AC64" s="149"/>
      <c r="AD64" s="149"/>
      <c r="AE64" s="149"/>
      <c r="AF64" s="149"/>
      <c r="AG64" s="149" t="s">
        <v>162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x14ac:dyDescent="0.2">
      <c r="A65" s="164" t="s">
        <v>149</v>
      </c>
      <c r="B65" s="165" t="s">
        <v>92</v>
      </c>
      <c r="C65" s="187" t="s">
        <v>93</v>
      </c>
      <c r="D65" s="166"/>
      <c r="E65" s="167"/>
      <c r="F65" s="168"/>
      <c r="G65" s="168">
        <f>SUMIF(AG66:AG69,"&lt;&gt;NOR",G66:G69)</f>
        <v>0</v>
      </c>
      <c r="H65" s="168"/>
      <c r="I65" s="168">
        <f>SUM(I66:I69)</f>
        <v>0</v>
      </c>
      <c r="J65" s="168"/>
      <c r="K65" s="168">
        <f>SUM(K66:K69)</f>
        <v>0</v>
      </c>
      <c r="L65" s="168"/>
      <c r="M65" s="168">
        <f>SUM(M66:M69)</f>
        <v>0</v>
      </c>
      <c r="N65" s="168"/>
      <c r="O65" s="168">
        <f>SUM(O66:O69)</f>
        <v>0</v>
      </c>
      <c r="P65" s="168"/>
      <c r="Q65" s="168">
        <f>SUM(Q66:Q69)</f>
        <v>0</v>
      </c>
      <c r="R65" s="168"/>
      <c r="S65" s="168"/>
      <c r="T65" s="169"/>
      <c r="U65" s="163"/>
      <c r="V65" s="163">
        <f>SUM(V66:V69)</f>
        <v>2.2200000000000002</v>
      </c>
      <c r="W65" s="163"/>
      <c r="X65" s="163"/>
      <c r="AG65" t="s">
        <v>150</v>
      </c>
    </row>
    <row r="66" spans="1:60" outlineLevel="1" x14ac:dyDescent="0.2">
      <c r="A66" s="170">
        <v>14</v>
      </c>
      <c r="B66" s="171" t="s">
        <v>228</v>
      </c>
      <c r="C66" s="188" t="s">
        <v>229</v>
      </c>
      <c r="D66" s="172" t="s">
        <v>186</v>
      </c>
      <c r="E66" s="173">
        <v>164.16470000000001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5">
        <v>0</v>
      </c>
      <c r="O66" s="175">
        <f>ROUND(E66*N66,2)</f>
        <v>0</v>
      </c>
      <c r="P66" s="175">
        <v>0</v>
      </c>
      <c r="Q66" s="175">
        <f>ROUND(E66*P66,2)</f>
        <v>0</v>
      </c>
      <c r="R66" s="175"/>
      <c r="S66" s="175" t="s">
        <v>230</v>
      </c>
      <c r="T66" s="176" t="s">
        <v>156</v>
      </c>
      <c r="U66" s="159">
        <v>1.35E-2</v>
      </c>
      <c r="V66" s="159">
        <f>ROUND(E66*U66,2)</f>
        <v>2.2200000000000002</v>
      </c>
      <c r="W66" s="159"/>
      <c r="X66" s="159" t="s">
        <v>157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158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6"/>
      <c r="B67" s="157"/>
      <c r="C67" s="189" t="s">
        <v>231</v>
      </c>
      <c r="D67" s="161"/>
      <c r="E67" s="162">
        <v>27.11</v>
      </c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49"/>
      <c r="Z67" s="149"/>
      <c r="AA67" s="149"/>
      <c r="AB67" s="149"/>
      <c r="AC67" s="149"/>
      <c r="AD67" s="149"/>
      <c r="AE67" s="149"/>
      <c r="AF67" s="149"/>
      <c r="AG67" s="149" t="s">
        <v>162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6"/>
      <c r="B68" s="157"/>
      <c r="C68" s="189" t="s">
        <v>232</v>
      </c>
      <c r="D68" s="161"/>
      <c r="E68" s="162">
        <v>61.17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49"/>
      <c r="Z68" s="149"/>
      <c r="AA68" s="149"/>
      <c r="AB68" s="149"/>
      <c r="AC68" s="149"/>
      <c r="AD68" s="149"/>
      <c r="AE68" s="149"/>
      <c r="AF68" s="149"/>
      <c r="AG68" s="149" t="s">
        <v>162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9" t="s">
        <v>225</v>
      </c>
      <c r="D69" s="161"/>
      <c r="E69" s="162">
        <v>75.884699999999995</v>
      </c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/>
      <c r="AG69" s="149" t="s">
        <v>162</v>
      </c>
      <c r="AH69" s="149">
        <v>5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x14ac:dyDescent="0.2">
      <c r="A70" s="164" t="s">
        <v>149</v>
      </c>
      <c r="B70" s="165" t="s">
        <v>94</v>
      </c>
      <c r="C70" s="187" t="s">
        <v>95</v>
      </c>
      <c r="D70" s="166"/>
      <c r="E70" s="167"/>
      <c r="F70" s="168"/>
      <c r="G70" s="168">
        <f>SUMIF(AG71:AG132,"&lt;&gt;NOR",G71:G132)</f>
        <v>0</v>
      </c>
      <c r="H70" s="168"/>
      <c r="I70" s="168">
        <f>SUM(I71:I132)</f>
        <v>0</v>
      </c>
      <c r="J70" s="168"/>
      <c r="K70" s="168">
        <f>SUM(K71:K132)</f>
        <v>0</v>
      </c>
      <c r="L70" s="168"/>
      <c r="M70" s="168">
        <f>SUM(M71:M132)</f>
        <v>0</v>
      </c>
      <c r="N70" s="168"/>
      <c r="O70" s="168">
        <f>SUM(O71:O132)</f>
        <v>1.44</v>
      </c>
      <c r="P70" s="168"/>
      <c r="Q70" s="168">
        <f>SUM(Q71:Q132)</f>
        <v>24.32</v>
      </c>
      <c r="R70" s="168"/>
      <c r="S70" s="168"/>
      <c r="T70" s="169"/>
      <c r="U70" s="163"/>
      <c r="V70" s="163">
        <f>SUM(V71:V132)</f>
        <v>198.82000000000002</v>
      </c>
      <c r="W70" s="163"/>
      <c r="X70" s="163"/>
      <c r="AG70" t="s">
        <v>150</v>
      </c>
    </row>
    <row r="71" spans="1:60" outlineLevel="1" x14ac:dyDescent="0.2">
      <c r="A71" s="170">
        <v>15</v>
      </c>
      <c r="B71" s="171" t="s">
        <v>233</v>
      </c>
      <c r="C71" s="188" t="s">
        <v>234</v>
      </c>
      <c r="D71" s="172" t="s">
        <v>186</v>
      </c>
      <c r="E71" s="173">
        <v>55.777500000000003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5">
        <v>6.7000000000000002E-4</v>
      </c>
      <c r="O71" s="175">
        <f>ROUND(E71*N71,2)</f>
        <v>0.04</v>
      </c>
      <c r="P71" s="175">
        <v>0.18</v>
      </c>
      <c r="Q71" s="175">
        <f>ROUND(E71*P71,2)</f>
        <v>10.039999999999999</v>
      </c>
      <c r="R71" s="175" t="s">
        <v>235</v>
      </c>
      <c r="S71" s="175" t="s">
        <v>155</v>
      </c>
      <c r="T71" s="176" t="s">
        <v>156</v>
      </c>
      <c r="U71" s="159">
        <v>0.23200000000000001</v>
      </c>
      <c r="V71" s="159">
        <f>ROUND(E71*U71,2)</f>
        <v>12.94</v>
      </c>
      <c r="W71" s="159"/>
      <c r="X71" s="159" t="s">
        <v>157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158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2.5" outlineLevel="1" x14ac:dyDescent="0.2">
      <c r="A72" s="156"/>
      <c r="B72" s="157"/>
      <c r="C72" s="266" t="s">
        <v>236</v>
      </c>
      <c r="D72" s="267"/>
      <c r="E72" s="267"/>
      <c r="F72" s="267"/>
      <c r="G72" s="267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49"/>
      <c r="Z72" s="149"/>
      <c r="AA72" s="149"/>
      <c r="AB72" s="149"/>
      <c r="AC72" s="149"/>
      <c r="AD72" s="149"/>
      <c r="AE72" s="149"/>
      <c r="AF72" s="149"/>
      <c r="AG72" s="149" t="s">
        <v>160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77" t="str">
        <f>C72</f>
        <v>nebo vybourání otvorů průřezové plochy přes 4 m2 v příčkách, včetně pomocného lešení o výšce podlahy do 1900 mm a pro zatížení do 1,5 kPa  (150 kg/m2),</v>
      </c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9" t="s">
        <v>237</v>
      </c>
      <c r="D73" s="161"/>
      <c r="E73" s="162">
        <v>55.777500000000003</v>
      </c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49"/>
      <c r="Z73" s="149"/>
      <c r="AA73" s="149"/>
      <c r="AB73" s="149"/>
      <c r="AC73" s="149"/>
      <c r="AD73" s="149"/>
      <c r="AE73" s="149"/>
      <c r="AF73" s="149"/>
      <c r="AG73" s="149" t="s">
        <v>162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0">
        <v>16</v>
      </c>
      <c r="B74" s="171" t="s">
        <v>238</v>
      </c>
      <c r="C74" s="188" t="s">
        <v>239</v>
      </c>
      <c r="D74" s="172" t="s">
        <v>220</v>
      </c>
      <c r="E74" s="173">
        <v>4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5">
        <v>0</v>
      </c>
      <c r="O74" s="175">
        <f>ROUND(E74*N74,2)</f>
        <v>0</v>
      </c>
      <c r="P74" s="175">
        <v>0</v>
      </c>
      <c r="Q74" s="175">
        <f>ROUND(E74*P74,2)</f>
        <v>0</v>
      </c>
      <c r="R74" s="175" t="s">
        <v>235</v>
      </c>
      <c r="S74" s="175" t="s">
        <v>155</v>
      </c>
      <c r="T74" s="176" t="s">
        <v>156</v>
      </c>
      <c r="U74" s="159">
        <v>0.05</v>
      </c>
      <c r="V74" s="159">
        <f>ROUND(E74*U74,2)</f>
        <v>0.2</v>
      </c>
      <c r="W74" s="159"/>
      <c r="X74" s="159" t="s">
        <v>157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158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266" t="s">
        <v>240</v>
      </c>
      <c r="D75" s="267"/>
      <c r="E75" s="267"/>
      <c r="F75" s="267"/>
      <c r="G75" s="267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49"/>
      <c r="Z75" s="149"/>
      <c r="AA75" s="149"/>
      <c r="AB75" s="149"/>
      <c r="AC75" s="149"/>
      <c r="AD75" s="149"/>
      <c r="AE75" s="149"/>
      <c r="AF75" s="149"/>
      <c r="AG75" s="149" t="s">
        <v>160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ht="33.75" outlineLevel="1" x14ac:dyDescent="0.2">
      <c r="A76" s="170">
        <v>17</v>
      </c>
      <c r="B76" s="171" t="s">
        <v>241</v>
      </c>
      <c r="C76" s="188" t="s">
        <v>242</v>
      </c>
      <c r="D76" s="172" t="s">
        <v>186</v>
      </c>
      <c r="E76" s="173">
        <v>5.22</v>
      </c>
      <c r="F76" s="174"/>
      <c r="G76" s="175">
        <f>ROUND(E76*F76,2)</f>
        <v>0</v>
      </c>
      <c r="H76" s="174"/>
      <c r="I76" s="175">
        <f>ROUND(E76*H76,2)</f>
        <v>0</v>
      </c>
      <c r="J76" s="174"/>
      <c r="K76" s="175">
        <f>ROUND(E76*J76,2)</f>
        <v>0</v>
      </c>
      <c r="L76" s="175">
        <v>21</v>
      </c>
      <c r="M76" s="175">
        <f>G76*(1+L76/100)</f>
        <v>0</v>
      </c>
      <c r="N76" s="175">
        <v>1.17E-3</v>
      </c>
      <c r="O76" s="175">
        <f>ROUND(E76*N76,2)</f>
        <v>0.01</v>
      </c>
      <c r="P76" s="175">
        <v>7.5999999999999998E-2</v>
      </c>
      <c r="Q76" s="175">
        <f>ROUND(E76*P76,2)</f>
        <v>0.4</v>
      </c>
      <c r="R76" s="175" t="s">
        <v>235</v>
      </c>
      <c r="S76" s="175" t="s">
        <v>155</v>
      </c>
      <c r="T76" s="176" t="s">
        <v>156</v>
      </c>
      <c r="U76" s="159">
        <v>0.93899999999999995</v>
      </c>
      <c r="V76" s="159">
        <f>ROUND(E76*U76,2)</f>
        <v>4.9000000000000004</v>
      </c>
      <c r="W76" s="159"/>
      <c r="X76" s="159" t="s">
        <v>157</v>
      </c>
      <c r="Y76" s="149"/>
      <c r="Z76" s="149"/>
      <c r="AA76" s="149"/>
      <c r="AB76" s="149"/>
      <c r="AC76" s="149"/>
      <c r="AD76" s="149"/>
      <c r="AE76" s="149"/>
      <c r="AF76" s="149"/>
      <c r="AG76" s="149" t="s">
        <v>158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9" t="s">
        <v>243</v>
      </c>
      <c r="D77" s="161"/>
      <c r="E77" s="162">
        <v>5.22</v>
      </c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/>
      <c r="AG77" s="149" t="s">
        <v>162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ht="33.75" outlineLevel="1" x14ac:dyDescent="0.2">
      <c r="A78" s="170">
        <v>18</v>
      </c>
      <c r="B78" s="171" t="s">
        <v>244</v>
      </c>
      <c r="C78" s="188" t="s">
        <v>245</v>
      </c>
      <c r="D78" s="172" t="s">
        <v>153</v>
      </c>
      <c r="E78" s="173">
        <v>0.92393000000000003</v>
      </c>
      <c r="F78" s="174"/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21</v>
      </c>
      <c r="M78" s="175">
        <f>G78*(1+L78/100)</f>
        <v>0</v>
      </c>
      <c r="N78" s="175">
        <v>1.82E-3</v>
      </c>
      <c r="O78" s="175">
        <f>ROUND(E78*N78,2)</f>
        <v>0</v>
      </c>
      <c r="P78" s="175">
        <v>1.8</v>
      </c>
      <c r="Q78" s="175">
        <f>ROUND(E78*P78,2)</f>
        <v>1.66</v>
      </c>
      <c r="R78" s="175" t="s">
        <v>235</v>
      </c>
      <c r="S78" s="175" t="s">
        <v>155</v>
      </c>
      <c r="T78" s="176" t="s">
        <v>156</v>
      </c>
      <c r="U78" s="159">
        <v>5.016</v>
      </c>
      <c r="V78" s="159">
        <f>ROUND(E78*U78,2)</f>
        <v>4.63</v>
      </c>
      <c r="W78" s="159"/>
      <c r="X78" s="159" t="s">
        <v>157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158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266" t="s">
        <v>246</v>
      </c>
      <c r="D79" s="267"/>
      <c r="E79" s="267"/>
      <c r="F79" s="267"/>
      <c r="G79" s="267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49"/>
      <c r="Z79" s="149"/>
      <c r="AA79" s="149"/>
      <c r="AB79" s="149"/>
      <c r="AC79" s="149"/>
      <c r="AD79" s="149"/>
      <c r="AE79" s="149"/>
      <c r="AF79" s="149"/>
      <c r="AG79" s="149" t="s">
        <v>160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6"/>
      <c r="B80" s="157"/>
      <c r="C80" s="189" t="s">
        <v>247</v>
      </c>
      <c r="D80" s="161"/>
      <c r="E80" s="162">
        <v>0.37706000000000001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/>
      <c r="AG80" s="149" t="s">
        <v>162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56"/>
      <c r="B81" s="157"/>
      <c r="C81" s="189" t="s">
        <v>248</v>
      </c>
      <c r="D81" s="161"/>
      <c r="E81" s="162">
        <v>0.11638</v>
      </c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49"/>
      <c r="Z81" s="149"/>
      <c r="AA81" s="149"/>
      <c r="AB81" s="149"/>
      <c r="AC81" s="149"/>
      <c r="AD81" s="149"/>
      <c r="AE81" s="149"/>
      <c r="AF81" s="149"/>
      <c r="AG81" s="149" t="s">
        <v>162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9" t="s">
        <v>249</v>
      </c>
      <c r="D82" s="161"/>
      <c r="E82" s="162">
        <v>9.6250000000000002E-2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49"/>
      <c r="Z82" s="149"/>
      <c r="AA82" s="149"/>
      <c r="AB82" s="149"/>
      <c r="AC82" s="149"/>
      <c r="AD82" s="149"/>
      <c r="AE82" s="149"/>
      <c r="AF82" s="149"/>
      <c r="AG82" s="149" t="s">
        <v>162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9" t="s">
        <v>250</v>
      </c>
      <c r="D83" s="161"/>
      <c r="E83" s="162">
        <v>7.8750000000000001E-2</v>
      </c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49"/>
      <c r="Z83" s="149"/>
      <c r="AA83" s="149"/>
      <c r="AB83" s="149"/>
      <c r="AC83" s="149"/>
      <c r="AD83" s="149"/>
      <c r="AE83" s="149"/>
      <c r="AF83" s="149"/>
      <c r="AG83" s="149" t="s">
        <v>162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189" t="s">
        <v>251</v>
      </c>
      <c r="D84" s="161"/>
      <c r="E84" s="162">
        <v>7.8750000000000001E-2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/>
      <c r="AG84" s="149" t="s">
        <v>162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9" t="s">
        <v>252</v>
      </c>
      <c r="D85" s="161"/>
      <c r="E85" s="162">
        <v>0.17674999999999999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49"/>
      <c r="Z85" s="149"/>
      <c r="AA85" s="149"/>
      <c r="AB85" s="149"/>
      <c r="AC85" s="149"/>
      <c r="AD85" s="149"/>
      <c r="AE85" s="149"/>
      <c r="AF85" s="149"/>
      <c r="AG85" s="149" t="s">
        <v>162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ht="33.75" outlineLevel="1" x14ac:dyDescent="0.2">
      <c r="A86" s="170">
        <v>19</v>
      </c>
      <c r="B86" s="171" t="s">
        <v>253</v>
      </c>
      <c r="C86" s="188" t="s">
        <v>254</v>
      </c>
      <c r="D86" s="172" t="s">
        <v>153</v>
      </c>
      <c r="E86" s="173">
        <v>1.5833999999999999</v>
      </c>
      <c r="F86" s="174"/>
      <c r="G86" s="175">
        <f>ROUND(E86*F86,2)</f>
        <v>0</v>
      </c>
      <c r="H86" s="174"/>
      <c r="I86" s="175">
        <f>ROUND(E86*H86,2)</f>
        <v>0</v>
      </c>
      <c r="J86" s="174"/>
      <c r="K86" s="175">
        <f>ROUND(E86*J86,2)</f>
        <v>0</v>
      </c>
      <c r="L86" s="175">
        <v>21</v>
      </c>
      <c r="M86" s="175">
        <f>G86*(1+L86/100)</f>
        <v>0</v>
      </c>
      <c r="N86" s="175">
        <v>1.82E-3</v>
      </c>
      <c r="O86" s="175">
        <f>ROUND(E86*N86,2)</f>
        <v>0</v>
      </c>
      <c r="P86" s="175">
        <v>1.8</v>
      </c>
      <c r="Q86" s="175">
        <f>ROUND(E86*P86,2)</f>
        <v>2.85</v>
      </c>
      <c r="R86" s="175" t="s">
        <v>235</v>
      </c>
      <c r="S86" s="175" t="s">
        <v>155</v>
      </c>
      <c r="T86" s="176" t="s">
        <v>156</v>
      </c>
      <c r="U86" s="159">
        <v>5.7960000000000003</v>
      </c>
      <c r="V86" s="159">
        <f>ROUND(E86*U86,2)</f>
        <v>9.18</v>
      </c>
      <c r="W86" s="159"/>
      <c r="X86" s="159" t="s">
        <v>157</v>
      </c>
      <c r="Y86" s="149"/>
      <c r="Z86" s="149"/>
      <c r="AA86" s="149"/>
      <c r="AB86" s="149"/>
      <c r="AC86" s="149"/>
      <c r="AD86" s="149"/>
      <c r="AE86" s="149"/>
      <c r="AF86" s="149"/>
      <c r="AG86" s="149" t="s">
        <v>158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56"/>
      <c r="B87" s="157"/>
      <c r="C87" s="266" t="s">
        <v>246</v>
      </c>
      <c r="D87" s="267"/>
      <c r="E87" s="267"/>
      <c r="F87" s="267"/>
      <c r="G87" s="267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49"/>
      <c r="Z87" s="149"/>
      <c r="AA87" s="149"/>
      <c r="AB87" s="149"/>
      <c r="AC87" s="149"/>
      <c r="AD87" s="149"/>
      <c r="AE87" s="149"/>
      <c r="AF87" s="149"/>
      <c r="AG87" s="149" t="s">
        <v>160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9" t="s">
        <v>255</v>
      </c>
      <c r="D88" s="161"/>
      <c r="E88" s="162">
        <v>0.42</v>
      </c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49"/>
      <c r="Z88" s="149"/>
      <c r="AA88" s="149"/>
      <c r="AB88" s="149"/>
      <c r="AC88" s="149"/>
      <c r="AD88" s="149"/>
      <c r="AE88" s="149"/>
      <c r="AF88" s="149"/>
      <c r="AG88" s="149" t="s">
        <v>162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6"/>
      <c r="B89" s="157"/>
      <c r="C89" s="189" t="s">
        <v>256</v>
      </c>
      <c r="D89" s="161"/>
      <c r="E89" s="162">
        <v>0.126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49"/>
      <c r="Z89" s="149"/>
      <c r="AA89" s="149"/>
      <c r="AB89" s="149"/>
      <c r="AC89" s="149"/>
      <c r="AD89" s="149"/>
      <c r="AE89" s="149"/>
      <c r="AF89" s="149"/>
      <c r="AG89" s="149" t="s">
        <v>162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189" t="s">
        <v>257</v>
      </c>
      <c r="D90" s="161"/>
      <c r="E90" s="162">
        <v>0.189</v>
      </c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49"/>
      <c r="Z90" s="149"/>
      <c r="AA90" s="149"/>
      <c r="AB90" s="149"/>
      <c r="AC90" s="149"/>
      <c r="AD90" s="149"/>
      <c r="AE90" s="149"/>
      <c r="AF90" s="149"/>
      <c r="AG90" s="149" t="s">
        <v>162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56"/>
      <c r="B91" s="157"/>
      <c r="C91" s="189" t="s">
        <v>258</v>
      </c>
      <c r="D91" s="161"/>
      <c r="E91" s="162">
        <v>0.16632</v>
      </c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49"/>
      <c r="Z91" s="149"/>
      <c r="AA91" s="149"/>
      <c r="AB91" s="149"/>
      <c r="AC91" s="149"/>
      <c r="AD91" s="149"/>
      <c r="AE91" s="149"/>
      <c r="AF91" s="149"/>
      <c r="AG91" s="149" t="s">
        <v>162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56"/>
      <c r="B92" s="157"/>
      <c r="C92" s="189" t="s">
        <v>259</v>
      </c>
      <c r="D92" s="161"/>
      <c r="E92" s="162">
        <v>0.27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49"/>
      <c r="Z92" s="149"/>
      <c r="AA92" s="149"/>
      <c r="AB92" s="149"/>
      <c r="AC92" s="149"/>
      <c r="AD92" s="149"/>
      <c r="AE92" s="149"/>
      <c r="AF92" s="149"/>
      <c r="AG92" s="149" t="s">
        <v>162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9" t="s">
        <v>260</v>
      </c>
      <c r="D93" s="161"/>
      <c r="E93" s="162">
        <v>0.41208</v>
      </c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49"/>
      <c r="Z93" s="149"/>
      <c r="AA93" s="149"/>
      <c r="AB93" s="149"/>
      <c r="AC93" s="149"/>
      <c r="AD93" s="149"/>
      <c r="AE93" s="149"/>
      <c r="AF93" s="149"/>
      <c r="AG93" s="149" t="s">
        <v>162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ht="33.75" outlineLevel="1" x14ac:dyDescent="0.2">
      <c r="A94" s="170">
        <v>20</v>
      </c>
      <c r="B94" s="171" t="s">
        <v>261</v>
      </c>
      <c r="C94" s="188" t="s">
        <v>262</v>
      </c>
      <c r="D94" s="172" t="s">
        <v>153</v>
      </c>
      <c r="E94" s="173">
        <v>1.458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5">
        <v>1.33E-3</v>
      </c>
      <c r="O94" s="175">
        <f>ROUND(E94*N94,2)</f>
        <v>0</v>
      </c>
      <c r="P94" s="175">
        <v>1.8</v>
      </c>
      <c r="Q94" s="175">
        <f>ROUND(E94*P94,2)</f>
        <v>2.62</v>
      </c>
      <c r="R94" s="175" t="s">
        <v>235</v>
      </c>
      <c r="S94" s="175" t="s">
        <v>155</v>
      </c>
      <c r="T94" s="176" t="s">
        <v>156</v>
      </c>
      <c r="U94" s="159">
        <v>6.6609999999999996</v>
      </c>
      <c r="V94" s="159">
        <f>ROUND(E94*U94,2)</f>
        <v>9.7100000000000009</v>
      </c>
      <c r="W94" s="159"/>
      <c r="X94" s="159" t="s">
        <v>157</v>
      </c>
      <c r="Y94" s="149"/>
      <c r="Z94" s="149"/>
      <c r="AA94" s="149"/>
      <c r="AB94" s="149"/>
      <c r="AC94" s="149"/>
      <c r="AD94" s="149"/>
      <c r="AE94" s="149"/>
      <c r="AF94" s="149"/>
      <c r="AG94" s="149" t="s">
        <v>158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56"/>
      <c r="B95" s="157"/>
      <c r="C95" s="266" t="s">
        <v>246</v>
      </c>
      <c r="D95" s="267"/>
      <c r="E95" s="267"/>
      <c r="F95" s="267"/>
      <c r="G95" s="267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49"/>
      <c r="Z95" s="149"/>
      <c r="AA95" s="149"/>
      <c r="AB95" s="149"/>
      <c r="AC95" s="149"/>
      <c r="AD95" s="149"/>
      <c r="AE95" s="149"/>
      <c r="AF95" s="149"/>
      <c r="AG95" s="149" t="s">
        <v>160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189" t="s">
        <v>263</v>
      </c>
      <c r="D96" s="161"/>
      <c r="E96" s="162">
        <v>1.458</v>
      </c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/>
      <c r="AG96" s="149" t="s">
        <v>162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33.75" outlineLevel="1" x14ac:dyDescent="0.2">
      <c r="A97" s="170">
        <v>21</v>
      </c>
      <c r="B97" s="171" t="s">
        <v>264</v>
      </c>
      <c r="C97" s="188" t="s">
        <v>265</v>
      </c>
      <c r="D97" s="172" t="s">
        <v>204</v>
      </c>
      <c r="E97" s="173">
        <v>38.35</v>
      </c>
      <c r="F97" s="174"/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21</v>
      </c>
      <c r="M97" s="175">
        <f>G97*(1+L97/100)</f>
        <v>0</v>
      </c>
      <c r="N97" s="175">
        <v>0</v>
      </c>
      <c r="O97" s="175">
        <f>ROUND(E97*N97,2)</f>
        <v>0</v>
      </c>
      <c r="P97" s="175">
        <v>4.2000000000000003E-2</v>
      </c>
      <c r="Q97" s="175">
        <f>ROUND(E97*P97,2)</f>
        <v>1.61</v>
      </c>
      <c r="R97" s="175" t="s">
        <v>235</v>
      </c>
      <c r="S97" s="175" t="s">
        <v>155</v>
      </c>
      <c r="T97" s="176" t="s">
        <v>156</v>
      </c>
      <c r="U97" s="159">
        <v>0.71499999999999997</v>
      </c>
      <c r="V97" s="159">
        <f>ROUND(E97*U97,2)</f>
        <v>27.42</v>
      </c>
      <c r="W97" s="159"/>
      <c r="X97" s="159" t="s">
        <v>157</v>
      </c>
      <c r="Y97" s="149"/>
      <c r="Z97" s="149"/>
      <c r="AA97" s="149"/>
      <c r="AB97" s="149"/>
      <c r="AC97" s="149"/>
      <c r="AD97" s="149"/>
      <c r="AE97" s="149"/>
      <c r="AF97" s="149"/>
      <c r="AG97" s="149" t="s">
        <v>158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56"/>
      <c r="B98" s="157"/>
      <c r="C98" s="189" t="s">
        <v>266</v>
      </c>
      <c r="D98" s="161"/>
      <c r="E98" s="162">
        <v>3.3</v>
      </c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49"/>
      <c r="Z98" s="149"/>
      <c r="AA98" s="149"/>
      <c r="AB98" s="149"/>
      <c r="AC98" s="149"/>
      <c r="AD98" s="149"/>
      <c r="AE98" s="149"/>
      <c r="AF98" s="149"/>
      <c r="AG98" s="149" t="s">
        <v>162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6"/>
      <c r="B99" s="157"/>
      <c r="C99" s="189" t="s">
        <v>267</v>
      </c>
      <c r="D99" s="161"/>
      <c r="E99" s="162">
        <v>3.3</v>
      </c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49"/>
      <c r="Z99" s="149"/>
      <c r="AA99" s="149"/>
      <c r="AB99" s="149"/>
      <c r="AC99" s="149"/>
      <c r="AD99" s="149"/>
      <c r="AE99" s="149"/>
      <c r="AF99" s="149"/>
      <c r="AG99" s="149" t="s">
        <v>162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56"/>
      <c r="B100" s="157"/>
      <c r="C100" s="189" t="s">
        <v>268</v>
      </c>
      <c r="D100" s="161"/>
      <c r="E100" s="162">
        <v>3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49"/>
      <c r="Z100" s="149"/>
      <c r="AA100" s="149"/>
      <c r="AB100" s="149"/>
      <c r="AC100" s="149"/>
      <c r="AD100" s="149"/>
      <c r="AE100" s="149"/>
      <c r="AF100" s="149"/>
      <c r="AG100" s="149" t="s">
        <v>162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189" t="s">
        <v>269</v>
      </c>
      <c r="D101" s="161"/>
      <c r="E101" s="162">
        <v>3</v>
      </c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162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56"/>
      <c r="B102" s="157"/>
      <c r="C102" s="189" t="s">
        <v>270</v>
      </c>
      <c r="D102" s="161"/>
      <c r="E102" s="162">
        <v>4.5</v>
      </c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49"/>
      <c r="Z102" s="149"/>
      <c r="AA102" s="149"/>
      <c r="AB102" s="149"/>
      <c r="AC102" s="149"/>
      <c r="AD102" s="149"/>
      <c r="AE102" s="149"/>
      <c r="AF102" s="149"/>
      <c r="AG102" s="149" t="s">
        <v>162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56"/>
      <c r="B103" s="157"/>
      <c r="C103" s="189" t="s">
        <v>271</v>
      </c>
      <c r="D103" s="161"/>
      <c r="E103" s="162">
        <v>3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162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56"/>
      <c r="B104" s="157"/>
      <c r="C104" s="189" t="s">
        <v>272</v>
      </c>
      <c r="D104" s="161"/>
      <c r="E104" s="162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162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">
      <c r="A105" s="156"/>
      <c r="B105" s="157"/>
      <c r="C105" s="189" t="s">
        <v>273</v>
      </c>
      <c r="D105" s="161"/>
      <c r="E105" s="162">
        <v>2.8</v>
      </c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49"/>
      <c r="Z105" s="149"/>
      <c r="AA105" s="149"/>
      <c r="AB105" s="149"/>
      <c r="AC105" s="149"/>
      <c r="AD105" s="149"/>
      <c r="AE105" s="149"/>
      <c r="AF105" s="149"/>
      <c r="AG105" s="149" t="s">
        <v>162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56"/>
      <c r="B106" s="157"/>
      <c r="C106" s="189" t="s">
        <v>274</v>
      </c>
      <c r="D106" s="161"/>
      <c r="E106" s="162">
        <v>2</v>
      </c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49"/>
      <c r="Z106" s="149"/>
      <c r="AA106" s="149"/>
      <c r="AB106" s="149"/>
      <c r="AC106" s="149"/>
      <c r="AD106" s="149"/>
      <c r="AE106" s="149"/>
      <c r="AF106" s="149"/>
      <c r="AG106" s="149" t="s">
        <v>162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56"/>
      <c r="B107" s="157"/>
      <c r="C107" s="189" t="s">
        <v>275</v>
      </c>
      <c r="D107" s="161"/>
      <c r="E107" s="162">
        <v>3.75</v>
      </c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49"/>
      <c r="Z107" s="149"/>
      <c r="AA107" s="149"/>
      <c r="AB107" s="149"/>
      <c r="AC107" s="149"/>
      <c r="AD107" s="149"/>
      <c r="AE107" s="149"/>
      <c r="AF107" s="149"/>
      <c r="AG107" s="149" t="s">
        <v>162</v>
      </c>
      <c r="AH107" s="149">
        <v>0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56"/>
      <c r="B108" s="157"/>
      <c r="C108" s="189" t="s">
        <v>276</v>
      </c>
      <c r="D108" s="161"/>
      <c r="E108" s="162">
        <v>7.2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162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56"/>
      <c r="B109" s="157"/>
      <c r="C109" s="189" t="s">
        <v>277</v>
      </c>
      <c r="D109" s="161"/>
      <c r="E109" s="162">
        <v>2.5</v>
      </c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49"/>
      <c r="Z109" s="149"/>
      <c r="AA109" s="149"/>
      <c r="AB109" s="149"/>
      <c r="AC109" s="149"/>
      <c r="AD109" s="149"/>
      <c r="AE109" s="149"/>
      <c r="AF109" s="149"/>
      <c r="AG109" s="149" t="s">
        <v>162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ht="33.75" outlineLevel="1" x14ac:dyDescent="0.2">
      <c r="A110" s="170">
        <v>22</v>
      </c>
      <c r="B110" s="171" t="s">
        <v>278</v>
      </c>
      <c r="C110" s="188" t="s">
        <v>279</v>
      </c>
      <c r="D110" s="172" t="s">
        <v>204</v>
      </c>
      <c r="E110" s="173">
        <v>7.2</v>
      </c>
      <c r="F110" s="174"/>
      <c r="G110" s="175">
        <f>ROUND(E110*F110,2)</f>
        <v>0</v>
      </c>
      <c r="H110" s="174"/>
      <c r="I110" s="175">
        <f>ROUND(E110*H110,2)</f>
        <v>0</v>
      </c>
      <c r="J110" s="174"/>
      <c r="K110" s="175">
        <f>ROUND(E110*J110,2)</f>
        <v>0</v>
      </c>
      <c r="L110" s="175">
        <v>21</v>
      </c>
      <c r="M110" s="175">
        <f>G110*(1+L110/100)</f>
        <v>0</v>
      </c>
      <c r="N110" s="175">
        <v>0</v>
      </c>
      <c r="O110" s="175">
        <f>ROUND(E110*N110,2)</f>
        <v>0</v>
      </c>
      <c r="P110" s="175">
        <v>6.5000000000000002E-2</v>
      </c>
      <c r="Q110" s="175">
        <f>ROUND(E110*P110,2)</f>
        <v>0.47</v>
      </c>
      <c r="R110" s="175" t="s">
        <v>235</v>
      </c>
      <c r="S110" s="175" t="s">
        <v>155</v>
      </c>
      <c r="T110" s="176" t="s">
        <v>156</v>
      </c>
      <c r="U110" s="159">
        <v>0.93</v>
      </c>
      <c r="V110" s="159">
        <f>ROUND(E110*U110,2)</f>
        <v>6.7</v>
      </c>
      <c r="W110" s="159"/>
      <c r="X110" s="159" t="s">
        <v>157</v>
      </c>
      <c r="Y110" s="149"/>
      <c r="Z110" s="149"/>
      <c r="AA110" s="149"/>
      <c r="AB110" s="149"/>
      <c r="AC110" s="149"/>
      <c r="AD110" s="149"/>
      <c r="AE110" s="149"/>
      <c r="AF110" s="149"/>
      <c r="AG110" s="149" t="s">
        <v>158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56"/>
      <c r="B111" s="157"/>
      <c r="C111" s="189" t="s">
        <v>280</v>
      </c>
      <c r="D111" s="161"/>
      <c r="E111" s="162">
        <v>7.2</v>
      </c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49"/>
      <c r="Z111" s="149"/>
      <c r="AA111" s="149"/>
      <c r="AB111" s="149"/>
      <c r="AC111" s="149"/>
      <c r="AD111" s="149"/>
      <c r="AE111" s="149"/>
      <c r="AF111" s="149"/>
      <c r="AG111" s="149" t="s">
        <v>162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70">
        <v>23</v>
      </c>
      <c r="B112" s="171" t="s">
        <v>281</v>
      </c>
      <c r="C112" s="188" t="s">
        <v>282</v>
      </c>
      <c r="D112" s="172" t="s">
        <v>204</v>
      </c>
      <c r="E112" s="173">
        <v>4.6500000000000004</v>
      </c>
      <c r="F112" s="174"/>
      <c r="G112" s="175">
        <f>ROUND(E112*F112,2)</f>
        <v>0</v>
      </c>
      <c r="H112" s="174"/>
      <c r="I112" s="175">
        <f>ROUND(E112*H112,2)</f>
        <v>0</v>
      </c>
      <c r="J112" s="174"/>
      <c r="K112" s="175">
        <f>ROUND(E112*J112,2)</f>
        <v>0</v>
      </c>
      <c r="L112" s="175">
        <v>21</v>
      </c>
      <c r="M112" s="175">
        <f>G112*(1+L112/100)</f>
        <v>0</v>
      </c>
      <c r="N112" s="175">
        <v>4.9570000000000003E-2</v>
      </c>
      <c r="O112" s="175">
        <f>ROUND(E112*N112,2)</f>
        <v>0.23</v>
      </c>
      <c r="P112" s="175">
        <v>0</v>
      </c>
      <c r="Q112" s="175">
        <f>ROUND(E112*P112,2)</f>
        <v>0</v>
      </c>
      <c r="R112" s="175" t="s">
        <v>235</v>
      </c>
      <c r="S112" s="175" t="s">
        <v>155</v>
      </c>
      <c r="T112" s="176" t="s">
        <v>191</v>
      </c>
      <c r="U112" s="159">
        <v>3.468</v>
      </c>
      <c r="V112" s="159">
        <f>ROUND(E112*U112,2)</f>
        <v>16.13</v>
      </c>
      <c r="W112" s="159"/>
      <c r="X112" s="159" t="s">
        <v>157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158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ht="22.5" outlineLevel="1" x14ac:dyDescent="0.2">
      <c r="A113" s="156"/>
      <c r="B113" s="157"/>
      <c r="C113" s="266" t="s">
        <v>283</v>
      </c>
      <c r="D113" s="267"/>
      <c r="E113" s="267"/>
      <c r="F113" s="267"/>
      <c r="G113" s="267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160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77" t="str">
        <f>C113</f>
        <v>nad vybouraným otvorem pro jakoukoliv délku podchycení s vybouráním otvorů pro provléknutí vynášecích trámů pro podchycení zdi, oboustranného vynesení podchycené konstrukce,</v>
      </c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56"/>
      <c r="B114" s="157"/>
      <c r="C114" s="189" t="s">
        <v>284</v>
      </c>
      <c r="D114" s="161"/>
      <c r="E114" s="162">
        <v>1.65</v>
      </c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49"/>
      <c r="Z114" s="149"/>
      <c r="AA114" s="149"/>
      <c r="AB114" s="149"/>
      <c r="AC114" s="149"/>
      <c r="AD114" s="149"/>
      <c r="AE114" s="149"/>
      <c r="AF114" s="149"/>
      <c r="AG114" s="149" t="s">
        <v>162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9" t="s">
        <v>285</v>
      </c>
      <c r="D115" s="161"/>
      <c r="E115" s="162">
        <v>1.5</v>
      </c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162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56"/>
      <c r="B116" s="157"/>
      <c r="C116" s="189" t="s">
        <v>286</v>
      </c>
      <c r="D116" s="161"/>
      <c r="E116" s="162">
        <v>1.5</v>
      </c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/>
      <c r="AG116" s="149" t="s">
        <v>162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ht="22.5" outlineLevel="1" x14ac:dyDescent="0.2">
      <c r="A117" s="170">
        <v>24</v>
      </c>
      <c r="B117" s="171" t="s">
        <v>287</v>
      </c>
      <c r="C117" s="188" t="s">
        <v>288</v>
      </c>
      <c r="D117" s="172" t="s">
        <v>204</v>
      </c>
      <c r="E117" s="173">
        <v>9.1999999999999993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5">
        <v>6.6360000000000002E-2</v>
      </c>
      <c r="O117" s="175">
        <f>ROUND(E117*N117,2)</f>
        <v>0.61</v>
      </c>
      <c r="P117" s="175">
        <v>0</v>
      </c>
      <c r="Q117" s="175">
        <f>ROUND(E117*P117,2)</f>
        <v>0</v>
      </c>
      <c r="R117" s="175" t="s">
        <v>235</v>
      </c>
      <c r="S117" s="175" t="s">
        <v>155</v>
      </c>
      <c r="T117" s="176" t="s">
        <v>191</v>
      </c>
      <c r="U117" s="159">
        <v>4.5750000000000002</v>
      </c>
      <c r="V117" s="159">
        <f>ROUND(E117*U117,2)</f>
        <v>42.09</v>
      </c>
      <c r="W117" s="159"/>
      <c r="X117" s="159" t="s">
        <v>157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158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ht="22.5" outlineLevel="1" x14ac:dyDescent="0.2">
      <c r="A118" s="156"/>
      <c r="B118" s="157"/>
      <c r="C118" s="266" t="s">
        <v>283</v>
      </c>
      <c r="D118" s="267"/>
      <c r="E118" s="267"/>
      <c r="F118" s="267"/>
      <c r="G118" s="267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49"/>
      <c r="Z118" s="149"/>
      <c r="AA118" s="149"/>
      <c r="AB118" s="149"/>
      <c r="AC118" s="149"/>
      <c r="AD118" s="149"/>
      <c r="AE118" s="149"/>
      <c r="AF118" s="149"/>
      <c r="AG118" s="149" t="s">
        <v>160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77" t="str">
        <f>C118</f>
        <v>nad vybouraným otvorem pro jakoukoliv délku podchycení s vybouráním otvorů pro provléknutí vynášecích trámů pro podchycení zdi, oboustranného vynesení podchycené konstrukce,</v>
      </c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6"/>
      <c r="B119" s="157"/>
      <c r="C119" s="189" t="s">
        <v>289</v>
      </c>
      <c r="D119" s="161"/>
      <c r="E119" s="162">
        <v>1.25</v>
      </c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49"/>
      <c r="Z119" s="149"/>
      <c r="AA119" s="149"/>
      <c r="AB119" s="149"/>
      <c r="AC119" s="149"/>
      <c r="AD119" s="149"/>
      <c r="AE119" s="149"/>
      <c r="AF119" s="149"/>
      <c r="AG119" s="149" t="s">
        <v>162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56"/>
      <c r="B120" s="157"/>
      <c r="C120" s="189" t="s">
        <v>290</v>
      </c>
      <c r="D120" s="161"/>
      <c r="E120" s="162">
        <v>1.65</v>
      </c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162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56"/>
      <c r="B121" s="157"/>
      <c r="C121" s="189" t="s">
        <v>291</v>
      </c>
      <c r="D121" s="161"/>
      <c r="E121" s="162">
        <v>2.4</v>
      </c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49"/>
      <c r="Z121" s="149"/>
      <c r="AA121" s="149"/>
      <c r="AB121" s="149"/>
      <c r="AC121" s="149"/>
      <c r="AD121" s="149"/>
      <c r="AE121" s="149"/>
      <c r="AF121" s="149"/>
      <c r="AG121" s="149" t="s">
        <v>162</v>
      </c>
      <c r="AH121" s="149">
        <v>0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6"/>
      <c r="B122" s="157"/>
      <c r="C122" s="189" t="s">
        <v>292</v>
      </c>
      <c r="D122" s="161"/>
      <c r="E122" s="162">
        <v>1.5</v>
      </c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162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56"/>
      <c r="B123" s="157"/>
      <c r="C123" s="189" t="s">
        <v>293</v>
      </c>
      <c r="D123" s="161"/>
      <c r="E123" s="162">
        <v>1.4</v>
      </c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49"/>
      <c r="Z123" s="149"/>
      <c r="AA123" s="149"/>
      <c r="AB123" s="149"/>
      <c r="AC123" s="149"/>
      <c r="AD123" s="149"/>
      <c r="AE123" s="149"/>
      <c r="AF123" s="149"/>
      <c r="AG123" s="149" t="s">
        <v>162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56"/>
      <c r="B124" s="157"/>
      <c r="C124" s="189" t="s">
        <v>294</v>
      </c>
      <c r="D124" s="161"/>
      <c r="E124" s="162">
        <v>1</v>
      </c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162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22.5" outlineLevel="1" x14ac:dyDescent="0.2">
      <c r="A125" s="170">
        <v>25</v>
      </c>
      <c r="B125" s="171" t="s">
        <v>295</v>
      </c>
      <c r="C125" s="188" t="s">
        <v>296</v>
      </c>
      <c r="D125" s="172" t="s">
        <v>204</v>
      </c>
      <c r="E125" s="173">
        <v>4.6500000000000004</v>
      </c>
      <c r="F125" s="174"/>
      <c r="G125" s="175">
        <f>ROUND(E125*F125,2)</f>
        <v>0</v>
      </c>
      <c r="H125" s="174"/>
      <c r="I125" s="175">
        <f>ROUND(E125*H125,2)</f>
        <v>0</v>
      </c>
      <c r="J125" s="174"/>
      <c r="K125" s="175">
        <f>ROUND(E125*J125,2)</f>
        <v>0</v>
      </c>
      <c r="L125" s="175">
        <v>21</v>
      </c>
      <c r="M125" s="175">
        <f>G125*(1+L125/100)</f>
        <v>0</v>
      </c>
      <c r="N125" s="175">
        <v>0.11922000000000001</v>
      </c>
      <c r="O125" s="175">
        <f>ROUND(E125*N125,2)</f>
        <v>0.55000000000000004</v>
      </c>
      <c r="P125" s="175">
        <v>0</v>
      </c>
      <c r="Q125" s="175">
        <f>ROUND(E125*P125,2)</f>
        <v>0</v>
      </c>
      <c r="R125" s="175" t="s">
        <v>235</v>
      </c>
      <c r="S125" s="175" t="s">
        <v>155</v>
      </c>
      <c r="T125" s="176" t="s">
        <v>191</v>
      </c>
      <c r="U125" s="159">
        <v>10.194000000000001</v>
      </c>
      <c r="V125" s="159">
        <f>ROUND(E125*U125,2)</f>
        <v>47.4</v>
      </c>
      <c r="W125" s="159"/>
      <c r="X125" s="159" t="s">
        <v>157</v>
      </c>
      <c r="Y125" s="149"/>
      <c r="Z125" s="149"/>
      <c r="AA125" s="149"/>
      <c r="AB125" s="149"/>
      <c r="AC125" s="149"/>
      <c r="AD125" s="149"/>
      <c r="AE125" s="149"/>
      <c r="AF125" s="149"/>
      <c r="AG125" s="149" t="s">
        <v>158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ht="22.5" outlineLevel="1" x14ac:dyDescent="0.2">
      <c r="A126" s="156"/>
      <c r="B126" s="157"/>
      <c r="C126" s="266" t="s">
        <v>283</v>
      </c>
      <c r="D126" s="267"/>
      <c r="E126" s="267"/>
      <c r="F126" s="267"/>
      <c r="G126" s="267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160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77" t="str">
        <f>C126</f>
        <v>nad vybouraným otvorem pro jakoukoliv délku podchycení s vybouráním otvorů pro provléknutí vynášecích trámů pro podchycení zdi, oboustranného vynesení podchycené konstrukce,</v>
      </c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56"/>
      <c r="B127" s="157"/>
      <c r="C127" s="189" t="s">
        <v>297</v>
      </c>
      <c r="D127" s="161"/>
      <c r="E127" s="162">
        <v>1</v>
      </c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162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56"/>
      <c r="B128" s="157"/>
      <c r="C128" s="189" t="s">
        <v>298</v>
      </c>
      <c r="D128" s="161"/>
      <c r="E128" s="162">
        <v>1.25</v>
      </c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162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56"/>
      <c r="B129" s="157"/>
      <c r="C129" s="189" t="s">
        <v>299</v>
      </c>
      <c r="D129" s="161"/>
      <c r="E129" s="162">
        <v>2.4</v>
      </c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49"/>
      <c r="Z129" s="149"/>
      <c r="AA129" s="149"/>
      <c r="AB129" s="149"/>
      <c r="AC129" s="149"/>
      <c r="AD129" s="149"/>
      <c r="AE129" s="149"/>
      <c r="AF129" s="149"/>
      <c r="AG129" s="149" t="s">
        <v>162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70">
        <v>26</v>
      </c>
      <c r="B130" s="171" t="s">
        <v>300</v>
      </c>
      <c r="C130" s="188" t="s">
        <v>301</v>
      </c>
      <c r="D130" s="172" t="s">
        <v>186</v>
      </c>
      <c r="E130" s="173">
        <v>166.86349999999999</v>
      </c>
      <c r="F130" s="174"/>
      <c r="G130" s="175">
        <f>ROUND(E130*F130,2)</f>
        <v>0</v>
      </c>
      <c r="H130" s="174"/>
      <c r="I130" s="175">
        <f>ROUND(E130*H130,2)</f>
        <v>0</v>
      </c>
      <c r="J130" s="174"/>
      <c r="K130" s="175">
        <f>ROUND(E130*J130,2)</f>
        <v>0</v>
      </c>
      <c r="L130" s="175">
        <v>21</v>
      </c>
      <c r="M130" s="175">
        <f>G130*(1+L130/100)</f>
        <v>0</v>
      </c>
      <c r="N130" s="175">
        <v>0</v>
      </c>
      <c r="O130" s="175">
        <f>ROUND(E130*N130,2)</f>
        <v>0</v>
      </c>
      <c r="P130" s="175">
        <v>2.7980000000000001E-2</v>
      </c>
      <c r="Q130" s="175">
        <f>ROUND(E130*P130,2)</f>
        <v>4.67</v>
      </c>
      <c r="R130" s="175" t="s">
        <v>235</v>
      </c>
      <c r="S130" s="175" t="s">
        <v>155</v>
      </c>
      <c r="T130" s="176" t="s">
        <v>156</v>
      </c>
      <c r="U130" s="159">
        <v>0.105</v>
      </c>
      <c r="V130" s="159">
        <f>ROUND(E130*U130,2)</f>
        <v>17.52</v>
      </c>
      <c r="W130" s="159"/>
      <c r="X130" s="159" t="s">
        <v>157</v>
      </c>
      <c r="Y130" s="149"/>
      <c r="Z130" s="149"/>
      <c r="AA130" s="149"/>
      <c r="AB130" s="149"/>
      <c r="AC130" s="149"/>
      <c r="AD130" s="149"/>
      <c r="AE130" s="149"/>
      <c r="AF130" s="149"/>
      <c r="AG130" s="149" t="s">
        <v>158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56"/>
      <c r="B131" s="157"/>
      <c r="C131" s="189" t="s">
        <v>302</v>
      </c>
      <c r="D131" s="161"/>
      <c r="E131" s="162">
        <v>33.332500000000003</v>
      </c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49"/>
      <c r="Z131" s="149"/>
      <c r="AA131" s="149"/>
      <c r="AB131" s="149"/>
      <c r="AC131" s="149"/>
      <c r="AD131" s="149"/>
      <c r="AE131" s="149"/>
      <c r="AF131" s="149"/>
      <c r="AG131" s="149" t="s">
        <v>162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56"/>
      <c r="B132" s="157"/>
      <c r="C132" s="189" t="s">
        <v>303</v>
      </c>
      <c r="D132" s="161"/>
      <c r="E132" s="162">
        <v>133.53100000000001</v>
      </c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162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x14ac:dyDescent="0.2">
      <c r="A133" s="164" t="s">
        <v>149</v>
      </c>
      <c r="B133" s="165" t="s">
        <v>96</v>
      </c>
      <c r="C133" s="187" t="s">
        <v>97</v>
      </c>
      <c r="D133" s="166"/>
      <c r="E133" s="167"/>
      <c r="F133" s="168"/>
      <c r="G133" s="168">
        <f>SUMIF(AG134:AG135,"&lt;&gt;NOR",G134:G135)</f>
        <v>0</v>
      </c>
      <c r="H133" s="168"/>
      <c r="I133" s="168">
        <f>SUM(I134:I135)</f>
        <v>0</v>
      </c>
      <c r="J133" s="168"/>
      <c r="K133" s="168">
        <f>SUM(K134:K135)</f>
        <v>0</v>
      </c>
      <c r="L133" s="168"/>
      <c r="M133" s="168">
        <f>SUM(M134:M135)</f>
        <v>0</v>
      </c>
      <c r="N133" s="168"/>
      <c r="O133" s="168">
        <f>SUM(O134:O135)</f>
        <v>0</v>
      </c>
      <c r="P133" s="168"/>
      <c r="Q133" s="168">
        <f>SUM(Q134:Q135)</f>
        <v>0</v>
      </c>
      <c r="R133" s="168"/>
      <c r="S133" s="168"/>
      <c r="T133" s="169"/>
      <c r="U133" s="163"/>
      <c r="V133" s="163">
        <f>SUM(V134:V135)</f>
        <v>9.14</v>
      </c>
      <c r="W133" s="163"/>
      <c r="X133" s="163"/>
      <c r="AG133" t="s">
        <v>150</v>
      </c>
    </row>
    <row r="134" spans="1:60" ht="33.75" outlineLevel="1" x14ac:dyDescent="0.2">
      <c r="A134" s="170">
        <v>27</v>
      </c>
      <c r="B134" s="171" t="s">
        <v>304</v>
      </c>
      <c r="C134" s="188" t="s">
        <v>305</v>
      </c>
      <c r="D134" s="172" t="s">
        <v>165</v>
      </c>
      <c r="E134" s="173">
        <v>9.7414299999999994</v>
      </c>
      <c r="F134" s="174"/>
      <c r="G134" s="175">
        <f>ROUND(E134*F134,2)</f>
        <v>0</v>
      </c>
      <c r="H134" s="174"/>
      <c r="I134" s="175">
        <f>ROUND(E134*H134,2)</f>
        <v>0</v>
      </c>
      <c r="J134" s="174"/>
      <c r="K134" s="175">
        <f>ROUND(E134*J134,2)</f>
        <v>0</v>
      </c>
      <c r="L134" s="175">
        <v>21</v>
      </c>
      <c r="M134" s="175">
        <f>G134*(1+L134/100)</f>
        <v>0</v>
      </c>
      <c r="N134" s="175">
        <v>0</v>
      </c>
      <c r="O134" s="175">
        <f>ROUND(E134*N134,2)</f>
        <v>0</v>
      </c>
      <c r="P134" s="175">
        <v>0</v>
      </c>
      <c r="Q134" s="175">
        <f>ROUND(E134*P134,2)</f>
        <v>0</v>
      </c>
      <c r="R134" s="175" t="s">
        <v>154</v>
      </c>
      <c r="S134" s="175" t="s">
        <v>155</v>
      </c>
      <c r="T134" s="176" t="s">
        <v>156</v>
      </c>
      <c r="U134" s="159">
        <v>0.9385</v>
      </c>
      <c r="V134" s="159">
        <f>ROUND(E134*U134,2)</f>
        <v>9.14</v>
      </c>
      <c r="W134" s="159"/>
      <c r="X134" s="159" t="s">
        <v>306</v>
      </c>
      <c r="Y134" s="149"/>
      <c r="Z134" s="149"/>
      <c r="AA134" s="149"/>
      <c r="AB134" s="149"/>
      <c r="AC134" s="149"/>
      <c r="AD134" s="149"/>
      <c r="AE134" s="149"/>
      <c r="AF134" s="149"/>
      <c r="AG134" s="149" t="s">
        <v>307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56"/>
      <c r="B135" s="157"/>
      <c r="C135" s="266" t="s">
        <v>308</v>
      </c>
      <c r="D135" s="267"/>
      <c r="E135" s="267"/>
      <c r="F135" s="267"/>
      <c r="G135" s="267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49"/>
      <c r="Z135" s="149"/>
      <c r="AA135" s="149"/>
      <c r="AB135" s="149"/>
      <c r="AC135" s="149"/>
      <c r="AD135" s="149"/>
      <c r="AE135" s="149"/>
      <c r="AF135" s="149"/>
      <c r="AG135" s="149" t="s">
        <v>160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x14ac:dyDescent="0.2">
      <c r="A136" s="164" t="s">
        <v>149</v>
      </c>
      <c r="B136" s="165" t="s">
        <v>98</v>
      </c>
      <c r="C136" s="187" t="s">
        <v>99</v>
      </c>
      <c r="D136" s="166"/>
      <c r="E136" s="167"/>
      <c r="F136" s="168"/>
      <c r="G136" s="168">
        <f>SUMIF(AG137:AG139,"&lt;&gt;NOR",G137:G139)</f>
        <v>0</v>
      </c>
      <c r="H136" s="168"/>
      <c r="I136" s="168">
        <f>SUM(I137:I139)</f>
        <v>0</v>
      </c>
      <c r="J136" s="168"/>
      <c r="K136" s="168">
        <f>SUM(K137:K139)</f>
        <v>0</v>
      </c>
      <c r="L136" s="168"/>
      <c r="M136" s="168">
        <f>SUM(M137:M139)</f>
        <v>0</v>
      </c>
      <c r="N136" s="168"/>
      <c r="O136" s="168">
        <f>SUM(O137:O139)</f>
        <v>0.02</v>
      </c>
      <c r="P136" s="168"/>
      <c r="Q136" s="168">
        <f>SUM(Q137:Q139)</f>
        <v>0</v>
      </c>
      <c r="R136" s="168"/>
      <c r="S136" s="168"/>
      <c r="T136" s="169"/>
      <c r="U136" s="163"/>
      <c r="V136" s="163">
        <f>SUM(V137:V139)</f>
        <v>1.5</v>
      </c>
      <c r="W136" s="163"/>
      <c r="X136" s="163"/>
      <c r="AG136" t="s">
        <v>150</v>
      </c>
    </row>
    <row r="137" spans="1:60" outlineLevel="1" x14ac:dyDescent="0.2">
      <c r="A137" s="170">
        <v>28</v>
      </c>
      <c r="B137" s="171" t="s">
        <v>309</v>
      </c>
      <c r="C137" s="188" t="s">
        <v>310</v>
      </c>
      <c r="D137" s="172" t="s">
        <v>220</v>
      </c>
      <c r="E137" s="173">
        <v>2</v>
      </c>
      <c r="F137" s="174"/>
      <c r="G137" s="175">
        <f>ROUND(E137*F137,2)</f>
        <v>0</v>
      </c>
      <c r="H137" s="174"/>
      <c r="I137" s="175">
        <f>ROUND(E137*H137,2)</f>
        <v>0</v>
      </c>
      <c r="J137" s="174"/>
      <c r="K137" s="175">
        <f>ROUND(E137*J137,2)</f>
        <v>0</v>
      </c>
      <c r="L137" s="175">
        <v>21</v>
      </c>
      <c r="M137" s="175">
        <f>G137*(1+L137/100)</f>
        <v>0</v>
      </c>
      <c r="N137" s="175">
        <v>1.005E-2</v>
      </c>
      <c r="O137" s="175">
        <f>ROUND(E137*N137,2)</f>
        <v>0.02</v>
      </c>
      <c r="P137" s="175">
        <v>0</v>
      </c>
      <c r="Q137" s="175">
        <f>ROUND(E137*P137,2)</f>
        <v>0</v>
      </c>
      <c r="R137" s="175" t="s">
        <v>311</v>
      </c>
      <c r="S137" s="175" t="s">
        <v>155</v>
      </c>
      <c r="T137" s="176" t="s">
        <v>156</v>
      </c>
      <c r="U137" s="159">
        <v>0.75</v>
      </c>
      <c r="V137" s="159">
        <f>ROUND(E137*U137,2)</f>
        <v>1.5</v>
      </c>
      <c r="W137" s="159"/>
      <c r="X137" s="159" t="s">
        <v>157</v>
      </c>
      <c r="Y137" s="149"/>
      <c r="Z137" s="149"/>
      <c r="AA137" s="149"/>
      <c r="AB137" s="149"/>
      <c r="AC137" s="149"/>
      <c r="AD137" s="149"/>
      <c r="AE137" s="149"/>
      <c r="AF137" s="149"/>
      <c r="AG137" s="149" t="s">
        <v>158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56">
        <v>29</v>
      </c>
      <c r="B138" s="157" t="s">
        <v>312</v>
      </c>
      <c r="C138" s="190" t="s">
        <v>313</v>
      </c>
      <c r="D138" s="158" t="s">
        <v>0</v>
      </c>
      <c r="E138" s="178"/>
      <c r="F138" s="160"/>
      <c r="G138" s="159">
        <f>ROUND(E138*F138,2)</f>
        <v>0</v>
      </c>
      <c r="H138" s="160"/>
      <c r="I138" s="159">
        <f>ROUND(E138*H138,2)</f>
        <v>0</v>
      </c>
      <c r="J138" s="160"/>
      <c r="K138" s="159">
        <f>ROUND(E138*J138,2)</f>
        <v>0</v>
      </c>
      <c r="L138" s="159">
        <v>21</v>
      </c>
      <c r="M138" s="159">
        <f>G138*(1+L138/100)</f>
        <v>0</v>
      </c>
      <c r="N138" s="159">
        <v>0</v>
      </c>
      <c r="O138" s="159">
        <f>ROUND(E138*N138,2)</f>
        <v>0</v>
      </c>
      <c r="P138" s="159">
        <v>0</v>
      </c>
      <c r="Q138" s="159">
        <f>ROUND(E138*P138,2)</f>
        <v>0</v>
      </c>
      <c r="R138" s="159" t="s">
        <v>311</v>
      </c>
      <c r="S138" s="159" t="s">
        <v>155</v>
      </c>
      <c r="T138" s="159" t="s">
        <v>156</v>
      </c>
      <c r="U138" s="159">
        <v>0</v>
      </c>
      <c r="V138" s="159">
        <f>ROUND(E138*U138,2)</f>
        <v>0</v>
      </c>
      <c r="W138" s="159"/>
      <c r="X138" s="159" t="s">
        <v>306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307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264" t="s">
        <v>314</v>
      </c>
      <c r="D139" s="265"/>
      <c r="E139" s="265"/>
      <c r="F139" s="265"/>
      <c r="G139" s="265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160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x14ac:dyDescent="0.2">
      <c r="A140" s="164" t="s">
        <v>149</v>
      </c>
      <c r="B140" s="165" t="s">
        <v>100</v>
      </c>
      <c r="C140" s="187" t="s">
        <v>101</v>
      </c>
      <c r="D140" s="166"/>
      <c r="E140" s="167"/>
      <c r="F140" s="168"/>
      <c r="G140" s="168">
        <f>SUMIF(AG141:AG141,"&lt;&gt;NOR",G141:G141)</f>
        <v>0</v>
      </c>
      <c r="H140" s="168"/>
      <c r="I140" s="168">
        <f>SUM(I141:I141)</f>
        <v>0</v>
      </c>
      <c r="J140" s="168"/>
      <c r="K140" s="168">
        <f>SUM(K141:K141)</f>
        <v>0</v>
      </c>
      <c r="L140" s="168"/>
      <c r="M140" s="168">
        <f>SUM(M141:M141)</f>
        <v>0</v>
      </c>
      <c r="N140" s="168"/>
      <c r="O140" s="168">
        <f>SUM(O141:O141)</f>
        <v>0</v>
      </c>
      <c r="P140" s="168"/>
      <c r="Q140" s="168">
        <f>SUM(Q141:Q141)</f>
        <v>0</v>
      </c>
      <c r="R140" s="168"/>
      <c r="S140" s="168"/>
      <c r="T140" s="169"/>
      <c r="U140" s="163"/>
      <c r="V140" s="163">
        <f>SUM(V141:V141)</f>
        <v>0</v>
      </c>
      <c r="W140" s="163"/>
      <c r="X140" s="163"/>
      <c r="AG140" t="s">
        <v>150</v>
      </c>
    </row>
    <row r="141" spans="1:60" outlineLevel="1" x14ac:dyDescent="0.2">
      <c r="A141" s="179">
        <v>30</v>
      </c>
      <c r="B141" s="180" t="s">
        <v>315</v>
      </c>
      <c r="C141" s="191" t="s">
        <v>316</v>
      </c>
      <c r="D141" s="181" t="s">
        <v>317</v>
      </c>
      <c r="E141" s="182">
        <v>1</v>
      </c>
      <c r="F141" s="183"/>
      <c r="G141" s="184">
        <f>ROUND(E141*F141,2)</f>
        <v>0</v>
      </c>
      <c r="H141" s="183"/>
      <c r="I141" s="184">
        <f>ROUND(E141*H141,2)</f>
        <v>0</v>
      </c>
      <c r="J141" s="183"/>
      <c r="K141" s="184">
        <f>ROUND(E141*J141,2)</f>
        <v>0</v>
      </c>
      <c r="L141" s="184">
        <v>21</v>
      </c>
      <c r="M141" s="184">
        <f>G141*(1+L141/100)</f>
        <v>0</v>
      </c>
      <c r="N141" s="184">
        <v>0</v>
      </c>
      <c r="O141" s="184">
        <f>ROUND(E141*N141,2)</f>
        <v>0</v>
      </c>
      <c r="P141" s="184">
        <v>0</v>
      </c>
      <c r="Q141" s="184">
        <f>ROUND(E141*P141,2)</f>
        <v>0</v>
      </c>
      <c r="R141" s="184"/>
      <c r="S141" s="184" t="s">
        <v>230</v>
      </c>
      <c r="T141" s="185" t="s">
        <v>156</v>
      </c>
      <c r="U141" s="159">
        <v>0</v>
      </c>
      <c r="V141" s="159">
        <f>ROUND(E141*U141,2)</f>
        <v>0</v>
      </c>
      <c r="W141" s="159"/>
      <c r="X141" s="159" t="s">
        <v>157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158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x14ac:dyDescent="0.2">
      <c r="A142" s="164" t="s">
        <v>149</v>
      </c>
      <c r="B142" s="165" t="s">
        <v>102</v>
      </c>
      <c r="C142" s="187" t="s">
        <v>103</v>
      </c>
      <c r="D142" s="166"/>
      <c r="E142" s="167"/>
      <c r="F142" s="168"/>
      <c r="G142" s="168">
        <f>SUMIF(AG143:AG143,"&lt;&gt;NOR",G143:G143)</f>
        <v>0</v>
      </c>
      <c r="H142" s="168"/>
      <c r="I142" s="168">
        <f>SUM(I143:I143)</f>
        <v>0</v>
      </c>
      <c r="J142" s="168"/>
      <c r="K142" s="168">
        <f>SUM(K143:K143)</f>
        <v>0</v>
      </c>
      <c r="L142" s="168"/>
      <c r="M142" s="168">
        <f>SUM(M143:M143)</f>
        <v>0</v>
      </c>
      <c r="N142" s="168"/>
      <c r="O142" s="168">
        <f>SUM(O143:O143)</f>
        <v>0</v>
      </c>
      <c r="P142" s="168"/>
      <c r="Q142" s="168">
        <f>SUM(Q143:Q143)</f>
        <v>0</v>
      </c>
      <c r="R142" s="168"/>
      <c r="S142" s="168"/>
      <c r="T142" s="169"/>
      <c r="U142" s="163"/>
      <c r="V142" s="163">
        <f>SUM(V143:V143)</f>
        <v>0</v>
      </c>
      <c r="W142" s="163"/>
      <c r="X142" s="163"/>
      <c r="AG142" t="s">
        <v>150</v>
      </c>
    </row>
    <row r="143" spans="1:60" outlineLevel="1" x14ac:dyDescent="0.2">
      <c r="A143" s="179">
        <v>31</v>
      </c>
      <c r="B143" s="180" t="s">
        <v>318</v>
      </c>
      <c r="C143" s="191" t="s">
        <v>319</v>
      </c>
      <c r="D143" s="181" t="s">
        <v>317</v>
      </c>
      <c r="E143" s="182">
        <v>1</v>
      </c>
      <c r="F143" s="183"/>
      <c r="G143" s="184">
        <f>ROUND(E143*F143,2)</f>
        <v>0</v>
      </c>
      <c r="H143" s="183"/>
      <c r="I143" s="184">
        <f>ROUND(E143*H143,2)</f>
        <v>0</v>
      </c>
      <c r="J143" s="183"/>
      <c r="K143" s="184">
        <f>ROUND(E143*J143,2)</f>
        <v>0</v>
      </c>
      <c r="L143" s="184">
        <v>21</v>
      </c>
      <c r="M143" s="184">
        <f>G143*(1+L143/100)</f>
        <v>0</v>
      </c>
      <c r="N143" s="184">
        <v>0</v>
      </c>
      <c r="O143" s="184">
        <f>ROUND(E143*N143,2)</f>
        <v>0</v>
      </c>
      <c r="P143" s="184">
        <v>0</v>
      </c>
      <c r="Q143" s="184">
        <f>ROUND(E143*P143,2)</f>
        <v>0</v>
      </c>
      <c r="R143" s="184"/>
      <c r="S143" s="184" t="s">
        <v>230</v>
      </c>
      <c r="T143" s="185" t="s">
        <v>156</v>
      </c>
      <c r="U143" s="159">
        <v>0</v>
      </c>
      <c r="V143" s="159">
        <f>ROUND(E143*U143,2)</f>
        <v>0</v>
      </c>
      <c r="W143" s="159"/>
      <c r="X143" s="159" t="s">
        <v>157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158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x14ac:dyDescent="0.2">
      <c r="A144" s="282" t="s">
        <v>149</v>
      </c>
      <c r="B144" s="283" t="s">
        <v>104</v>
      </c>
      <c r="C144" s="284" t="s">
        <v>105</v>
      </c>
      <c r="D144" s="285"/>
      <c r="E144" s="286"/>
      <c r="F144" s="287"/>
      <c r="G144" s="287">
        <f>SUMIF(AG145:AG145,"&lt;&gt;NOR",G145:G145)</f>
        <v>0</v>
      </c>
      <c r="H144" s="287"/>
      <c r="I144" s="287">
        <f>SUM(I145:I145)</f>
        <v>0</v>
      </c>
      <c r="J144" s="287"/>
      <c r="K144" s="287">
        <f>SUM(K145:K145)</f>
        <v>0</v>
      </c>
      <c r="L144" s="287"/>
      <c r="M144" s="287">
        <f>SUM(M145:M145)</f>
        <v>0</v>
      </c>
      <c r="N144" s="287"/>
      <c r="O144" s="287">
        <f>SUM(O145:O145)</f>
        <v>0</v>
      </c>
      <c r="P144" s="287"/>
      <c r="Q144" s="287">
        <f>SUM(Q145:Q145)</f>
        <v>0</v>
      </c>
      <c r="R144" s="287"/>
      <c r="S144" s="287"/>
      <c r="T144" s="169"/>
      <c r="U144" s="163"/>
      <c r="V144" s="163">
        <f>SUM(V145:V145)</f>
        <v>0</v>
      </c>
      <c r="W144" s="163"/>
      <c r="X144" s="163"/>
      <c r="AG144" t="s">
        <v>150</v>
      </c>
    </row>
    <row r="145" spans="1:60" ht="22.5" outlineLevel="1" x14ac:dyDescent="0.2">
      <c r="A145" s="275">
        <v>32</v>
      </c>
      <c r="B145" s="276" t="s">
        <v>320</v>
      </c>
      <c r="C145" s="277" t="s">
        <v>321</v>
      </c>
      <c r="D145" s="278" t="s">
        <v>322</v>
      </c>
      <c r="E145" s="279">
        <v>20</v>
      </c>
      <c r="F145" s="280"/>
      <c r="G145" s="281">
        <f>ROUND(E145*F145,2)</f>
        <v>0</v>
      </c>
      <c r="H145" s="280"/>
      <c r="I145" s="281">
        <f>ROUND(E145*H145,2)</f>
        <v>0</v>
      </c>
      <c r="J145" s="280"/>
      <c r="K145" s="281">
        <f>ROUND(E145*J145,2)</f>
        <v>0</v>
      </c>
      <c r="L145" s="281">
        <v>21</v>
      </c>
      <c r="M145" s="281">
        <f>G145*(1+L145/100)</f>
        <v>0</v>
      </c>
      <c r="N145" s="281">
        <v>0</v>
      </c>
      <c r="O145" s="281">
        <f>ROUND(E145*N145,2)</f>
        <v>0</v>
      </c>
      <c r="P145" s="281">
        <v>0</v>
      </c>
      <c r="Q145" s="281">
        <f>ROUND(E145*P145,2)</f>
        <v>0</v>
      </c>
      <c r="R145" s="281"/>
      <c r="S145" s="281" t="s">
        <v>230</v>
      </c>
      <c r="T145" s="185" t="s">
        <v>156</v>
      </c>
      <c r="U145" s="159">
        <v>0</v>
      </c>
      <c r="V145" s="159">
        <f>ROUND(E145*U145,2)</f>
        <v>0</v>
      </c>
      <c r="W145" s="159"/>
      <c r="X145" s="159" t="s">
        <v>157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158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x14ac:dyDescent="0.2">
      <c r="A146" s="164" t="s">
        <v>149</v>
      </c>
      <c r="B146" s="165" t="s">
        <v>106</v>
      </c>
      <c r="C146" s="187" t="s">
        <v>107</v>
      </c>
      <c r="D146" s="166"/>
      <c r="E146" s="167"/>
      <c r="F146" s="168"/>
      <c r="G146" s="168">
        <f>SUMIF(AG147:AG150,"&lt;&gt;NOR",G147:G150)</f>
        <v>0</v>
      </c>
      <c r="H146" s="168"/>
      <c r="I146" s="168">
        <f>SUM(I147:I150)</f>
        <v>0</v>
      </c>
      <c r="J146" s="168"/>
      <c r="K146" s="168">
        <f>SUM(K147:K150)</f>
        <v>0</v>
      </c>
      <c r="L146" s="168"/>
      <c r="M146" s="168">
        <f>SUM(M147:M150)</f>
        <v>0</v>
      </c>
      <c r="N146" s="168"/>
      <c r="O146" s="168">
        <f>SUM(O147:O150)</f>
        <v>0.02</v>
      </c>
      <c r="P146" s="168"/>
      <c r="Q146" s="168">
        <f>SUM(Q147:Q150)</f>
        <v>0</v>
      </c>
      <c r="R146" s="168"/>
      <c r="S146" s="168"/>
      <c r="T146" s="169"/>
      <c r="U146" s="163"/>
      <c r="V146" s="163">
        <f>SUM(V147:V150)</f>
        <v>1.5</v>
      </c>
      <c r="W146" s="163"/>
      <c r="X146" s="163"/>
      <c r="AG146" t="s">
        <v>150</v>
      </c>
    </row>
    <row r="147" spans="1:60" ht="22.5" outlineLevel="1" x14ac:dyDescent="0.2">
      <c r="A147" s="179">
        <v>33</v>
      </c>
      <c r="B147" s="180" t="s">
        <v>323</v>
      </c>
      <c r="C147" s="191" t="s">
        <v>324</v>
      </c>
      <c r="D147" s="181" t="s">
        <v>220</v>
      </c>
      <c r="E147" s="182">
        <v>1</v>
      </c>
      <c r="F147" s="183"/>
      <c r="G147" s="184">
        <f>ROUND(E147*F147,2)</f>
        <v>0</v>
      </c>
      <c r="H147" s="183"/>
      <c r="I147" s="184">
        <f>ROUND(E147*H147,2)</f>
        <v>0</v>
      </c>
      <c r="J147" s="183"/>
      <c r="K147" s="184">
        <f>ROUND(E147*J147,2)</f>
        <v>0</v>
      </c>
      <c r="L147" s="184">
        <v>21</v>
      </c>
      <c r="M147" s="184">
        <f>G147*(1+L147/100)</f>
        <v>0</v>
      </c>
      <c r="N147" s="184">
        <v>0</v>
      </c>
      <c r="O147" s="184">
        <f>ROUND(E147*N147,2)</f>
        <v>0</v>
      </c>
      <c r="P147" s="184">
        <v>0</v>
      </c>
      <c r="Q147" s="184">
        <f>ROUND(E147*P147,2)</f>
        <v>0</v>
      </c>
      <c r="R147" s="184" t="s">
        <v>325</v>
      </c>
      <c r="S147" s="184" t="s">
        <v>155</v>
      </c>
      <c r="T147" s="185" t="s">
        <v>156</v>
      </c>
      <c r="U147" s="159">
        <v>1.5</v>
      </c>
      <c r="V147" s="159">
        <f>ROUND(E147*U147,2)</f>
        <v>1.5</v>
      </c>
      <c r="W147" s="159"/>
      <c r="X147" s="159" t="s">
        <v>157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158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ht="22.5" outlineLevel="1" x14ac:dyDescent="0.2">
      <c r="A148" s="170">
        <v>34</v>
      </c>
      <c r="B148" s="171" t="s">
        <v>326</v>
      </c>
      <c r="C148" s="188" t="s">
        <v>327</v>
      </c>
      <c r="D148" s="172" t="s">
        <v>220</v>
      </c>
      <c r="E148" s="173">
        <v>1</v>
      </c>
      <c r="F148" s="174"/>
      <c r="G148" s="175">
        <f>ROUND(E148*F148,2)</f>
        <v>0</v>
      </c>
      <c r="H148" s="174"/>
      <c r="I148" s="175">
        <f>ROUND(E148*H148,2)</f>
        <v>0</v>
      </c>
      <c r="J148" s="174"/>
      <c r="K148" s="175">
        <f>ROUND(E148*J148,2)</f>
        <v>0</v>
      </c>
      <c r="L148" s="175">
        <v>21</v>
      </c>
      <c r="M148" s="175">
        <f>G148*(1+L148/100)</f>
        <v>0</v>
      </c>
      <c r="N148" s="175">
        <v>1.9E-2</v>
      </c>
      <c r="O148" s="175">
        <f>ROUND(E148*N148,2)</f>
        <v>0.02</v>
      </c>
      <c r="P148" s="175">
        <v>0</v>
      </c>
      <c r="Q148" s="175">
        <f>ROUND(E148*P148,2)</f>
        <v>0</v>
      </c>
      <c r="R148" s="175" t="s">
        <v>328</v>
      </c>
      <c r="S148" s="175" t="s">
        <v>155</v>
      </c>
      <c r="T148" s="176" t="s">
        <v>156</v>
      </c>
      <c r="U148" s="159">
        <v>0</v>
      </c>
      <c r="V148" s="159">
        <f>ROUND(E148*U148,2)</f>
        <v>0</v>
      </c>
      <c r="W148" s="159"/>
      <c r="X148" s="159" t="s">
        <v>329</v>
      </c>
      <c r="Y148" s="149"/>
      <c r="Z148" s="149"/>
      <c r="AA148" s="149"/>
      <c r="AB148" s="149"/>
      <c r="AC148" s="149"/>
      <c r="AD148" s="149"/>
      <c r="AE148" s="149"/>
      <c r="AF148" s="149"/>
      <c r="AG148" s="149" t="s">
        <v>330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56">
        <v>35</v>
      </c>
      <c r="B149" s="157" t="s">
        <v>331</v>
      </c>
      <c r="C149" s="190" t="s">
        <v>332</v>
      </c>
      <c r="D149" s="158" t="s">
        <v>0</v>
      </c>
      <c r="E149" s="178"/>
      <c r="F149" s="160"/>
      <c r="G149" s="159">
        <f>ROUND(E149*F149,2)</f>
        <v>0</v>
      </c>
      <c r="H149" s="160"/>
      <c r="I149" s="159">
        <f>ROUND(E149*H149,2)</f>
        <v>0</v>
      </c>
      <c r="J149" s="160"/>
      <c r="K149" s="159">
        <f>ROUND(E149*J149,2)</f>
        <v>0</v>
      </c>
      <c r="L149" s="159">
        <v>21</v>
      </c>
      <c r="M149" s="159">
        <f>G149*(1+L149/100)</f>
        <v>0</v>
      </c>
      <c r="N149" s="159">
        <v>0</v>
      </c>
      <c r="O149" s="159">
        <f>ROUND(E149*N149,2)</f>
        <v>0</v>
      </c>
      <c r="P149" s="159">
        <v>0</v>
      </c>
      <c r="Q149" s="159">
        <f>ROUND(E149*P149,2)</f>
        <v>0</v>
      </c>
      <c r="R149" s="159" t="s">
        <v>325</v>
      </c>
      <c r="S149" s="159" t="s">
        <v>155</v>
      </c>
      <c r="T149" s="159" t="s">
        <v>156</v>
      </c>
      <c r="U149" s="159">
        <v>0</v>
      </c>
      <c r="V149" s="159">
        <f>ROUND(E149*U149,2)</f>
        <v>0</v>
      </c>
      <c r="W149" s="159"/>
      <c r="X149" s="159" t="s">
        <v>306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307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56"/>
      <c r="B150" s="157"/>
      <c r="C150" s="264" t="s">
        <v>314</v>
      </c>
      <c r="D150" s="265"/>
      <c r="E150" s="265"/>
      <c r="F150" s="265"/>
      <c r="G150" s="265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160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x14ac:dyDescent="0.2">
      <c r="A151" s="164" t="s">
        <v>149</v>
      </c>
      <c r="B151" s="165" t="s">
        <v>108</v>
      </c>
      <c r="C151" s="187" t="s">
        <v>109</v>
      </c>
      <c r="D151" s="166"/>
      <c r="E151" s="167"/>
      <c r="F151" s="168"/>
      <c r="G151" s="168">
        <f>SUMIF(AG152:AG171,"&lt;&gt;NOR",G152:G171)</f>
        <v>0</v>
      </c>
      <c r="H151" s="168"/>
      <c r="I151" s="168">
        <f>SUM(I152:I171)</f>
        <v>0</v>
      </c>
      <c r="J151" s="168"/>
      <c r="K151" s="168">
        <f>SUM(K152:K171)</f>
        <v>0</v>
      </c>
      <c r="L151" s="168"/>
      <c r="M151" s="168">
        <f>SUM(M152:M171)</f>
        <v>0</v>
      </c>
      <c r="N151" s="168"/>
      <c r="O151" s="168">
        <f>SUM(O152:O171)</f>
        <v>0.49</v>
      </c>
      <c r="P151" s="168"/>
      <c r="Q151" s="168">
        <f>SUM(Q152:Q171)</f>
        <v>0.53</v>
      </c>
      <c r="R151" s="168"/>
      <c r="S151" s="168"/>
      <c r="T151" s="169"/>
      <c r="U151" s="163"/>
      <c r="V151" s="163">
        <f>SUM(V152:V171)</f>
        <v>115.42</v>
      </c>
      <c r="W151" s="163"/>
      <c r="X151" s="163"/>
      <c r="AG151" t="s">
        <v>150</v>
      </c>
    </row>
    <row r="152" spans="1:60" ht="22.5" outlineLevel="1" x14ac:dyDescent="0.2">
      <c r="A152" s="170">
        <v>36</v>
      </c>
      <c r="B152" s="171" t="s">
        <v>333</v>
      </c>
      <c r="C152" s="188" t="s">
        <v>334</v>
      </c>
      <c r="D152" s="172" t="s">
        <v>186</v>
      </c>
      <c r="E152" s="173">
        <v>75.884699999999995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5">
        <v>6.4700000000000001E-3</v>
      </c>
      <c r="O152" s="175">
        <f>ROUND(E152*N152,2)</f>
        <v>0.49</v>
      </c>
      <c r="P152" s="175">
        <v>0</v>
      </c>
      <c r="Q152" s="175">
        <f>ROUND(E152*P152,2)</f>
        <v>0</v>
      </c>
      <c r="R152" s="175" t="s">
        <v>335</v>
      </c>
      <c r="S152" s="175" t="s">
        <v>155</v>
      </c>
      <c r="T152" s="176" t="s">
        <v>156</v>
      </c>
      <c r="U152" s="159">
        <v>0.91100000000000003</v>
      </c>
      <c r="V152" s="159">
        <f>ROUND(E152*U152,2)</f>
        <v>69.13</v>
      </c>
      <c r="W152" s="159"/>
      <c r="X152" s="159" t="s">
        <v>157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158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56"/>
      <c r="B153" s="157"/>
      <c r="C153" s="266" t="s">
        <v>336</v>
      </c>
      <c r="D153" s="267"/>
      <c r="E153" s="267"/>
      <c r="F153" s="267"/>
      <c r="G153" s="267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49"/>
      <c r="Z153" s="149"/>
      <c r="AA153" s="149"/>
      <c r="AB153" s="149"/>
      <c r="AC153" s="149"/>
      <c r="AD153" s="149"/>
      <c r="AE153" s="149"/>
      <c r="AF153" s="149"/>
      <c r="AG153" s="149" t="s">
        <v>160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56"/>
      <c r="B154" s="157"/>
      <c r="C154" s="189" t="s">
        <v>337</v>
      </c>
      <c r="D154" s="161"/>
      <c r="E154" s="162">
        <v>75.884699999999995</v>
      </c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162</v>
      </c>
      <c r="AH154" s="149">
        <v>5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0">
        <v>37</v>
      </c>
      <c r="B155" s="171" t="s">
        <v>338</v>
      </c>
      <c r="C155" s="188" t="s">
        <v>339</v>
      </c>
      <c r="D155" s="172" t="s">
        <v>186</v>
      </c>
      <c r="E155" s="173">
        <v>75.884699999999995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5">
        <v>0</v>
      </c>
      <c r="O155" s="175">
        <f>ROUND(E155*N155,2)</f>
        <v>0</v>
      </c>
      <c r="P155" s="175">
        <v>5.0000000000000001E-3</v>
      </c>
      <c r="Q155" s="175">
        <f>ROUND(E155*P155,2)</f>
        <v>0.38</v>
      </c>
      <c r="R155" s="175" t="s">
        <v>335</v>
      </c>
      <c r="S155" s="175" t="s">
        <v>155</v>
      </c>
      <c r="T155" s="176" t="s">
        <v>156</v>
      </c>
      <c r="U155" s="159">
        <v>0.51</v>
      </c>
      <c r="V155" s="159">
        <f>ROUND(E155*U155,2)</f>
        <v>38.700000000000003</v>
      </c>
      <c r="W155" s="159"/>
      <c r="X155" s="159" t="s">
        <v>157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158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">
      <c r="A156" s="156"/>
      <c r="B156" s="157"/>
      <c r="C156" s="189" t="s">
        <v>337</v>
      </c>
      <c r="D156" s="161"/>
      <c r="E156" s="162">
        <v>75.884699999999995</v>
      </c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49"/>
      <c r="Z156" s="149"/>
      <c r="AA156" s="149"/>
      <c r="AB156" s="149"/>
      <c r="AC156" s="149"/>
      <c r="AD156" s="149"/>
      <c r="AE156" s="149"/>
      <c r="AF156" s="149"/>
      <c r="AG156" s="149" t="s">
        <v>162</v>
      </c>
      <c r="AH156" s="149">
        <v>5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70">
        <v>38</v>
      </c>
      <c r="B157" s="171" t="s">
        <v>340</v>
      </c>
      <c r="C157" s="188" t="s">
        <v>341</v>
      </c>
      <c r="D157" s="172" t="s">
        <v>186</v>
      </c>
      <c r="E157" s="173">
        <v>75.884699999999995</v>
      </c>
      <c r="F157" s="174"/>
      <c r="G157" s="175">
        <f>ROUND(E157*F157,2)</f>
        <v>0</v>
      </c>
      <c r="H157" s="174"/>
      <c r="I157" s="175">
        <f>ROUND(E157*H157,2)</f>
        <v>0</v>
      </c>
      <c r="J157" s="174"/>
      <c r="K157" s="175">
        <f>ROUND(E157*J157,2)</f>
        <v>0</v>
      </c>
      <c r="L157" s="175">
        <v>21</v>
      </c>
      <c r="M157" s="175">
        <f>G157*(1+L157/100)</f>
        <v>0</v>
      </c>
      <c r="N157" s="175">
        <v>0</v>
      </c>
      <c r="O157" s="175">
        <f>ROUND(E157*N157,2)</f>
        <v>0</v>
      </c>
      <c r="P157" s="175">
        <v>2E-3</v>
      </c>
      <c r="Q157" s="175">
        <f>ROUND(E157*P157,2)</f>
        <v>0.15</v>
      </c>
      <c r="R157" s="175" t="s">
        <v>335</v>
      </c>
      <c r="S157" s="175" t="s">
        <v>155</v>
      </c>
      <c r="T157" s="176" t="s">
        <v>156</v>
      </c>
      <c r="U157" s="159">
        <v>0.1</v>
      </c>
      <c r="V157" s="159">
        <f>ROUND(E157*U157,2)</f>
        <v>7.59</v>
      </c>
      <c r="W157" s="159"/>
      <c r="X157" s="159" t="s">
        <v>157</v>
      </c>
      <c r="Y157" s="149"/>
      <c r="Z157" s="149"/>
      <c r="AA157" s="149"/>
      <c r="AB157" s="149"/>
      <c r="AC157" s="149"/>
      <c r="AD157" s="149"/>
      <c r="AE157" s="149"/>
      <c r="AF157" s="149"/>
      <c r="AG157" s="149" t="s">
        <v>158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56"/>
      <c r="B158" s="157"/>
      <c r="C158" s="189" t="s">
        <v>342</v>
      </c>
      <c r="D158" s="161"/>
      <c r="E158" s="162">
        <v>8.4367000000000001</v>
      </c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49"/>
      <c r="Z158" s="149"/>
      <c r="AA158" s="149"/>
      <c r="AB158" s="149"/>
      <c r="AC158" s="149"/>
      <c r="AD158" s="149"/>
      <c r="AE158" s="149"/>
      <c r="AF158" s="149"/>
      <c r="AG158" s="149" t="s">
        <v>162</v>
      </c>
      <c r="AH158" s="149">
        <v>0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56"/>
      <c r="B159" s="157"/>
      <c r="C159" s="189" t="s">
        <v>343</v>
      </c>
      <c r="D159" s="161"/>
      <c r="E159" s="162">
        <v>1.5136000000000001</v>
      </c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49"/>
      <c r="Z159" s="149"/>
      <c r="AA159" s="149"/>
      <c r="AB159" s="149"/>
      <c r="AC159" s="149"/>
      <c r="AD159" s="149"/>
      <c r="AE159" s="149"/>
      <c r="AF159" s="149"/>
      <c r="AG159" s="149" t="s">
        <v>162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56"/>
      <c r="B160" s="157"/>
      <c r="C160" s="189" t="s">
        <v>344</v>
      </c>
      <c r="D160" s="161"/>
      <c r="E160" s="162">
        <v>1.5224</v>
      </c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49"/>
      <c r="Z160" s="149"/>
      <c r="AA160" s="149"/>
      <c r="AB160" s="149"/>
      <c r="AC160" s="149"/>
      <c r="AD160" s="149"/>
      <c r="AE160" s="149"/>
      <c r="AF160" s="149"/>
      <c r="AG160" s="149" t="s">
        <v>162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56"/>
      <c r="B161" s="157"/>
      <c r="C161" s="189" t="s">
        <v>345</v>
      </c>
      <c r="D161" s="161"/>
      <c r="E161" s="162">
        <v>8.1189999999999998</v>
      </c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49"/>
      <c r="Z161" s="149"/>
      <c r="AA161" s="149"/>
      <c r="AB161" s="149"/>
      <c r="AC161" s="149"/>
      <c r="AD161" s="149"/>
      <c r="AE161" s="149"/>
      <c r="AF161" s="149"/>
      <c r="AG161" s="149" t="s">
        <v>162</v>
      </c>
      <c r="AH161" s="149">
        <v>0</v>
      </c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56"/>
      <c r="B162" s="157"/>
      <c r="C162" s="189" t="s">
        <v>346</v>
      </c>
      <c r="D162" s="161"/>
      <c r="E162" s="162">
        <v>4.1664000000000003</v>
      </c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49"/>
      <c r="Z162" s="149"/>
      <c r="AA162" s="149"/>
      <c r="AB162" s="149"/>
      <c r="AC162" s="149"/>
      <c r="AD162" s="149"/>
      <c r="AE162" s="149"/>
      <c r="AF162" s="149"/>
      <c r="AG162" s="149" t="s">
        <v>162</v>
      </c>
      <c r="AH162" s="149">
        <v>0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56"/>
      <c r="B163" s="157"/>
      <c r="C163" s="189" t="s">
        <v>347</v>
      </c>
      <c r="D163" s="161"/>
      <c r="E163" s="162">
        <v>10.915800000000001</v>
      </c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162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56"/>
      <c r="B164" s="157"/>
      <c r="C164" s="189" t="s">
        <v>348</v>
      </c>
      <c r="D164" s="161"/>
      <c r="E164" s="162">
        <v>7.1680000000000001</v>
      </c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49"/>
      <c r="Z164" s="149"/>
      <c r="AA164" s="149"/>
      <c r="AB164" s="149"/>
      <c r="AC164" s="149"/>
      <c r="AD164" s="149"/>
      <c r="AE164" s="149"/>
      <c r="AF164" s="149"/>
      <c r="AG164" s="149" t="s">
        <v>162</v>
      </c>
      <c r="AH164" s="149">
        <v>0</v>
      </c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">
      <c r="A165" s="156"/>
      <c r="B165" s="157"/>
      <c r="C165" s="189" t="s">
        <v>349</v>
      </c>
      <c r="D165" s="161"/>
      <c r="E165" s="162">
        <v>4.3731</v>
      </c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49"/>
      <c r="Z165" s="149"/>
      <c r="AA165" s="149"/>
      <c r="AB165" s="149"/>
      <c r="AC165" s="149"/>
      <c r="AD165" s="149"/>
      <c r="AE165" s="149"/>
      <c r="AF165" s="149"/>
      <c r="AG165" s="149" t="s">
        <v>162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56"/>
      <c r="B166" s="157"/>
      <c r="C166" s="189" t="s">
        <v>350</v>
      </c>
      <c r="D166" s="161"/>
      <c r="E166" s="162">
        <v>11.2417</v>
      </c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162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56"/>
      <c r="B167" s="157"/>
      <c r="C167" s="189" t="s">
        <v>351</v>
      </c>
      <c r="D167" s="161"/>
      <c r="E167" s="162">
        <v>12.474500000000001</v>
      </c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49"/>
      <c r="Z167" s="149"/>
      <c r="AA167" s="149"/>
      <c r="AB167" s="149"/>
      <c r="AC167" s="149"/>
      <c r="AD167" s="149"/>
      <c r="AE167" s="149"/>
      <c r="AF167" s="149"/>
      <c r="AG167" s="149" t="s">
        <v>162</v>
      </c>
      <c r="AH167" s="149">
        <v>0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56"/>
      <c r="B168" s="157"/>
      <c r="C168" s="189" t="s">
        <v>352</v>
      </c>
      <c r="D168" s="161"/>
      <c r="E168" s="162">
        <v>3.9102000000000001</v>
      </c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49"/>
      <c r="Z168" s="149"/>
      <c r="AA168" s="149"/>
      <c r="AB168" s="149"/>
      <c r="AC168" s="149"/>
      <c r="AD168" s="149"/>
      <c r="AE168" s="149"/>
      <c r="AF168" s="149"/>
      <c r="AG168" s="149" t="s">
        <v>162</v>
      </c>
      <c r="AH168" s="149">
        <v>0</v>
      </c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56"/>
      <c r="B169" s="157"/>
      <c r="C169" s="189" t="s">
        <v>353</v>
      </c>
      <c r="D169" s="161"/>
      <c r="E169" s="162">
        <v>2.0432999999999999</v>
      </c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162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">
      <c r="A170" s="156">
        <v>39</v>
      </c>
      <c r="B170" s="157" t="s">
        <v>354</v>
      </c>
      <c r="C170" s="190" t="s">
        <v>355</v>
      </c>
      <c r="D170" s="158" t="s">
        <v>0</v>
      </c>
      <c r="E170" s="178"/>
      <c r="F170" s="160"/>
      <c r="G170" s="159">
        <f>ROUND(E170*F170,2)</f>
        <v>0</v>
      </c>
      <c r="H170" s="160"/>
      <c r="I170" s="159">
        <f>ROUND(E170*H170,2)</f>
        <v>0</v>
      </c>
      <c r="J170" s="160"/>
      <c r="K170" s="159">
        <f>ROUND(E170*J170,2)</f>
        <v>0</v>
      </c>
      <c r="L170" s="159">
        <v>21</v>
      </c>
      <c r="M170" s="159">
        <f>G170*(1+L170/100)</f>
        <v>0</v>
      </c>
      <c r="N170" s="159">
        <v>0</v>
      </c>
      <c r="O170" s="159">
        <f>ROUND(E170*N170,2)</f>
        <v>0</v>
      </c>
      <c r="P170" s="159">
        <v>0</v>
      </c>
      <c r="Q170" s="159">
        <f>ROUND(E170*P170,2)</f>
        <v>0</v>
      </c>
      <c r="R170" s="159" t="s">
        <v>335</v>
      </c>
      <c r="S170" s="159" t="s">
        <v>155</v>
      </c>
      <c r="T170" s="159" t="s">
        <v>156</v>
      </c>
      <c r="U170" s="159">
        <v>0</v>
      </c>
      <c r="V170" s="159">
        <f>ROUND(E170*U170,2)</f>
        <v>0</v>
      </c>
      <c r="W170" s="159"/>
      <c r="X170" s="159" t="s">
        <v>306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307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56"/>
      <c r="B171" s="157"/>
      <c r="C171" s="264" t="s">
        <v>314</v>
      </c>
      <c r="D171" s="265"/>
      <c r="E171" s="265"/>
      <c r="F171" s="265"/>
      <c r="G171" s="265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49"/>
      <c r="Z171" s="149"/>
      <c r="AA171" s="149"/>
      <c r="AB171" s="149"/>
      <c r="AC171" s="149"/>
      <c r="AD171" s="149"/>
      <c r="AE171" s="149"/>
      <c r="AF171" s="149"/>
      <c r="AG171" s="149" t="s">
        <v>160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x14ac:dyDescent="0.2">
      <c r="A172" s="164" t="s">
        <v>149</v>
      </c>
      <c r="B172" s="165" t="s">
        <v>110</v>
      </c>
      <c r="C172" s="187" t="s">
        <v>111</v>
      </c>
      <c r="D172" s="166"/>
      <c r="E172" s="167"/>
      <c r="F172" s="168"/>
      <c r="G172" s="168">
        <f>SUMIF(AG173:AG176,"&lt;&gt;NOR",G173:G176)</f>
        <v>0</v>
      </c>
      <c r="H172" s="168"/>
      <c r="I172" s="168">
        <f>SUM(I173:I176)</f>
        <v>0</v>
      </c>
      <c r="J172" s="168"/>
      <c r="K172" s="168">
        <f>SUM(K173:K176)</f>
        <v>0</v>
      </c>
      <c r="L172" s="168"/>
      <c r="M172" s="168">
        <f>SUM(M173:M176)</f>
        <v>0</v>
      </c>
      <c r="N172" s="168"/>
      <c r="O172" s="168">
        <f>SUM(O173:O176)</f>
        <v>0.01</v>
      </c>
      <c r="P172" s="168"/>
      <c r="Q172" s="168">
        <f>SUM(Q173:Q176)</f>
        <v>0</v>
      </c>
      <c r="R172" s="168"/>
      <c r="S172" s="168"/>
      <c r="T172" s="169"/>
      <c r="U172" s="163"/>
      <c r="V172" s="163">
        <f>SUM(V173:V176)</f>
        <v>18.46</v>
      </c>
      <c r="W172" s="163"/>
      <c r="X172" s="163"/>
      <c r="AG172" t="s">
        <v>150</v>
      </c>
    </row>
    <row r="173" spans="1:60" outlineLevel="1" x14ac:dyDescent="0.2">
      <c r="A173" s="170">
        <v>40</v>
      </c>
      <c r="B173" s="171" t="s">
        <v>356</v>
      </c>
      <c r="C173" s="188" t="s">
        <v>357</v>
      </c>
      <c r="D173" s="172" t="s">
        <v>186</v>
      </c>
      <c r="E173" s="173">
        <v>128.172</v>
      </c>
      <c r="F173" s="174"/>
      <c r="G173" s="175">
        <f>ROUND(E173*F173,2)</f>
        <v>0</v>
      </c>
      <c r="H173" s="174"/>
      <c r="I173" s="175">
        <f>ROUND(E173*H173,2)</f>
        <v>0</v>
      </c>
      <c r="J173" s="174"/>
      <c r="K173" s="175">
        <f>ROUND(E173*J173,2)</f>
        <v>0</v>
      </c>
      <c r="L173" s="175">
        <v>21</v>
      </c>
      <c r="M173" s="175">
        <f>G173*(1+L173/100)</f>
        <v>0</v>
      </c>
      <c r="N173" s="175">
        <v>6.9999999999999994E-5</v>
      </c>
      <c r="O173" s="175">
        <f>ROUND(E173*N173,2)</f>
        <v>0.01</v>
      </c>
      <c r="P173" s="175">
        <v>0</v>
      </c>
      <c r="Q173" s="175">
        <f>ROUND(E173*P173,2)</f>
        <v>0</v>
      </c>
      <c r="R173" s="175" t="s">
        <v>358</v>
      </c>
      <c r="S173" s="175" t="s">
        <v>155</v>
      </c>
      <c r="T173" s="176" t="s">
        <v>156</v>
      </c>
      <c r="U173" s="159">
        <v>0.14399999999999999</v>
      </c>
      <c r="V173" s="159">
        <f>ROUND(E173*U173,2)</f>
        <v>18.46</v>
      </c>
      <c r="W173" s="159"/>
      <c r="X173" s="159" t="s">
        <v>157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158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56"/>
      <c r="B174" s="157"/>
      <c r="C174" s="189" t="s">
        <v>359</v>
      </c>
      <c r="D174" s="161"/>
      <c r="E174" s="162">
        <v>80.2</v>
      </c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49"/>
      <c r="Z174" s="149"/>
      <c r="AA174" s="149"/>
      <c r="AB174" s="149"/>
      <c r="AC174" s="149"/>
      <c r="AD174" s="149"/>
      <c r="AE174" s="149"/>
      <c r="AF174" s="149"/>
      <c r="AG174" s="149" t="s">
        <v>162</v>
      </c>
      <c r="AH174" s="149">
        <v>0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56"/>
      <c r="B175" s="157"/>
      <c r="C175" s="189" t="s">
        <v>360</v>
      </c>
      <c r="D175" s="161"/>
      <c r="E175" s="162">
        <v>-12.208500000000001</v>
      </c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49"/>
      <c r="Z175" s="149"/>
      <c r="AA175" s="149"/>
      <c r="AB175" s="149"/>
      <c r="AC175" s="149"/>
      <c r="AD175" s="149"/>
      <c r="AE175" s="149"/>
      <c r="AF175" s="149"/>
      <c r="AG175" s="149" t="s">
        <v>162</v>
      </c>
      <c r="AH175" s="149">
        <v>0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56"/>
      <c r="B176" s="157"/>
      <c r="C176" s="189" t="s">
        <v>361</v>
      </c>
      <c r="D176" s="161"/>
      <c r="E176" s="162">
        <v>60.180500000000002</v>
      </c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49"/>
      <c r="Z176" s="149"/>
      <c r="AA176" s="149"/>
      <c r="AB176" s="149"/>
      <c r="AC176" s="149"/>
      <c r="AD176" s="149"/>
      <c r="AE176" s="149"/>
      <c r="AF176" s="149"/>
      <c r="AG176" s="149" t="s">
        <v>162</v>
      </c>
      <c r="AH176" s="149">
        <v>0</v>
      </c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x14ac:dyDescent="0.2">
      <c r="A177" s="164" t="s">
        <v>149</v>
      </c>
      <c r="B177" s="165" t="s">
        <v>112</v>
      </c>
      <c r="C177" s="187" t="s">
        <v>113</v>
      </c>
      <c r="D177" s="166"/>
      <c r="E177" s="167"/>
      <c r="F177" s="168"/>
      <c r="G177" s="168">
        <f>SUMIF(AG178:AG198,"&lt;&gt;NOR",G178:G198)</f>
        <v>0</v>
      </c>
      <c r="H177" s="168"/>
      <c r="I177" s="168">
        <f>SUM(I178:I198)</f>
        <v>0</v>
      </c>
      <c r="J177" s="168"/>
      <c r="K177" s="168">
        <f>SUM(K178:K198)</f>
        <v>0</v>
      </c>
      <c r="L177" s="168"/>
      <c r="M177" s="168">
        <f>SUM(M178:M198)</f>
        <v>0</v>
      </c>
      <c r="N177" s="168"/>
      <c r="O177" s="168">
        <f>SUM(O178:O198)</f>
        <v>0.15000000000000002</v>
      </c>
      <c r="P177" s="168"/>
      <c r="Q177" s="168">
        <f>SUM(Q178:Q198)</f>
        <v>0</v>
      </c>
      <c r="R177" s="168"/>
      <c r="S177" s="168"/>
      <c r="T177" s="169"/>
      <c r="U177" s="163"/>
      <c r="V177" s="163">
        <f>SUM(V178:V198)</f>
        <v>100.08</v>
      </c>
      <c r="W177" s="163"/>
      <c r="X177" s="163"/>
      <c r="AG177" t="s">
        <v>150</v>
      </c>
    </row>
    <row r="178" spans="1:60" outlineLevel="1" x14ac:dyDescent="0.2">
      <c r="A178" s="170">
        <v>41</v>
      </c>
      <c r="B178" s="171" t="s">
        <v>362</v>
      </c>
      <c r="C178" s="188" t="s">
        <v>363</v>
      </c>
      <c r="D178" s="172" t="s">
        <v>186</v>
      </c>
      <c r="E178" s="173">
        <v>744.71820000000002</v>
      </c>
      <c r="F178" s="174"/>
      <c r="G178" s="175">
        <f>ROUND(E178*F178,2)</f>
        <v>0</v>
      </c>
      <c r="H178" s="174"/>
      <c r="I178" s="175">
        <f>ROUND(E178*H178,2)</f>
        <v>0</v>
      </c>
      <c r="J178" s="174"/>
      <c r="K178" s="175">
        <f>ROUND(E178*J178,2)</f>
        <v>0</v>
      </c>
      <c r="L178" s="175">
        <v>21</v>
      </c>
      <c r="M178" s="175">
        <f>G178*(1+L178/100)</f>
        <v>0</v>
      </c>
      <c r="N178" s="175">
        <v>6.9999999999999994E-5</v>
      </c>
      <c r="O178" s="175">
        <f>ROUND(E178*N178,2)</f>
        <v>0.05</v>
      </c>
      <c r="P178" s="175">
        <v>0</v>
      </c>
      <c r="Q178" s="175">
        <f>ROUND(E178*P178,2)</f>
        <v>0</v>
      </c>
      <c r="R178" s="175" t="s">
        <v>364</v>
      </c>
      <c r="S178" s="175" t="s">
        <v>155</v>
      </c>
      <c r="T178" s="176" t="s">
        <v>156</v>
      </c>
      <c r="U178" s="159">
        <v>3.2480000000000002E-2</v>
      </c>
      <c r="V178" s="159">
        <f>ROUND(E178*U178,2)</f>
        <v>24.19</v>
      </c>
      <c r="W178" s="159"/>
      <c r="X178" s="159" t="s">
        <v>157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158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56"/>
      <c r="B179" s="157"/>
      <c r="C179" s="189" t="s">
        <v>365</v>
      </c>
      <c r="D179" s="161"/>
      <c r="E179" s="162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49"/>
      <c r="Z179" s="149"/>
      <c r="AA179" s="149"/>
      <c r="AB179" s="149"/>
      <c r="AC179" s="149"/>
      <c r="AD179" s="149"/>
      <c r="AE179" s="149"/>
      <c r="AF179" s="149"/>
      <c r="AG179" s="149" t="s">
        <v>162</v>
      </c>
      <c r="AH179" s="149">
        <v>0</v>
      </c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56"/>
      <c r="B180" s="157"/>
      <c r="C180" s="189" t="s">
        <v>215</v>
      </c>
      <c r="D180" s="161"/>
      <c r="E180" s="162">
        <v>211.65969999999999</v>
      </c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162</v>
      </c>
      <c r="AH180" s="149">
        <v>5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56"/>
      <c r="B181" s="157"/>
      <c r="C181" s="189" t="s">
        <v>366</v>
      </c>
      <c r="D181" s="161"/>
      <c r="E181" s="162">
        <v>41.070999999999998</v>
      </c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49"/>
      <c r="Z181" s="149"/>
      <c r="AA181" s="149"/>
      <c r="AB181" s="149"/>
      <c r="AC181" s="149"/>
      <c r="AD181" s="149"/>
      <c r="AE181" s="149"/>
      <c r="AF181" s="149"/>
      <c r="AG181" s="149" t="s">
        <v>162</v>
      </c>
      <c r="AH181" s="149">
        <v>0</v>
      </c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56"/>
      <c r="B182" s="157"/>
      <c r="C182" s="189" t="s">
        <v>367</v>
      </c>
      <c r="D182" s="161"/>
      <c r="E182" s="162">
        <v>84.284999999999997</v>
      </c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49"/>
      <c r="Z182" s="149"/>
      <c r="AA182" s="149"/>
      <c r="AB182" s="149"/>
      <c r="AC182" s="149"/>
      <c r="AD182" s="149"/>
      <c r="AE182" s="149"/>
      <c r="AF182" s="149"/>
      <c r="AG182" s="149" t="s">
        <v>162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56"/>
      <c r="B183" s="157"/>
      <c r="C183" s="189" t="s">
        <v>368</v>
      </c>
      <c r="D183" s="161"/>
      <c r="E183" s="162">
        <v>60.180500000000002</v>
      </c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49"/>
      <c r="Z183" s="149"/>
      <c r="AA183" s="149"/>
      <c r="AB183" s="149"/>
      <c r="AC183" s="149"/>
      <c r="AD183" s="149"/>
      <c r="AE183" s="149"/>
      <c r="AF183" s="149"/>
      <c r="AG183" s="149" t="s">
        <v>162</v>
      </c>
      <c r="AH183" s="149">
        <v>0</v>
      </c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56"/>
      <c r="B184" s="157"/>
      <c r="C184" s="189" t="s">
        <v>369</v>
      </c>
      <c r="D184" s="161"/>
      <c r="E184" s="162">
        <v>82.343000000000004</v>
      </c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49"/>
      <c r="Z184" s="149"/>
      <c r="AA184" s="149"/>
      <c r="AB184" s="149"/>
      <c r="AC184" s="149"/>
      <c r="AD184" s="149"/>
      <c r="AE184" s="149"/>
      <c r="AF184" s="149"/>
      <c r="AG184" s="149" t="s">
        <v>162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56"/>
      <c r="B185" s="157"/>
      <c r="C185" s="189" t="s">
        <v>370</v>
      </c>
      <c r="D185" s="161"/>
      <c r="E185" s="162">
        <v>15.984</v>
      </c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49"/>
      <c r="Z185" s="149"/>
      <c r="AA185" s="149"/>
      <c r="AB185" s="149"/>
      <c r="AC185" s="149"/>
      <c r="AD185" s="149"/>
      <c r="AE185" s="149"/>
      <c r="AF185" s="149"/>
      <c r="AG185" s="149" t="s">
        <v>162</v>
      </c>
      <c r="AH185" s="149">
        <v>0</v>
      </c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56"/>
      <c r="B186" s="157"/>
      <c r="C186" s="189" t="s">
        <v>371</v>
      </c>
      <c r="D186" s="161"/>
      <c r="E186" s="162">
        <v>7.02</v>
      </c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49"/>
      <c r="Z186" s="149"/>
      <c r="AA186" s="149"/>
      <c r="AB186" s="149"/>
      <c r="AC186" s="149"/>
      <c r="AD186" s="149"/>
      <c r="AE186" s="149"/>
      <c r="AF186" s="149"/>
      <c r="AG186" s="149" t="s">
        <v>162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56"/>
      <c r="B187" s="157"/>
      <c r="C187" s="189" t="s">
        <v>372</v>
      </c>
      <c r="D187" s="161"/>
      <c r="E187" s="162">
        <v>7.0469999999999997</v>
      </c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49"/>
      <c r="Z187" s="149"/>
      <c r="AA187" s="149"/>
      <c r="AB187" s="149"/>
      <c r="AC187" s="149"/>
      <c r="AD187" s="149"/>
      <c r="AE187" s="149"/>
      <c r="AF187" s="149"/>
      <c r="AG187" s="149" t="s">
        <v>162</v>
      </c>
      <c r="AH187" s="149">
        <v>0</v>
      </c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56"/>
      <c r="B188" s="157"/>
      <c r="C188" s="189" t="s">
        <v>373</v>
      </c>
      <c r="D188" s="161"/>
      <c r="E188" s="162">
        <v>15.741</v>
      </c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49"/>
      <c r="Z188" s="149"/>
      <c r="AA188" s="149"/>
      <c r="AB188" s="149"/>
      <c r="AC188" s="149"/>
      <c r="AD188" s="149"/>
      <c r="AE188" s="149"/>
      <c r="AF188" s="149"/>
      <c r="AG188" s="149" t="s">
        <v>162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56"/>
      <c r="B189" s="157"/>
      <c r="C189" s="189" t="s">
        <v>374</v>
      </c>
      <c r="D189" s="161"/>
      <c r="E189" s="162">
        <v>27.47</v>
      </c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49"/>
      <c r="Z189" s="149"/>
      <c r="AA189" s="149"/>
      <c r="AB189" s="149"/>
      <c r="AC189" s="149"/>
      <c r="AD189" s="149"/>
      <c r="AE189" s="149"/>
      <c r="AF189" s="149"/>
      <c r="AG189" s="149" t="s">
        <v>162</v>
      </c>
      <c r="AH189" s="149">
        <v>0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56"/>
      <c r="B190" s="157"/>
      <c r="C190" s="189" t="s">
        <v>375</v>
      </c>
      <c r="D190" s="161"/>
      <c r="E190" s="162">
        <v>44.286999999999999</v>
      </c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49"/>
      <c r="Z190" s="149"/>
      <c r="AA190" s="149"/>
      <c r="AB190" s="149"/>
      <c r="AC190" s="149"/>
      <c r="AD190" s="149"/>
      <c r="AE190" s="149"/>
      <c r="AF190" s="149"/>
      <c r="AG190" s="149" t="s">
        <v>162</v>
      </c>
      <c r="AH190" s="149">
        <v>0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56"/>
      <c r="B191" s="157"/>
      <c r="C191" s="189" t="s">
        <v>376</v>
      </c>
      <c r="D191" s="161"/>
      <c r="E191" s="162">
        <v>36.448</v>
      </c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49"/>
      <c r="Z191" s="149"/>
      <c r="AA191" s="149"/>
      <c r="AB191" s="149"/>
      <c r="AC191" s="149"/>
      <c r="AD191" s="149"/>
      <c r="AE191" s="149"/>
      <c r="AF191" s="149"/>
      <c r="AG191" s="149" t="s">
        <v>162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56"/>
      <c r="B192" s="157"/>
      <c r="C192" s="189" t="s">
        <v>377</v>
      </c>
      <c r="D192" s="161"/>
      <c r="E192" s="162">
        <v>12.635999999999999</v>
      </c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49"/>
      <c r="Z192" s="149"/>
      <c r="AA192" s="149"/>
      <c r="AB192" s="149"/>
      <c r="AC192" s="149"/>
      <c r="AD192" s="149"/>
      <c r="AE192" s="149"/>
      <c r="AF192" s="149"/>
      <c r="AG192" s="149" t="s">
        <v>162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56"/>
      <c r="B193" s="157"/>
      <c r="C193" s="189" t="s">
        <v>378</v>
      </c>
      <c r="D193" s="161"/>
      <c r="E193" s="162">
        <v>32.723999999999997</v>
      </c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49"/>
      <c r="Z193" s="149"/>
      <c r="AA193" s="149"/>
      <c r="AB193" s="149"/>
      <c r="AC193" s="149"/>
      <c r="AD193" s="149"/>
      <c r="AE193" s="149"/>
      <c r="AF193" s="149"/>
      <c r="AG193" s="149" t="s">
        <v>162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56"/>
      <c r="B194" s="157"/>
      <c r="C194" s="189" t="s">
        <v>379</v>
      </c>
      <c r="D194" s="161"/>
      <c r="E194" s="162">
        <v>30.428999999999998</v>
      </c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49"/>
      <c r="Z194" s="149"/>
      <c r="AA194" s="149"/>
      <c r="AB194" s="149"/>
      <c r="AC194" s="149"/>
      <c r="AD194" s="149"/>
      <c r="AE194" s="149"/>
      <c r="AF194" s="149"/>
      <c r="AG194" s="149" t="s">
        <v>162</v>
      </c>
      <c r="AH194" s="149">
        <v>0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56"/>
      <c r="B195" s="157"/>
      <c r="C195" s="189" t="s">
        <v>380</v>
      </c>
      <c r="D195" s="161"/>
      <c r="E195" s="162">
        <v>27.670999999999999</v>
      </c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49"/>
      <c r="Z195" s="149"/>
      <c r="AA195" s="149"/>
      <c r="AB195" s="149"/>
      <c r="AC195" s="149"/>
      <c r="AD195" s="149"/>
      <c r="AE195" s="149"/>
      <c r="AF195" s="149"/>
      <c r="AG195" s="149" t="s">
        <v>162</v>
      </c>
      <c r="AH195" s="149">
        <v>0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56"/>
      <c r="B196" s="157"/>
      <c r="C196" s="189" t="s">
        <v>381</v>
      </c>
      <c r="D196" s="161"/>
      <c r="E196" s="162">
        <v>7.7220000000000004</v>
      </c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49"/>
      <c r="Z196" s="149"/>
      <c r="AA196" s="149"/>
      <c r="AB196" s="149"/>
      <c r="AC196" s="149"/>
      <c r="AD196" s="149"/>
      <c r="AE196" s="149"/>
      <c r="AF196" s="149"/>
      <c r="AG196" s="149" t="s">
        <v>162</v>
      </c>
      <c r="AH196" s="149">
        <v>0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70">
        <v>42</v>
      </c>
      <c r="B197" s="171" t="s">
        <v>382</v>
      </c>
      <c r="C197" s="188" t="s">
        <v>383</v>
      </c>
      <c r="D197" s="172" t="s">
        <v>186</v>
      </c>
      <c r="E197" s="173">
        <v>744.71820000000002</v>
      </c>
      <c r="F197" s="174"/>
      <c r="G197" s="175">
        <f>ROUND(E197*F197,2)</f>
        <v>0</v>
      </c>
      <c r="H197" s="174"/>
      <c r="I197" s="175">
        <f>ROUND(E197*H197,2)</f>
        <v>0</v>
      </c>
      <c r="J197" s="174"/>
      <c r="K197" s="175">
        <f>ROUND(E197*J197,2)</f>
        <v>0</v>
      </c>
      <c r="L197" s="175">
        <v>21</v>
      </c>
      <c r="M197" s="175">
        <f>G197*(1+L197/100)</f>
        <v>0</v>
      </c>
      <c r="N197" s="175">
        <v>1.3999999999999999E-4</v>
      </c>
      <c r="O197" s="175">
        <f>ROUND(E197*N197,2)</f>
        <v>0.1</v>
      </c>
      <c r="P197" s="175">
        <v>0</v>
      </c>
      <c r="Q197" s="175">
        <f>ROUND(E197*P197,2)</f>
        <v>0</v>
      </c>
      <c r="R197" s="175" t="s">
        <v>364</v>
      </c>
      <c r="S197" s="175" t="s">
        <v>155</v>
      </c>
      <c r="T197" s="176" t="s">
        <v>156</v>
      </c>
      <c r="U197" s="159">
        <v>0.10191</v>
      </c>
      <c r="V197" s="159">
        <f>ROUND(E197*U197,2)</f>
        <v>75.89</v>
      </c>
      <c r="W197" s="159"/>
      <c r="X197" s="159" t="s">
        <v>157</v>
      </c>
      <c r="Y197" s="149"/>
      <c r="Z197" s="149"/>
      <c r="AA197" s="149"/>
      <c r="AB197" s="149"/>
      <c r="AC197" s="149"/>
      <c r="AD197" s="149"/>
      <c r="AE197" s="149"/>
      <c r="AF197" s="149"/>
      <c r="AG197" s="149" t="s">
        <v>158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56"/>
      <c r="B198" s="157"/>
      <c r="C198" s="189" t="s">
        <v>384</v>
      </c>
      <c r="D198" s="161"/>
      <c r="E198" s="162">
        <v>744.71820000000002</v>
      </c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49"/>
      <c r="Z198" s="149"/>
      <c r="AA198" s="149"/>
      <c r="AB198" s="149"/>
      <c r="AC198" s="149"/>
      <c r="AD198" s="149"/>
      <c r="AE198" s="149"/>
      <c r="AF198" s="149"/>
      <c r="AG198" s="149" t="s">
        <v>162</v>
      </c>
      <c r="AH198" s="149">
        <v>5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x14ac:dyDescent="0.2">
      <c r="A199" s="282" t="s">
        <v>149</v>
      </c>
      <c r="B199" s="283" t="s">
        <v>116</v>
      </c>
      <c r="C199" s="284" t="s">
        <v>117</v>
      </c>
      <c r="D199" s="166"/>
      <c r="E199" s="167"/>
      <c r="F199" s="168"/>
      <c r="G199" s="168">
        <f>SUMIF(AG200:AG202,"&lt;&gt;NOR",G200:G202)</f>
        <v>0</v>
      </c>
      <c r="H199" s="168"/>
      <c r="I199" s="168">
        <f>SUM(I200:I202)</f>
        <v>0</v>
      </c>
      <c r="J199" s="168"/>
      <c r="K199" s="168">
        <f>SUM(K200:K202)</f>
        <v>0</v>
      </c>
      <c r="L199" s="168"/>
      <c r="M199" s="168">
        <f>SUM(M200:M202)</f>
        <v>0</v>
      </c>
      <c r="N199" s="168"/>
      <c r="O199" s="168">
        <f>SUM(O200:O202)</f>
        <v>0</v>
      </c>
      <c r="P199" s="168"/>
      <c r="Q199" s="168">
        <f>SUM(Q200:Q202)</f>
        <v>0</v>
      </c>
      <c r="R199" s="168"/>
      <c r="S199" s="168"/>
      <c r="T199" s="169"/>
      <c r="U199" s="163"/>
      <c r="V199" s="163">
        <f>SUM(V200:V202)</f>
        <v>0</v>
      </c>
      <c r="W199" s="163"/>
      <c r="X199" s="163"/>
      <c r="AG199" t="s">
        <v>150</v>
      </c>
    </row>
    <row r="200" spans="1:60" outlineLevel="1" x14ac:dyDescent="0.2">
      <c r="A200" s="179">
        <v>43</v>
      </c>
      <c r="B200" s="180" t="s">
        <v>385</v>
      </c>
      <c r="C200" s="191" t="s">
        <v>386</v>
      </c>
      <c r="D200" s="181" t="s">
        <v>317</v>
      </c>
      <c r="E200" s="182">
        <v>1</v>
      </c>
      <c r="F200" s="183"/>
      <c r="G200" s="184">
        <f>ROUND(E200*F200,2)</f>
        <v>0</v>
      </c>
      <c r="H200" s="183"/>
      <c r="I200" s="184">
        <f>ROUND(E200*H200,2)</f>
        <v>0</v>
      </c>
      <c r="J200" s="183"/>
      <c r="K200" s="184">
        <f>ROUND(E200*J200,2)</f>
        <v>0</v>
      </c>
      <c r="L200" s="184">
        <v>21</v>
      </c>
      <c r="M200" s="184">
        <f>G200*(1+L200/100)</f>
        <v>0</v>
      </c>
      <c r="N200" s="184">
        <v>0</v>
      </c>
      <c r="O200" s="184">
        <f>ROUND(E200*N200,2)</f>
        <v>0</v>
      </c>
      <c r="P200" s="184">
        <v>0</v>
      </c>
      <c r="Q200" s="184">
        <f>ROUND(E200*P200,2)</f>
        <v>0</v>
      </c>
      <c r="R200" s="184"/>
      <c r="S200" s="184" t="s">
        <v>230</v>
      </c>
      <c r="T200" s="185" t="s">
        <v>156</v>
      </c>
      <c r="U200" s="159">
        <v>0</v>
      </c>
      <c r="V200" s="159">
        <f>ROUND(E200*U200,2)</f>
        <v>0</v>
      </c>
      <c r="W200" s="159"/>
      <c r="X200" s="159" t="s">
        <v>157</v>
      </c>
      <c r="Y200" s="149"/>
      <c r="Z200" s="149"/>
      <c r="AA200" s="149"/>
      <c r="AB200" s="149"/>
      <c r="AC200" s="149"/>
      <c r="AD200" s="149"/>
      <c r="AE200" s="149"/>
      <c r="AF200" s="149"/>
      <c r="AG200" s="149" t="s">
        <v>158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9">
        <v>44</v>
      </c>
      <c r="B201" s="180" t="s">
        <v>387</v>
      </c>
      <c r="C201" s="191" t="s">
        <v>388</v>
      </c>
      <c r="D201" s="181" t="s">
        <v>317</v>
      </c>
      <c r="E201" s="182">
        <v>1</v>
      </c>
      <c r="F201" s="183"/>
      <c r="G201" s="184">
        <f>ROUND(E201*F201,2)</f>
        <v>0</v>
      </c>
      <c r="H201" s="183"/>
      <c r="I201" s="184">
        <f>ROUND(E201*H201,2)</f>
        <v>0</v>
      </c>
      <c r="J201" s="183"/>
      <c r="K201" s="184">
        <f>ROUND(E201*J201,2)</f>
        <v>0</v>
      </c>
      <c r="L201" s="184">
        <v>21</v>
      </c>
      <c r="M201" s="184">
        <f>G201*(1+L201/100)</f>
        <v>0</v>
      </c>
      <c r="N201" s="184">
        <v>0</v>
      </c>
      <c r="O201" s="184">
        <f>ROUND(E201*N201,2)</f>
        <v>0</v>
      </c>
      <c r="P201" s="184">
        <v>0</v>
      </c>
      <c r="Q201" s="184">
        <f>ROUND(E201*P201,2)</f>
        <v>0</v>
      </c>
      <c r="R201" s="184"/>
      <c r="S201" s="184" t="s">
        <v>230</v>
      </c>
      <c r="T201" s="185" t="s">
        <v>156</v>
      </c>
      <c r="U201" s="159">
        <v>0</v>
      </c>
      <c r="V201" s="159">
        <f>ROUND(E201*U201,2)</f>
        <v>0</v>
      </c>
      <c r="W201" s="159"/>
      <c r="X201" s="159" t="s">
        <v>157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158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ht="22.5" outlineLevel="1" x14ac:dyDescent="0.2">
      <c r="A202" s="275">
        <v>45</v>
      </c>
      <c r="B202" s="276" t="s">
        <v>389</v>
      </c>
      <c r="C202" s="277" t="s">
        <v>390</v>
      </c>
      <c r="D202" s="278" t="s">
        <v>391</v>
      </c>
      <c r="E202" s="279">
        <v>15</v>
      </c>
      <c r="F202" s="280"/>
      <c r="G202" s="281">
        <f>ROUND(E202*F202,2)</f>
        <v>0</v>
      </c>
      <c r="H202" s="280"/>
      <c r="I202" s="281">
        <f>ROUND(E202*H202,2)</f>
        <v>0</v>
      </c>
      <c r="J202" s="280"/>
      <c r="K202" s="281">
        <f>ROUND(E202*J202,2)</f>
        <v>0</v>
      </c>
      <c r="L202" s="281">
        <v>21</v>
      </c>
      <c r="M202" s="281">
        <f>G202*(1+L202/100)</f>
        <v>0</v>
      </c>
      <c r="N202" s="281">
        <v>0</v>
      </c>
      <c r="O202" s="281">
        <f>ROUND(E202*N202,2)</f>
        <v>0</v>
      </c>
      <c r="P202" s="281">
        <v>0</v>
      </c>
      <c r="Q202" s="281">
        <f>ROUND(E202*P202,2)</f>
        <v>0</v>
      </c>
      <c r="R202" s="281"/>
      <c r="S202" s="281" t="s">
        <v>230</v>
      </c>
      <c r="T202" s="185" t="s">
        <v>156</v>
      </c>
      <c r="U202" s="159">
        <v>0</v>
      </c>
      <c r="V202" s="159">
        <f>ROUND(E202*U202,2)</f>
        <v>0</v>
      </c>
      <c r="W202" s="159"/>
      <c r="X202" s="159" t="s">
        <v>157</v>
      </c>
      <c r="Y202" s="149"/>
      <c r="Z202" s="149"/>
      <c r="AA202" s="149"/>
      <c r="AB202" s="149"/>
      <c r="AC202" s="149"/>
      <c r="AD202" s="149"/>
      <c r="AE202" s="149"/>
      <c r="AF202" s="149"/>
      <c r="AG202" s="149" t="s">
        <v>158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x14ac:dyDescent="0.2">
      <c r="A203" s="164" t="s">
        <v>149</v>
      </c>
      <c r="B203" s="165" t="s">
        <v>118</v>
      </c>
      <c r="C203" s="187" t="s">
        <v>119</v>
      </c>
      <c r="D203" s="166"/>
      <c r="E203" s="167"/>
      <c r="F203" s="168"/>
      <c r="G203" s="168">
        <f>SUMIF(AG204:AG212,"&lt;&gt;NOR",G204:G212)</f>
        <v>0</v>
      </c>
      <c r="H203" s="168"/>
      <c r="I203" s="168">
        <f>SUM(I204:I212)</f>
        <v>0</v>
      </c>
      <c r="J203" s="168"/>
      <c r="K203" s="168">
        <f>SUM(K204:K212)</f>
        <v>0</v>
      </c>
      <c r="L203" s="168"/>
      <c r="M203" s="168">
        <f>SUM(M204:M212)</f>
        <v>0</v>
      </c>
      <c r="N203" s="168"/>
      <c r="O203" s="168">
        <f>SUM(O204:O212)</f>
        <v>0</v>
      </c>
      <c r="P203" s="168"/>
      <c r="Q203" s="168">
        <f>SUM(Q204:Q212)</f>
        <v>0</v>
      </c>
      <c r="R203" s="168"/>
      <c r="S203" s="168"/>
      <c r="T203" s="169"/>
      <c r="U203" s="163"/>
      <c r="V203" s="163">
        <f>SUM(V204:V212)</f>
        <v>52.87</v>
      </c>
      <c r="W203" s="163"/>
      <c r="X203" s="163"/>
      <c r="AG203" t="s">
        <v>150</v>
      </c>
    </row>
    <row r="204" spans="1:60" outlineLevel="1" x14ac:dyDescent="0.2">
      <c r="A204" s="170">
        <v>46</v>
      </c>
      <c r="B204" s="171" t="s">
        <v>392</v>
      </c>
      <c r="C204" s="188" t="s">
        <v>393</v>
      </c>
      <c r="D204" s="172" t="s">
        <v>165</v>
      </c>
      <c r="E204" s="173">
        <v>24.853000000000002</v>
      </c>
      <c r="F204" s="174"/>
      <c r="G204" s="175">
        <f>ROUND(E204*F204,2)</f>
        <v>0</v>
      </c>
      <c r="H204" s="174"/>
      <c r="I204" s="175">
        <f>ROUND(E204*H204,2)</f>
        <v>0</v>
      </c>
      <c r="J204" s="174"/>
      <c r="K204" s="175">
        <f>ROUND(E204*J204,2)</f>
        <v>0</v>
      </c>
      <c r="L204" s="175">
        <v>21</v>
      </c>
      <c r="M204" s="175">
        <f>G204*(1+L204/100)</f>
        <v>0</v>
      </c>
      <c r="N204" s="175">
        <v>0</v>
      </c>
      <c r="O204" s="175">
        <f>ROUND(E204*N204,2)</f>
        <v>0</v>
      </c>
      <c r="P204" s="175">
        <v>0</v>
      </c>
      <c r="Q204" s="175">
        <f>ROUND(E204*P204,2)</f>
        <v>0</v>
      </c>
      <c r="R204" s="175" t="s">
        <v>394</v>
      </c>
      <c r="S204" s="175" t="s">
        <v>155</v>
      </c>
      <c r="T204" s="176" t="s">
        <v>156</v>
      </c>
      <c r="U204" s="159">
        <v>0.16400000000000001</v>
      </c>
      <c r="V204" s="159">
        <f>ROUND(E204*U204,2)</f>
        <v>4.08</v>
      </c>
      <c r="W204" s="159"/>
      <c r="X204" s="159" t="s">
        <v>395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396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ht="22.5" outlineLevel="1" x14ac:dyDescent="0.2">
      <c r="A205" s="156"/>
      <c r="B205" s="157"/>
      <c r="C205" s="266" t="s">
        <v>397</v>
      </c>
      <c r="D205" s="267"/>
      <c r="E205" s="267"/>
      <c r="F205" s="267"/>
      <c r="G205" s="267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49"/>
      <c r="Z205" s="149"/>
      <c r="AA205" s="149"/>
      <c r="AB205" s="149"/>
      <c r="AC205" s="149"/>
      <c r="AD205" s="149"/>
      <c r="AE205" s="149"/>
      <c r="AF205" s="149"/>
      <c r="AG205" s="149" t="s">
        <v>160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77" t="str">
        <f>C205</f>
        <v>se složením a hrubým urovnáním nebo s přeložením na jiný dopravní prostředek kromě lodi, vč. příplatku za každých dalších i započatých 1000 m přes 1000 m,</v>
      </c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79">
        <v>47</v>
      </c>
      <c r="B206" s="180" t="s">
        <v>398</v>
      </c>
      <c r="C206" s="191" t="s">
        <v>399</v>
      </c>
      <c r="D206" s="181" t="s">
        <v>165</v>
      </c>
      <c r="E206" s="182">
        <v>24.853000000000002</v>
      </c>
      <c r="F206" s="183"/>
      <c r="G206" s="184">
        <f t="shared" ref="G206:G211" si="0">ROUND(E206*F206,2)</f>
        <v>0</v>
      </c>
      <c r="H206" s="183"/>
      <c r="I206" s="184">
        <f t="shared" ref="I206:I211" si="1">ROUND(E206*H206,2)</f>
        <v>0</v>
      </c>
      <c r="J206" s="183"/>
      <c r="K206" s="184">
        <f t="shared" ref="K206:K211" si="2">ROUND(E206*J206,2)</f>
        <v>0</v>
      </c>
      <c r="L206" s="184">
        <v>21</v>
      </c>
      <c r="M206" s="184">
        <f t="shared" ref="M206:M211" si="3">G206*(1+L206/100)</f>
        <v>0</v>
      </c>
      <c r="N206" s="184">
        <v>0</v>
      </c>
      <c r="O206" s="184">
        <f t="shared" ref="O206:O211" si="4">ROUND(E206*N206,2)</f>
        <v>0</v>
      </c>
      <c r="P206" s="184">
        <v>0</v>
      </c>
      <c r="Q206" s="184">
        <f t="shared" ref="Q206:Q211" si="5">ROUND(E206*P206,2)</f>
        <v>0</v>
      </c>
      <c r="R206" s="184" t="s">
        <v>235</v>
      </c>
      <c r="S206" s="184" t="s">
        <v>155</v>
      </c>
      <c r="T206" s="185" t="s">
        <v>156</v>
      </c>
      <c r="U206" s="159">
        <v>0.49</v>
      </c>
      <c r="V206" s="159">
        <f t="shared" ref="V206:V211" si="6">ROUND(E206*U206,2)</f>
        <v>12.18</v>
      </c>
      <c r="W206" s="159"/>
      <c r="X206" s="159" t="s">
        <v>395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396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79">
        <v>48</v>
      </c>
      <c r="B207" s="180" t="s">
        <v>400</v>
      </c>
      <c r="C207" s="191" t="s">
        <v>401</v>
      </c>
      <c r="D207" s="181" t="s">
        <v>165</v>
      </c>
      <c r="E207" s="182">
        <v>24.853000000000002</v>
      </c>
      <c r="F207" s="183"/>
      <c r="G207" s="184">
        <f t="shared" si="0"/>
        <v>0</v>
      </c>
      <c r="H207" s="183"/>
      <c r="I207" s="184">
        <f t="shared" si="1"/>
        <v>0</v>
      </c>
      <c r="J207" s="183"/>
      <c r="K207" s="184">
        <f t="shared" si="2"/>
        <v>0</v>
      </c>
      <c r="L207" s="184">
        <v>21</v>
      </c>
      <c r="M207" s="184">
        <f t="shared" si="3"/>
        <v>0</v>
      </c>
      <c r="N207" s="184">
        <v>0</v>
      </c>
      <c r="O207" s="184">
        <f t="shared" si="4"/>
        <v>0</v>
      </c>
      <c r="P207" s="184">
        <v>0</v>
      </c>
      <c r="Q207" s="184">
        <f t="shared" si="5"/>
        <v>0</v>
      </c>
      <c r="R207" s="184" t="s">
        <v>235</v>
      </c>
      <c r="S207" s="184" t="s">
        <v>155</v>
      </c>
      <c r="T207" s="185" t="s">
        <v>156</v>
      </c>
      <c r="U207" s="159">
        <v>0</v>
      </c>
      <c r="V207" s="159">
        <f t="shared" si="6"/>
        <v>0</v>
      </c>
      <c r="W207" s="159"/>
      <c r="X207" s="159" t="s">
        <v>395</v>
      </c>
      <c r="Y207" s="149"/>
      <c r="Z207" s="149"/>
      <c r="AA207" s="149"/>
      <c r="AB207" s="149"/>
      <c r="AC207" s="149"/>
      <c r="AD207" s="149"/>
      <c r="AE207" s="149"/>
      <c r="AF207" s="149"/>
      <c r="AG207" s="149" t="s">
        <v>396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79">
        <v>49</v>
      </c>
      <c r="B208" s="180" t="s">
        <v>402</v>
      </c>
      <c r="C208" s="191" t="s">
        <v>403</v>
      </c>
      <c r="D208" s="181" t="s">
        <v>165</v>
      </c>
      <c r="E208" s="182">
        <v>24.853000000000002</v>
      </c>
      <c r="F208" s="183"/>
      <c r="G208" s="184">
        <f t="shared" si="0"/>
        <v>0</v>
      </c>
      <c r="H208" s="183"/>
      <c r="I208" s="184">
        <f t="shared" si="1"/>
        <v>0</v>
      </c>
      <c r="J208" s="183"/>
      <c r="K208" s="184">
        <f t="shared" si="2"/>
        <v>0</v>
      </c>
      <c r="L208" s="184">
        <v>21</v>
      </c>
      <c r="M208" s="184">
        <f t="shared" si="3"/>
        <v>0</v>
      </c>
      <c r="N208" s="184">
        <v>0</v>
      </c>
      <c r="O208" s="184">
        <f t="shared" si="4"/>
        <v>0</v>
      </c>
      <c r="P208" s="184">
        <v>0</v>
      </c>
      <c r="Q208" s="184">
        <f t="shared" si="5"/>
        <v>0</v>
      </c>
      <c r="R208" s="184" t="s">
        <v>235</v>
      </c>
      <c r="S208" s="184" t="s">
        <v>155</v>
      </c>
      <c r="T208" s="185" t="s">
        <v>156</v>
      </c>
      <c r="U208" s="159">
        <v>0.94199999999999995</v>
      </c>
      <c r="V208" s="159">
        <f t="shared" si="6"/>
        <v>23.41</v>
      </c>
      <c r="W208" s="159"/>
      <c r="X208" s="159" t="s">
        <v>395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396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ht="22.5" outlineLevel="1" x14ac:dyDescent="0.2">
      <c r="A209" s="179">
        <v>50</v>
      </c>
      <c r="B209" s="180" t="s">
        <v>404</v>
      </c>
      <c r="C209" s="191" t="s">
        <v>405</v>
      </c>
      <c r="D209" s="181" t="s">
        <v>165</v>
      </c>
      <c r="E209" s="182">
        <v>124.26499</v>
      </c>
      <c r="F209" s="183"/>
      <c r="G209" s="184">
        <f t="shared" si="0"/>
        <v>0</v>
      </c>
      <c r="H209" s="183"/>
      <c r="I209" s="184">
        <f t="shared" si="1"/>
        <v>0</v>
      </c>
      <c r="J209" s="183"/>
      <c r="K209" s="184">
        <f t="shared" si="2"/>
        <v>0</v>
      </c>
      <c r="L209" s="184">
        <v>21</v>
      </c>
      <c r="M209" s="184">
        <f t="shared" si="3"/>
        <v>0</v>
      </c>
      <c r="N209" s="184">
        <v>0</v>
      </c>
      <c r="O209" s="184">
        <f t="shared" si="4"/>
        <v>0</v>
      </c>
      <c r="P209" s="184">
        <v>0</v>
      </c>
      <c r="Q209" s="184">
        <f t="shared" si="5"/>
        <v>0</v>
      </c>
      <c r="R209" s="184" t="s">
        <v>235</v>
      </c>
      <c r="S209" s="184" t="s">
        <v>155</v>
      </c>
      <c r="T209" s="185" t="s">
        <v>156</v>
      </c>
      <c r="U209" s="159">
        <v>0.105</v>
      </c>
      <c r="V209" s="159">
        <f t="shared" si="6"/>
        <v>13.05</v>
      </c>
      <c r="W209" s="159"/>
      <c r="X209" s="159" t="s">
        <v>395</v>
      </c>
      <c r="Y209" s="149"/>
      <c r="Z209" s="149"/>
      <c r="AA209" s="149"/>
      <c r="AB209" s="149"/>
      <c r="AC209" s="149"/>
      <c r="AD209" s="149"/>
      <c r="AE209" s="149"/>
      <c r="AF209" s="149"/>
      <c r="AG209" s="149" t="s">
        <v>396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79">
        <v>51</v>
      </c>
      <c r="B210" s="180" t="s">
        <v>406</v>
      </c>
      <c r="C210" s="191" t="s">
        <v>407</v>
      </c>
      <c r="D210" s="181" t="s">
        <v>165</v>
      </c>
      <c r="E210" s="182">
        <v>24.853000000000002</v>
      </c>
      <c r="F210" s="183"/>
      <c r="G210" s="184">
        <f t="shared" si="0"/>
        <v>0</v>
      </c>
      <c r="H210" s="183"/>
      <c r="I210" s="184">
        <f t="shared" si="1"/>
        <v>0</v>
      </c>
      <c r="J210" s="183"/>
      <c r="K210" s="184">
        <f t="shared" si="2"/>
        <v>0</v>
      </c>
      <c r="L210" s="184">
        <v>21</v>
      </c>
      <c r="M210" s="184">
        <f t="shared" si="3"/>
        <v>0</v>
      </c>
      <c r="N210" s="184">
        <v>0</v>
      </c>
      <c r="O210" s="184">
        <f t="shared" si="4"/>
        <v>0</v>
      </c>
      <c r="P210" s="184">
        <v>0</v>
      </c>
      <c r="Q210" s="184">
        <f t="shared" si="5"/>
        <v>0</v>
      </c>
      <c r="R210" s="184" t="s">
        <v>235</v>
      </c>
      <c r="S210" s="184" t="s">
        <v>155</v>
      </c>
      <c r="T210" s="185" t="s">
        <v>156</v>
      </c>
      <c r="U210" s="159">
        <v>0</v>
      </c>
      <c r="V210" s="159">
        <f t="shared" si="6"/>
        <v>0</v>
      </c>
      <c r="W210" s="159"/>
      <c r="X210" s="159" t="s">
        <v>395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396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70">
        <v>52</v>
      </c>
      <c r="B211" s="171" t="s">
        <v>408</v>
      </c>
      <c r="C211" s="188" t="s">
        <v>409</v>
      </c>
      <c r="D211" s="172" t="s">
        <v>165</v>
      </c>
      <c r="E211" s="173">
        <v>24.853000000000002</v>
      </c>
      <c r="F211" s="174"/>
      <c r="G211" s="175">
        <f t="shared" si="0"/>
        <v>0</v>
      </c>
      <c r="H211" s="174"/>
      <c r="I211" s="175">
        <f t="shared" si="1"/>
        <v>0</v>
      </c>
      <c r="J211" s="174"/>
      <c r="K211" s="175">
        <f t="shared" si="2"/>
        <v>0</v>
      </c>
      <c r="L211" s="175">
        <v>21</v>
      </c>
      <c r="M211" s="175">
        <f t="shared" si="3"/>
        <v>0</v>
      </c>
      <c r="N211" s="175">
        <v>0</v>
      </c>
      <c r="O211" s="175">
        <f t="shared" si="4"/>
        <v>0</v>
      </c>
      <c r="P211" s="175">
        <v>0</v>
      </c>
      <c r="Q211" s="175">
        <f t="shared" si="5"/>
        <v>0</v>
      </c>
      <c r="R211" s="175" t="s">
        <v>410</v>
      </c>
      <c r="S211" s="175" t="s">
        <v>155</v>
      </c>
      <c r="T211" s="176" t="s">
        <v>156</v>
      </c>
      <c r="U211" s="159">
        <v>6.0000000000000001E-3</v>
      </c>
      <c r="V211" s="159">
        <f t="shared" si="6"/>
        <v>0.15</v>
      </c>
      <c r="W211" s="159"/>
      <c r="X211" s="159" t="s">
        <v>395</v>
      </c>
      <c r="Y211" s="149"/>
      <c r="Z211" s="149"/>
      <c r="AA211" s="149"/>
      <c r="AB211" s="149"/>
      <c r="AC211" s="149"/>
      <c r="AD211" s="149"/>
      <c r="AE211" s="149"/>
      <c r="AF211" s="149"/>
      <c r="AG211" s="149" t="s">
        <v>396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1" x14ac:dyDescent="0.2">
      <c r="A212" s="156"/>
      <c r="B212" s="157"/>
      <c r="C212" s="266" t="s">
        <v>411</v>
      </c>
      <c r="D212" s="267"/>
      <c r="E212" s="267"/>
      <c r="F212" s="267"/>
      <c r="G212" s="267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49"/>
      <c r="Z212" s="149"/>
      <c r="AA212" s="149"/>
      <c r="AB212" s="149"/>
      <c r="AC212" s="149"/>
      <c r="AD212" s="149"/>
      <c r="AE212" s="149"/>
      <c r="AF212" s="149"/>
      <c r="AG212" s="149" t="s">
        <v>160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x14ac:dyDescent="0.2">
      <c r="A213" s="3"/>
      <c r="B213" s="4"/>
      <c r="C213" s="192"/>
      <c r="D213" s="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AE213">
        <v>15</v>
      </c>
      <c r="AF213">
        <v>21</v>
      </c>
      <c r="AG213" t="s">
        <v>136</v>
      </c>
    </row>
    <row r="214" spans="1:60" x14ac:dyDescent="0.2">
      <c r="A214" s="152"/>
      <c r="B214" s="153" t="s">
        <v>29</v>
      </c>
      <c r="C214" s="193"/>
      <c r="D214" s="154"/>
      <c r="E214" s="155"/>
      <c r="F214" s="155"/>
      <c r="G214" s="186">
        <f>G8+G38+G57+G60+G65+G70+G133+G136+G140+G142+G144+G146+G151+G172+G177+G199+G203</f>
        <v>0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AE214">
        <f>SUMIF(L7:L212,AE213,G7:G212)</f>
        <v>0</v>
      </c>
      <c r="AF214">
        <f>SUMIF(L7:L212,AF213,G7:G212)</f>
        <v>0</v>
      </c>
      <c r="AG214" t="s">
        <v>412</v>
      </c>
    </row>
    <row r="215" spans="1:60" x14ac:dyDescent="0.2">
      <c r="C215" s="194"/>
      <c r="D215" s="10"/>
      <c r="AG215" t="s">
        <v>413</v>
      </c>
    </row>
    <row r="216" spans="1:60" x14ac:dyDescent="0.2">
      <c r="D216" s="10"/>
    </row>
    <row r="217" spans="1:60" x14ac:dyDescent="0.2">
      <c r="D217" s="10"/>
    </row>
    <row r="218" spans="1:60" x14ac:dyDescent="0.2">
      <c r="D218" s="10"/>
    </row>
    <row r="219" spans="1:60" x14ac:dyDescent="0.2">
      <c r="D219" s="10"/>
    </row>
    <row r="220" spans="1:60" x14ac:dyDescent="0.2">
      <c r="D220" s="10"/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71F" sheet="1" objects="1" scenarios="1"/>
  <mergeCells count="27">
    <mergeCell ref="C13:G13"/>
    <mergeCell ref="A1:G1"/>
    <mergeCell ref="C2:G2"/>
    <mergeCell ref="C3:G3"/>
    <mergeCell ref="C4:G4"/>
    <mergeCell ref="C10:G10"/>
    <mergeCell ref="C113:G113"/>
    <mergeCell ref="C20:G20"/>
    <mergeCell ref="C28:G28"/>
    <mergeCell ref="C31:G31"/>
    <mergeCell ref="C34:G34"/>
    <mergeCell ref="C40:G40"/>
    <mergeCell ref="C59:G59"/>
    <mergeCell ref="C72:G72"/>
    <mergeCell ref="C75:G75"/>
    <mergeCell ref="C79:G79"/>
    <mergeCell ref="C87:G87"/>
    <mergeCell ref="C95:G95"/>
    <mergeCell ref="C171:G171"/>
    <mergeCell ref="C205:G205"/>
    <mergeCell ref="C212:G212"/>
    <mergeCell ref="C118:G118"/>
    <mergeCell ref="C126:G126"/>
    <mergeCell ref="C135:G135"/>
    <mergeCell ref="C139:G139"/>
    <mergeCell ref="C150:G150"/>
    <mergeCell ref="C153:G15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5"/>
  <sheetViews>
    <sheetView workbookViewId="0">
      <pane ySplit="1" topLeftCell="A125" activePane="bottomLeft" state="frozen"/>
      <selection pane="bottomLeft" activeCell="E5" sqref="E5"/>
    </sheetView>
  </sheetViews>
  <sheetFormatPr defaultRowHeight="12.75" x14ac:dyDescent="0.2"/>
  <cols>
    <col min="1" max="1" width="5.85546875" customWidth="1"/>
    <col min="2" max="2" width="74.85546875" style="123" customWidth="1"/>
    <col min="3" max="3" width="6.28515625" style="123" customWidth="1"/>
    <col min="4" max="4" width="5.7109375" customWidth="1"/>
    <col min="5" max="5" width="8.7109375" customWidth="1"/>
    <col min="6" max="6" width="13.140625" customWidth="1"/>
    <col min="7" max="7" width="8.7109375" customWidth="1"/>
    <col min="8" max="8" width="12.7109375" customWidth="1"/>
    <col min="9" max="9" width="8.7109375" customWidth="1"/>
    <col min="10" max="10" width="14.7109375" customWidth="1"/>
  </cols>
  <sheetData>
    <row r="1" spans="1:10" x14ac:dyDescent="0.2">
      <c r="A1" s="195" t="s">
        <v>588</v>
      </c>
      <c r="B1" s="196" t="s">
        <v>5</v>
      </c>
      <c r="C1" s="196" t="s">
        <v>589</v>
      </c>
      <c r="D1" s="197" t="s">
        <v>590</v>
      </c>
      <c r="E1" s="197" t="s">
        <v>591</v>
      </c>
      <c r="F1" s="197" t="s">
        <v>592</v>
      </c>
      <c r="G1" s="197" t="s">
        <v>31</v>
      </c>
      <c r="H1" s="197" t="s">
        <v>593</v>
      </c>
      <c r="I1" s="197" t="s">
        <v>594</v>
      </c>
      <c r="J1" s="197" t="s">
        <v>1</v>
      </c>
    </row>
    <row r="2" spans="1:10" ht="16.5" x14ac:dyDescent="0.3">
      <c r="A2" s="198" t="s">
        <v>65</v>
      </c>
      <c r="B2" s="199" t="s">
        <v>67</v>
      </c>
      <c r="C2" s="199" t="s">
        <v>595</v>
      </c>
      <c r="D2" s="200"/>
      <c r="E2" s="200"/>
      <c r="F2" s="200"/>
      <c r="G2" s="200"/>
      <c r="H2" s="200"/>
      <c r="I2" s="200"/>
      <c r="J2" s="200"/>
    </row>
    <row r="3" spans="1:10" ht="14.25" x14ac:dyDescent="0.25">
      <c r="A3" s="201" t="s">
        <v>595</v>
      </c>
      <c r="B3" s="202" t="s">
        <v>415</v>
      </c>
      <c r="C3" s="202" t="s">
        <v>595</v>
      </c>
      <c r="D3" s="203"/>
      <c r="E3" s="203"/>
      <c r="F3" s="203"/>
      <c r="G3" s="203"/>
      <c r="H3" s="203"/>
      <c r="I3" s="203"/>
      <c r="J3" s="203"/>
    </row>
    <row r="4" spans="1:10" x14ac:dyDescent="0.2">
      <c r="A4" s="204" t="s">
        <v>595</v>
      </c>
      <c r="B4" s="205" t="s">
        <v>596</v>
      </c>
      <c r="C4" s="205" t="s">
        <v>317</v>
      </c>
      <c r="D4" s="206">
        <v>1</v>
      </c>
      <c r="E4" s="206">
        <v>0</v>
      </c>
      <c r="F4" s="206">
        <f>D4*E4</f>
        <v>0</v>
      </c>
      <c r="G4" s="206">
        <v>0</v>
      </c>
      <c r="H4" s="206">
        <f>D4*G4</f>
        <v>0</v>
      </c>
      <c r="I4" s="206">
        <f>G4+E4</f>
        <v>0</v>
      </c>
      <c r="J4" s="206">
        <f>I4*D4</f>
        <v>0</v>
      </c>
    </row>
    <row r="5" spans="1:10" x14ac:dyDescent="0.2">
      <c r="A5" s="204" t="s">
        <v>595</v>
      </c>
      <c r="B5" s="205" t="s">
        <v>597</v>
      </c>
      <c r="C5" s="205" t="s">
        <v>595</v>
      </c>
      <c r="D5" s="206"/>
      <c r="E5" s="206"/>
      <c r="F5" s="206"/>
      <c r="G5" s="206"/>
      <c r="H5" s="206"/>
      <c r="I5" s="206"/>
      <c r="J5" s="206"/>
    </row>
    <row r="6" spans="1:10" ht="14.25" x14ac:dyDescent="0.25">
      <c r="A6" s="201" t="s">
        <v>595</v>
      </c>
      <c r="B6" s="202" t="s">
        <v>598</v>
      </c>
      <c r="C6" s="202" t="s">
        <v>595</v>
      </c>
      <c r="D6" s="203"/>
      <c r="E6" s="203"/>
      <c r="F6" s="203"/>
      <c r="G6" s="203"/>
      <c r="H6" s="203"/>
      <c r="I6" s="203"/>
      <c r="J6" s="203"/>
    </row>
    <row r="7" spans="1:10" x14ac:dyDescent="0.2">
      <c r="A7" s="204" t="s">
        <v>595</v>
      </c>
      <c r="B7" s="205" t="s">
        <v>599</v>
      </c>
      <c r="C7" s="205" t="s">
        <v>317</v>
      </c>
      <c r="D7" s="206">
        <v>1</v>
      </c>
      <c r="E7" s="206">
        <v>0</v>
      </c>
      <c r="F7" s="206">
        <f>D7*E7</f>
        <v>0</v>
      </c>
      <c r="G7" s="206">
        <v>0</v>
      </c>
      <c r="H7" s="206">
        <f>D7*G7</f>
        <v>0</v>
      </c>
      <c r="I7" s="206">
        <f>G7+E7</f>
        <v>0</v>
      </c>
      <c r="J7" s="206">
        <f>I7*D7</f>
        <v>0</v>
      </c>
    </row>
    <row r="8" spans="1:10" ht="14.25" x14ac:dyDescent="0.25">
      <c r="A8" s="201" t="s">
        <v>595</v>
      </c>
      <c r="B8" s="202" t="s">
        <v>416</v>
      </c>
      <c r="C8" s="202" t="s">
        <v>595</v>
      </c>
      <c r="D8" s="203"/>
      <c r="E8" s="203"/>
      <c r="F8" s="203"/>
      <c r="G8" s="203"/>
      <c r="H8" s="203"/>
      <c r="I8" s="203"/>
      <c r="J8" s="203"/>
    </row>
    <row r="9" spans="1:10" x14ac:dyDescent="0.2">
      <c r="A9" s="204" t="s">
        <v>595</v>
      </c>
      <c r="B9" s="205" t="s">
        <v>600</v>
      </c>
      <c r="C9" s="205" t="s">
        <v>317</v>
      </c>
      <c r="D9" s="206">
        <v>1</v>
      </c>
      <c r="E9" s="206">
        <v>0</v>
      </c>
      <c r="F9" s="206">
        <f>D9*E9</f>
        <v>0</v>
      </c>
      <c r="G9" s="206">
        <v>0</v>
      </c>
      <c r="H9" s="206">
        <f>D9*G9</f>
        <v>0</v>
      </c>
      <c r="I9" s="206">
        <f>G9+E9</f>
        <v>0</v>
      </c>
      <c r="J9" s="206">
        <f>I9*D9</f>
        <v>0</v>
      </c>
    </row>
    <row r="10" spans="1:10" ht="14.25" x14ac:dyDescent="0.25">
      <c r="A10" s="201" t="s">
        <v>595</v>
      </c>
      <c r="B10" s="202" t="s">
        <v>601</v>
      </c>
      <c r="C10" s="202" t="s">
        <v>595</v>
      </c>
      <c r="D10" s="203"/>
      <c r="E10" s="203"/>
      <c r="F10" s="203"/>
      <c r="G10" s="203"/>
      <c r="H10" s="203"/>
      <c r="I10" s="203"/>
      <c r="J10" s="203"/>
    </row>
    <row r="11" spans="1:10" x14ac:dyDescent="0.2">
      <c r="A11" s="204" t="s">
        <v>417</v>
      </c>
      <c r="B11" s="205" t="s">
        <v>602</v>
      </c>
      <c r="C11" s="205" t="s">
        <v>322</v>
      </c>
      <c r="D11" s="206">
        <v>1</v>
      </c>
      <c r="E11" s="206">
        <v>0</v>
      </c>
      <c r="F11" s="206">
        <f>D11*E11</f>
        <v>0</v>
      </c>
      <c r="G11" s="206">
        <v>0</v>
      </c>
      <c r="H11" s="206">
        <f>D11*G11</f>
        <v>0</v>
      </c>
      <c r="I11" s="206">
        <f>G11+E11</f>
        <v>0</v>
      </c>
      <c r="J11" s="206">
        <f>I11*D11</f>
        <v>0</v>
      </c>
    </row>
    <row r="12" spans="1:10" x14ac:dyDescent="0.2">
      <c r="A12" s="204" t="s">
        <v>595</v>
      </c>
      <c r="B12" s="205" t="s">
        <v>603</v>
      </c>
      <c r="C12" s="205" t="s">
        <v>595</v>
      </c>
      <c r="D12" s="206"/>
      <c r="E12" s="206"/>
      <c r="F12" s="206"/>
      <c r="G12" s="206"/>
      <c r="H12" s="206"/>
      <c r="I12" s="206"/>
      <c r="J12" s="206"/>
    </row>
    <row r="13" spans="1:10" x14ac:dyDescent="0.2">
      <c r="A13" s="204" t="s">
        <v>420</v>
      </c>
      <c r="B13" s="205" t="s">
        <v>604</v>
      </c>
      <c r="C13" s="205" t="s">
        <v>322</v>
      </c>
      <c r="D13" s="206">
        <v>4</v>
      </c>
      <c r="E13" s="206">
        <v>0</v>
      </c>
      <c r="F13" s="206">
        <f t="shared" ref="F13:F17" si="0">D13*E13</f>
        <v>0</v>
      </c>
      <c r="G13" s="206">
        <v>0</v>
      </c>
      <c r="H13" s="206">
        <f t="shared" ref="H13:H17" si="1">D13*G13</f>
        <v>0</v>
      </c>
      <c r="I13" s="206">
        <f t="shared" ref="I13:I17" si="2">G13+E13</f>
        <v>0</v>
      </c>
      <c r="J13" s="206">
        <f t="shared" ref="J13:J17" si="3">I13*D13</f>
        <v>0</v>
      </c>
    </row>
    <row r="14" spans="1:10" x14ac:dyDescent="0.2">
      <c r="A14" s="207" t="s">
        <v>421</v>
      </c>
      <c r="B14" s="205" t="s">
        <v>605</v>
      </c>
      <c r="C14" s="205" t="s">
        <v>322</v>
      </c>
      <c r="D14" s="206">
        <v>1</v>
      </c>
      <c r="E14" s="206">
        <v>0</v>
      </c>
      <c r="F14" s="206">
        <f t="shared" si="0"/>
        <v>0</v>
      </c>
      <c r="G14" s="206">
        <v>0</v>
      </c>
      <c r="H14" s="206">
        <f t="shared" si="1"/>
        <v>0</v>
      </c>
      <c r="I14" s="206">
        <f t="shared" si="2"/>
        <v>0</v>
      </c>
      <c r="J14" s="206">
        <f t="shared" si="3"/>
        <v>0</v>
      </c>
    </row>
    <row r="15" spans="1:10" x14ac:dyDescent="0.2">
      <c r="A15" s="204" t="s">
        <v>595</v>
      </c>
      <c r="B15" s="205" t="s">
        <v>606</v>
      </c>
      <c r="C15" s="205" t="s">
        <v>422</v>
      </c>
      <c r="D15" s="206">
        <v>200</v>
      </c>
      <c r="E15" s="206">
        <v>0</v>
      </c>
      <c r="F15" s="206">
        <f t="shared" si="0"/>
        <v>0</v>
      </c>
      <c r="G15" s="206">
        <v>0</v>
      </c>
      <c r="H15" s="206">
        <f t="shared" si="1"/>
        <v>0</v>
      </c>
      <c r="I15" s="206">
        <f t="shared" si="2"/>
        <v>0</v>
      </c>
      <c r="J15" s="206">
        <f t="shared" si="3"/>
        <v>0</v>
      </c>
    </row>
    <row r="16" spans="1:10" x14ac:dyDescent="0.2">
      <c r="A16" s="204" t="s">
        <v>595</v>
      </c>
      <c r="B16" s="205" t="s">
        <v>607</v>
      </c>
      <c r="C16" s="205" t="s">
        <v>204</v>
      </c>
      <c r="D16" s="206">
        <v>25</v>
      </c>
      <c r="E16" s="206">
        <v>0</v>
      </c>
      <c r="F16" s="206">
        <f t="shared" si="0"/>
        <v>0</v>
      </c>
      <c r="G16" s="206">
        <v>0</v>
      </c>
      <c r="H16" s="206">
        <f t="shared" si="1"/>
        <v>0</v>
      </c>
      <c r="I16" s="206">
        <f t="shared" si="2"/>
        <v>0</v>
      </c>
      <c r="J16" s="206">
        <f t="shared" si="3"/>
        <v>0</v>
      </c>
    </row>
    <row r="17" spans="1:10" x14ac:dyDescent="0.2">
      <c r="A17" s="204" t="s">
        <v>595</v>
      </c>
      <c r="B17" s="205" t="s">
        <v>608</v>
      </c>
      <c r="C17" s="205" t="s">
        <v>204</v>
      </c>
      <c r="D17" s="206">
        <v>25</v>
      </c>
      <c r="E17" s="206">
        <v>0</v>
      </c>
      <c r="F17" s="206">
        <f t="shared" si="0"/>
        <v>0</v>
      </c>
      <c r="G17" s="206">
        <v>0</v>
      </c>
      <c r="H17" s="206">
        <f t="shared" si="1"/>
        <v>0</v>
      </c>
      <c r="I17" s="206">
        <f t="shared" si="2"/>
        <v>0</v>
      </c>
      <c r="J17" s="206">
        <f t="shared" si="3"/>
        <v>0</v>
      </c>
    </row>
    <row r="18" spans="1:10" x14ac:dyDescent="0.2">
      <c r="A18" s="204" t="s">
        <v>595</v>
      </c>
      <c r="B18" s="205" t="s">
        <v>609</v>
      </c>
      <c r="C18" s="205" t="s">
        <v>595</v>
      </c>
      <c r="D18" s="206"/>
      <c r="E18" s="206"/>
      <c r="F18" s="206"/>
      <c r="G18" s="206"/>
      <c r="H18" s="206"/>
      <c r="I18" s="206"/>
      <c r="J18" s="206"/>
    </row>
    <row r="19" spans="1:10" x14ac:dyDescent="0.2">
      <c r="A19" s="204" t="s">
        <v>595</v>
      </c>
      <c r="B19" s="205" t="s">
        <v>610</v>
      </c>
      <c r="C19" s="205" t="s">
        <v>595</v>
      </c>
      <c r="D19" s="206"/>
      <c r="E19" s="206"/>
      <c r="F19" s="206"/>
      <c r="G19" s="206"/>
      <c r="H19" s="206"/>
      <c r="I19" s="206"/>
      <c r="J19" s="206"/>
    </row>
    <row r="20" spans="1:10" x14ac:dyDescent="0.2">
      <c r="A20" s="204" t="s">
        <v>595</v>
      </c>
      <c r="B20" s="205" t="s">
        <v>418</v>
      </c>
      <c r="C20" s="205" t="s">
        <v>595</v>
      </c>
      <c r="D20" s="206"/>
      <c r="E20" s="206"/>
      <c r="F20" s="206"/>
      <c r="G20" s="206"/>
      <c r="H20" s="206"/>
      <c r="I20" s="206"/>
      <c r="J20" s="206"/>
    </row>
    <row r="21" spans="1:10" x14ac:dyDescent="0.2">
      <c r="A21" s="204" t="s">
        <v>595</v>
      </c>
      <c r="B21" s="205" t="s">
        <v>419</v>
      </c>
      <c r="C21" s="205" t="s">
        <v>595</v>
      </c>
      <c r="D21" s="206"/>
      <c r="E21" s="206"/>
      <c r="F21" s="206"/>
      <c r="G21" s="206"/>
      <c r="H21" s="206"/>
      <c r="I21" s="206"/>
      <c r="J21" s="206"/>
    </row>
    <row r="22" spans="1:10" ht="14.25" x14ac:dyDescent="0.25">
      <c r="A22" s="201" t="s">
        <v>595</v>
      </c>
      <c r="B22" s="202" t="s">
        <v>611</v>
      </c>
      <c r="C22" s="202" t="s">
        <v>595</v>
      </c>
      <c r="D22" s="203"/>
      <c r="E22" s="203"/>
      <c r="F22" s="203"/>
      <c r="G22" s="203"/>
      <c r="H22" s="203"/>
      <c r="I22" s="203"/>
      <c r="J22" s="203"/>
    </row>
    <row r="23" spans="1:10" x14ac:dyDescent="0.2">
      <c r="A23" s="204" t="s">
        <v>423</v>
      </c>
      <c r="B23" s="205" t="s">
        <v>612</v>
      </c>
      <c r="C23" s="205" t="s">
        <v>322</v>
      </c>
      <c r="D23" s="206">
        <v>1</v>
      </c>
      <c r="E23" s="206">
        <v>0</v>
      </c>
      <c r="F23" s="206">
        <f>D23*E23</f>
        <v>0</v>
      </c>
      <c r="G23" s="206">
        <v>0</v>
      </c>
      <c r="H23" s="206">
        <f>D23*G23</f>
        <v>0</v>
      </c>
      <c r="I23" s="206">
        <f>G23+E23</f>
        <v>0</v>
      </c>
      <c r="J23" s="206">
        <f>I23*D23</f>
        <v>0</v>
      </c>
    </row>
    <row r="24" spans="1:10" ht="14.25" x14ac:dyDescent="0.25">
      <c r="A24" s="201" t="s">
        <v>595</v>
      </c>
      <c r="B24" s="202" t="s">
        <v>613</v>
      </c>
      <c r="C24" s="202" t="s">
        <v>595</v>
      </c>
      <c r="D24" s="203"/>
      <c r="E24" s="203"/>
      <c r="F24" s="203"/>
      <c r="G24" s="203"/>
      <c r="H24" s="203"/>
      <c r="I24" s="203"/>
      <c r="J24" s="203"/>
    </row>
    <row r="25" spans="1:10" x14ac:dyDescent="0.2">
      <c r="A25" s="204" t="s">
        <v>424</v>
      </c>
      <c r="B25" s="205" t="s">
        <v>614</v>
      </c>
      <c r="C25" s="205" t="s">
        <v>322</v>
      </c>
      <c r="D25" s="206">
        <v>5</v>
      </c>
      <c r="E25" s="206">
        <v>0</v>
      </c>
      <c r="F25" s="206">
        <f t="shared" ref="F25:F27" si="4">D25*E25</f>
        <v>0</v>
      </c>
      <c r="G25" s="206">
        <v>0</v>
      </c>
      <c r="H25" s="206">
        <f t="shared" ref="H25:H27" si="5">D25*G25</f>
        <v>0</v>
      </c>
      <c r="I25" s="206">
        <f t="shared" ref="I25:I27" si="6">G25+E25</f>
        <v>0</v>
      </c>
      <c r="J25" s="206">
        <f t="shared" ref="J25:J27" si="7">I25*D25</f>
        <v>0</v>
      </c>
    </row>
    <row r="26" spans="1:10" x14ac:dyDescent="0.2">
      <c r="A26" s="204" t="s">
        <v>425</v>
      </c>
      <c r="B26" s="205" t="s">
        <v>615</v>
      </c>
      <c r="C26" s="205" t="s">
        <v>322</v>
      </c>
      <c r="D26" s="206">
        <v>5</v>
      </c>
      <c r="E26" s="206">
        <v>0</v>
      </c>
      <c r="F26" s="206">
        <f t="shared" si="4"/>
        <v>0</v>
      </c>
      <c r="G26" s="206">
        <v>0</v>
      </c>
      <c r="H26" s="206">
        <f t="shared" si="5"/>
        <v>0</v>
      </c>
      <c r="I26" s="206">
        <f t="shared" si="6"/>
        <v>0</v>
      </c>
      <c r="J26" s="206">
        <f t="shared" si="7"/>
        <v>0</v>
      </c>
    </row>
    <row r="27" spans="1:10" x14ac:dyDescent="0.2">
      <c r="A27" s="204" t="s">
        <v>426</v>
      </c>
      <c r="B27" s="205" t="s">
        <v>616</v>
      </c>
      <c r="C27" s="205" t="s">
        <v>322</v>
      </c>
      <c r="D27" s="206">
        <v>10</v>
      </c>
      <c r="E27" s="206">
        <v>0</v>
      </c>
      <c r="F27" s="206">
        <f t="shared" si="4"/>
        <v>0</v>
      </c>
      <c r="G27" s="206">
        <v>0</v>
      </c>
      <c r="H27" s="206">
        <f t="shared" si="5"/>
        <v>0</v>
      </c>
      <c r="I27" s="206">
        <f t="shared" si="6"/>
        <v>0</v>
      </c>
      <c r="J27" s="206">
        <f t="shared" si="7"/>
        <v>0</v>
      </c>
    </row>
    <row r="28" spans="1:10" ht="14.25" x14ac:dyDescent="0.25">
      <c r="A28" s="201" t="s">
        <v>595</v>
      </c>
      <c r="B28" s="202" t="s">
        <v>617</v>
      </c>
      <c r="C28" s="202" t="s">
        <v>595</v>
      </c>
      <c r="D28" s="203"/>
      <c r="E28" s="203"/>
      <c r="F28" s="203"/>
      <c r="G28" s="203"/>
      <c r="H28" s="203"/>
      <c r="I28" s="203"/>
      <c r="J28" s="203"/>
    </row>
    <row r="29" spans="1:10" x14ac:dyDescent="0.2">
      <c r="A29" s="204" t="s">
        <v>427</v>
      </c>
      <c r="B29" s="205" t="s">
        <v>618</v>
      </c>
      <c r="C29" s="205" t="s">
        <v>322</v>
      </c>
      <c r="D29" s="206">
        <v>8</v>
      </c>
      <c r="E29" s="206">
        <v>0</v>
      </c>
      <c r="F29" s="206">
        <f>D29*E29</f>
        <v>0</v>
      </c>
      <c r="G29" s="206">
        <v>0</v>
      </c>
      <c r="H29" s="206">
        <f>D29*G29</f>
        <v>0</v>
      </c>
      <c r="I29" s="206">
        <f>G29+E29</f>
        <v>0</v>
      </c>
      <c r="J29" s="206">
        <f>I29*D29</f>
        <v>0</v>
      </c>
    </row>
    <row r="30" spans="1:10" ht="14.25" x14ac:dyDescent="0.25">
      <c r="A30" s="201" t="s">
        <v>595</v>
      </c>
      <c r="B30" s="202" t="s">
        <v>430</v>
      </c>
      <c r="C30" s="202" t="s">
        <v>595</v>
      </c>
      <c r="D30" s="203"/>
      <c r="E30" s="203"/>
      <c r="F30" s="203"/>
      <c r="G30" s="203"/>
      <c r="H30" s="203"/>
      <c r="I30" s="203"/>
      <c r="J30" s="203"/>
    </row>
    <row r="31" spans="1:10" x14ac:dyDescent="0.2">
      <c r="A31" s="204" t="s">
        <v>429</v>
      </c>
      <c r="B31" s="205" t="s">
        <v>619</v>
      </c>
      <c r="C31" s="205" t="s">
        <v>322</v>
      </c>
      <c r="D31" s="206">
        <v>2</v>
      </c>
      <c r="E31" s="206">
        <v>0</v>
      </c>
      <c r="F31" s="206">
        <f>D31*E31</f>
        <v>0</v>
      </c>
      <c r="G31" s="206">
        <v>0</v>
      </c>
      <c r="H31" s="206">
        <f>D31*G31</f>
        <v>0</v>
      </c>
      <c r="I31" s="206">
        <f>G31+E31</f>
        <v>0</v>
      </c>
      <c r="J31" s="206">
        <f>I31*D31</f>
        <v>0</v>
      </c>
    </row>
    <row r="32" spans="1:10" ht="14.25" x14ac:dyDescent="0.25">
      <c r="A32" s="201" t="s">
        <v>595</v>
      </c>
      <c r="B32" s="202" t="s">
        <v>620</v>
      </c>
      <c r="C32" s="202" t="s">
        <v>595</v>
      </c>
      <c r="D32" s="203"/>
      <c r="E32" s="203"/>
      <c r="F32" s="203"/>
      <c r="G32" s="203"/>
      <c r="H32" s="203"/>
      <c r="I32" s="203"/>
      <c r="J32" s="203"/>
    </row>
    <row r="33" spans="1:10" x14ac:dyDescent="0.2">
      <c r="A33" s="204" t="s">
        <v>431</v>
      </c>
      <c r="B33" s="205" t="s">
        <v>621</v>
      </c>
      <c r="C33" s="205" t="s">
        <v>322</v>
      </c>
      <c r="D33" s="206">
        <v>8</v>
      </c>
      <c r="E33" s="206">
        <v>0</v>
      </c>
      <c r="F33" s="206">
        <f>D33*E33</f>
        <v>0</v>
      </c>
      <c r="G33" s="206">
        <v>0</v>
      </c>
      <c r="H33" s="206">
        <f>D33*G33</f>
        <v>0</v>
      </c>
      <c r="I33" s="206">
        <f>G33+E33</f>
        <v>0</v>
      </c>
      <c r="J33" s="206">
        <f>I33*D33</f>
        <v>0</v>
      </c>
    </row>
    <row r="34" spans="1:10" ht="14.25" x14ac:dyDescent="0.25">
      <c r="A34" s="201" t="s">
        <v>595</v>
      </c>
      <c r="B34" s="202" t="s">
        <v>430</v>
      </c>
      <c r="C34" s="202" t="s">
        <v>595</v>
      </c>
      <c r="D34" s="203"/>
      <c r="E34" s="203"/>
      <c r="F34" s="203"/>
      <c r="G34" s="203"/>
      <c r="H34" s="203"/>
      <c r="I34" s="203"/>
      <c r="J34" s="203"/>
    </row>
    <row r="35" spans="1:10" x14ac:dyDescent="0.2">
      <c r="A35" s="204" t="s">
        <v>432</v>
      </c>
      <c r="B35" s="205" t="s">
        <v>622</v>
      </c>
      <c r="C35" s="205" t="s">
        <v>322</v>
      </c>
      <c r="D35" s="206">
        <v>1</v>
      </c>
      <c r="E35" s="206">
        <v>0</v>
      </c>
      <c r="F35" s="206">
        <f t="shared" ref="F35:F37" si="8">D35*E35</f>
        <v>0</v>
      </c>
      <c r="G35" s="206">
        <v>0</v>
      </c>
      <c r="H35" s="206">
        <f t="shared" ref="H35:H37" si="9">D35*G35</f>
        <v>0</v>
      </c>
      <c r="I35" s="206">
        <f t="shared" ref="I35:I37" si="10">G35+E35</f>
        <v>0</v>
      </c>
      <c r="J35" s="206">
        <f t="shared" ref="J35:J37" si="11">I35*D35</f>
        <v>0</v>
      </c>
    </row>
    <row r="36" spans="1:10" x14ac:dyDescent="0.2">
      <c r="A36" s="204" t="s">
        <v>433</v>
      </c>
      <c r="B36" s="205" t="s">
        <v>623</v>
      </c>
      <c r="C36" s="205" t="s">
        <v>322</v>
      </c>
      <c r="D36" s="206">
        <v>1</v>
      </c>
      <c r="E36" s="206">
        <v>0</v>
      </c>
      <c r="F36" s="206">
        <f t="shared" si="8"/>
        <v>0</v>
      </c>
      <c r="G36" s="206">
        <v>0</v>
      </c>
      <c r="H36" s="206">
        <f t="shared" si="9"/>
        <v>0</v>
      </c>
      <c r="I36" s="206">
        <f t="shared" si="10"/>
        <v>0</v>
      </c>
      <c r="J36" s="206">
        <f t="shared" si="11"/>
        <v>0</v>
      </c>
    </row>
    <row r="37" spans="1:10" x14ac:dyDescent="0.2">
      <c r="A37" s="204" t="s">
        <v>434</v>
      </c>
      <c r="B37" s="205" t="s">
        <v>624</v>
      </c>
      <c r="C37" s="205" t="s">
        <v>322</v>
      </c>
      <c r="D37" s="206">
        <v>1</v>
      </c>
      <c r="E37" s="206">
        <v>0</v>
      </c>
      <c r="F37" s="206">
        <f t="shared" si="8"/>
        <v>0</v>
      </c>
      <c r="G37" s="206">
        <v>0</v>
      </c>
      <c r="H37" s="206">
        <f t="shared" si="9"/>
        <v>0</v>
      </c>
      <c r="I37" s="206">
        <f t="shared" si="10"/>
        <v>0</v>
      </c>
      <c r="J37" s="206">
        <f t="shared" si="11"/>
        <v>0</v>
      </c>
    </row>
    <row r="38" spans="1:10" ht="14.25" x14ac:dyDescent="0.25">
      <c r="A38" s="201" t="s">
        <v>595</v>
      </c>
      <c r="B38" s="202" t="s">
        <v>611</v>
      </c>
      <c r="C38" s="202" t="s">
        <v>595</v>
      </c>
      <c r="D38" s="203"/>
      <c r="E38" s="203"/>
      <c r="F38" s="203"/>
      <c r="G38" s="203"/>
      <c r="H38" s="203"/>
      <c r="I38" s="203"/>
      <c r="J38" s="203"/>
    </row>
    <row r="39" spans="1:10" x14ac:dyDescent="0.2">
      <c r="A39" s="204" t="s">
        <v>435</v>
      </c>
      <c r="B39" s="205" t="s">
        <v>625</v>
      </c>
      <c r="C39" s="205" t="s">
        <v>322</v>
      </c>
      <c r="D39" s="206">
        <v>1</v>
      </c>
      <c r="E39" s="206">
        <v>0</v>
      </c>
      <c r="F39" s="206">
        <f>D39*E39</f>
        <v>0</v>
      </c>
      <c r="G39" s="206">
        <v>0</v>
      </c>
      <c r="H39" s="206">
        <f>D39*G39</f>
        <v>0</v>
      </c>
      <c r="I39" s="206">
        <f>G39+E39</f>
        <v>0</v>
      </c>
      <c r="J39" s="206">
        <f>I39*D39</f>
        <v>0</v>
      </c>
    </row>
    <row r="40" spans="1:10" ht="28.5" x14ac:dyDescent="0.25">
      <c r="A40" s="201" t="s">
        <v>595</v>
      </c>
      <c r="B40" s="202" t="s">
        <v>626</v>
      </c>
      <c r="C40" s="202" t="s">
        <v>595</v>
      </c>
      <c r="D40" s="203"/>
      <c r="E40" s="203"/>
      <c r="F40" s="203"/>
      <c r="G40" s="203"/>
      <c r="H40" s="203"/>
      <c r="I40" s="203"/>
      <c r="J40" s="203"/>
    </row>
    <row r="41" spans="1:10" x14ac:dyDescent="0.2">
      <c r="A41" s="204" t="s">
        <v>436</v>
      </c>
      <c r="B41" s="205" t="s">
        <v>627</v>
      </c>
      <c r="C41" s="205" t="s">
        <v>186</v>
      </c>
      <c r="D41" s="206">
        <v>150</v>
      </c>
      <c r="E41" s="206">
        <v>0</v>
      </c>
      <c r="F41" s="206">
        <f>D41*E41</f>
        <v>0</v>
      </c>
      <c r="G41" s="206">
        <v>0</v>
      </c>
      <c r="H41" s="206">
        <f>D41*G41</f>
        <v>0</v>
      </c>
      <c r="I41" s="206">
        <f>G41+E41</f>
        <v>0</v>
      </c>
      <c r="J41" s="206">
        <f>I41*D41</f>
        <v>0</v>
      </c>
    </row>
    <row r="42" spans="1:10" ht="71.25" x14ac:dyDescent="0.25">
      <c r="A42" s="201" t="s">
        <v>595</v>
      </c>
      <c r="B42" s="202" t="s">
        <v>628</v>
      </c>
      <c r="C42" s="202" t="s">
        <v>595</v>
      </c>
      <c r="D42" s="203"/>
      <c r="E42" s="203"/>
      <c r="F42" s="203"/>
      <c r="G42" s="203"/>
      <c r="H42" s="203"/>
      <c r="I42" s="203"/>
      <c r="J42" s="203"/>
    </row>
    <row r="43" spans="1:10" x14ac:dyDescent="0.2">
      <c r="A43" s="204" t="s">
        <v>437</v>
      </c>
      <c r="B43" s="205" t="s">
        <v>629</v>
      </c>
      <c r="C43" s="205" t="s">
        <v>186</v>
      </c>
      <c r="D43" s="206">
        <v>60</v>
      </c>
      <c r="E43" s="206">
        <v>0</v>
      </c>
      <c r="F43" s="206">
        <f t="shared" ref="F43:F44" si="12">D43*E43</f>
        <v>0</v>
      </c>
      <c r="G43" s="206">
        <v>0</v>
      </c>
      <c r="H43" s="206">
        <f t="shared" ref="H43:H44" si="13">D43*G43</f>
        <v>0</v>
      </c>
      <c r="I43" s="206">
        <f>G43+E43</f>
        <v>0</v>
      </c>
      <c r="J43" s="206">
        <f>I43*D43</f>
        <v>0</v>
      </c>
    </row>
    <row r="44" spans="1:10" x14ac:dyDescent="0.2">
      <c r="A44" s="204" t="s">
        <v>437</v>
      </c>
      <c r="B44" s="205" t="s">
        <v>630</v>
      </c>
      <c r="C44" s="205" t="s">
        <v>186</v>
      </c>
      <c r="D44" s="206">
        <v>15</v>
      </c>
      <c r="E44" s="206">
        <v>0</v>
      </c>
      <c r="F44" s="206">
        <f t="shared" si="12"/>
        <v>0</v>
      </c>
      <c r="G44" s="206">
        <v>0</v>
      </c>
      <c r="H44" s="206">
        <f t="shared" si="13"/>
        <v>0</v>
      </c>
      <c r="I44" s="206">
        <f>G44+E44</f>
        <v>0</v>
      </c>
      <c r="J44" s="206">
        <f>I44*D44</f>
        <v>0</v>
      </c>
    </row>
    <row r="45" spans="1:10" ht="14.25" x14ac:dyDescent="0.25">
      <c r="A45" s="201" t="s">
        <v>595</v>
      </c>
      <c r="B45" s="202" t="s">
        <v>439</v>
      </c>
      <c r="C45" s="202" t="s">
        <v>595</v>
      </c>
      <c r="D45" s="203"/>
      <c r="E45" s="203"/>
      <c r="F45" s="203"/>
      <c r="G45" s="203"/>
      <c r="H45" s="203"/>
      <c r="I45" s="203"/>
      <c r="J45" s="203"/>
    </row>
    <row r="46" spans="1:10" x14ac:dyDescent="0.2">
      <c r="A46" s="204" t="s">
        <v>438</v>
      </c>
      <c r="B46" s="205" t="s">
        <v>631</v>
      </c>
      <c r="C46" s="205" t="s">
        <v>440</v>
      </c>
      <c r="D46" s="206">
        <v>500</v>
      </c>
      <c r="E46" s="206">
        <v>0</v>
      </c>
      <c r="F46" s="206">
        <f>D46*E46</f>
        <v>0</v>
      </c>
      <c r="G46" s="206">
        <v>0</v>
      </c>
      <c r="H46" s="206">
        <f>D46*G46</f>
        <v>0</v>
      </c>
      <c r="I46" s="206">
        <f>G46+E46</f>
        <v>0</v>
      </c>
      <c r="J46" s="206">
        <f>I46*D46</f>
        <v>0</v>
      </c>
    </row>
    <row r="47" spans="1:10" x14ac:dyDescent="0.2">
      <c r="A47" s="204" t="s">
        <v>595</v>
      </c>
      <c r="B47" s="205" t="s">
        <v>595</v>
      </c>
      <c r="C47" s="205" t="s">
        <v>595</v>
      </c>
      <c r="D47" s="206"/>
      <c r="E47" s="206"/>
      <c r="F47" s="206"/>
      <c r="G47" s="206"/>
      <c r="H47" s="206"/>
      <c r="I47" s="206"/>
      <c r="J47" s="206"/>
    </row>
    <row r="48" spans="1:10" ht="16.5" x14ac:dyDescent="0.3">
      <c r="A48" s="198" t="s">
        <v>595</v>
      </c>
      <c r="B48" s="199" t="s">
        <v>632</v>
      </c>
      <c r="C48" s="199" t="s">
        <v>595</v>
      </c>
      <c r="D48" s="200"/>
      <c r="E48" s="200"/>
      <c r="F48" s="200">
        <f>SUM(F4:F46)</f>
        <v>0</v>
      </c>
      <c r="G48" s="200"/>
      <c r="H48" s="200">
        <f>SUM(H4:H46)</f>
        <v>0</v>
      </c>
      <c r="I48" s="200"/>
      <c r="J48" s="200">
        <f>SUM(J4:J46)</f>
        <v>0</v>
      </c>
    </row>
    <row r="49" spans="1:10" x14ac:dyDescent="0.2">
      <c r="A49" s="204" t="s">
        <v>595</v>
      </c>
      <c r="B49" s="205" t="s">
        <v>595</v>
      </c>
      <c r="C49" s="205" t="s">
        <v>595</v>
      </c>
      <c r="D49" s="206"/>
      <c r="E49" s="206"/>
      <c r="F49" s="206"/>
      <c r="G49" s="206"/>
      <c r="H49" s="206"/>
      <c r="I49" s="206"/>
      <c r="J49" s="206"/>
    </row>
    <row r="50" spans="1:10" ht="16.5" x14ac:dyDescent="0.3">
      <c r="A50" s="198" t="s">
        <v>72</v>
      </c>
      <c r="B50" s="199" t="s">
        <v>74</v>
      </c>
      <c r="C50" s="199" t="s">
        <v>595</v>
      </c>
      <c r="D50" s="200"/>
      <c r="E50" s="200"/>
      <c r="F50" s="200"/>
      <c r="G50" s="200"/>
      <c r="H50" s="200"/>
      <c r="I50" s="200"/>
      <c r="J50" s="200"/>
    </row>
    <row r="51" spans="1:10" ht="14.25" x14ac:dyDescent="0.25">
      <c r="A51" s="201" t="s">
        <v>595</v>
      </c>
      <c r="B51" s="202" t="s">
        <v>633</v>
      </c>
      <c r="C51" s="202" t="s">
        <v>595</v>
      </c>
      <c r="D51" s="203"/>
      <c r="E51" s="203"/>
      <c r="F51" s="203"/>
      <c r="G51" s="203"/>
      <c r="H51" s="203"/>
      <c r="I51" s="203"/>
      <c r="J51" s="203"/>
    </row>
    <row r="52" spans="1:10" x14ac:dyDescent="0.2">
      <c r="A52" s="204" t="s">
        <v>595</v>
      </c>
      <c r="B52" s="205" t="s">
        <v>634</v>
      </c>
      <c r="C52" s="205" t="s">
        <v>317</v>
      </c>
      <c r="D52" s="206">
        <v>1</v>
      </c>
      <c r="E52" s="206">
        <v>0</v>
      </c>
      <c r="F52" s="206">
        <f>D52*E52</f>
        <v>0</v>
      </c>
      <c r="G52" s="206">
        <v>0</v>
      </c>
      <c r="H52" s="206">
        <f>D52*G52</f>
        <v>0</v>
      </c>
      <c r="I52" s="206">
        <f>G52+E52</f>
        <v>0</v>
      </c>
      <c r="J52" s="206">
        <f>I52*D52</f>
        <v>0</v>
      </c>
    </row>
    <row r="53" spans="1:10" ht="14.25" x14ac:dyDescent="0.25">
      <c r="A53" s="201" t="s">
        <v>595</v>
      </c>
      <c r="B53" s="202" t="s">
        <v>598</v>
      </c>
      <c r="C53" s="202" t="s">
        <v>595</v>
      </c>
      <c r="D53" s="203"/>
      <c r="E53" s="203"/>
      <c r="F53" s="203"/>
      <c r="G53" s="203"/>
      <c r="H53" s="203"/>
      <c r="I53" s="203"/>
      <c r="J53" s="203"/>
    </row>
    <row r="54" spans="1:10" x14ac:dyDescent="0.2">
      <c r="A54" s="204" t="s">
        <v>595</v>
      </c>
      <c r="B54" s="205" t="s">
        <v>635</v>
      </c>
      <c r="C54" s="205" t="s">
        <v>204</v>
      </c>
      <c r="D54" s="206">
        <v>120</v>
      </c>
      <c r="E54" s="206">
        <v>0</v>
      </c>
      <c r="F54" s="206">
        <f>D54*E54</f>
        <v>0</v>
      </c>
      <c r="G54" s="206">
        <v>0</v>
      </c>
      <c r="H54" s="206">
        <f>D54*G54</f>
        <v>0</v>
      </c>
      <c r="I54" s="206">
        <f>G54+E54</f>
        <v>0</v>
      </c>
      <c r="J54" s="206">
        <f>I54*D54</f>
        <v>0</v>
      </c>
    </row>
    <row r="55" spans="1:10" ht="14.25" x14ac:dyDescent="0.25">
      <c r="A55" s="201" t="s">
        <v>595</v>
      </c>
      <c r="B55" s="202" t="s">
        <v>636</v>
      </c>
      <c r="C55" s="202" t="s">
        <v>595</v>
      </c>
      <c r="D55" s="203"/>
      <c r="E55" s="203"/>
      <c r="F55" s="203"/>
      <c r="G55" s="203"/>
      <c r="H55" s="203"/>
      <c r="I55" s="203"/>
      <c r="J55" s="203"/>
    </row>
    <row r="56" spans="1:10" x14ac:dyDescent="0.2">
      <c r="A56" s="204" t="s">
        <v>595</v>
      </c>
      <c r="B56" s="205" t="s">
        <v>637</v>
      </c>
      <c r="C56" s="205" t="s">
        <v>317</v>
      </c>
      <c r="D56" s="206">
        <v>1</v>
      </c>
      <c r="E56" s="206">
        <v>0</v>
      </c>
      <c r="F56" s="206">
        <f>D56*E56</f>
        <v>0</v>
      </c>
      <c r="G56" s="206">
        <v>0</v>
      </c>
      <c r="H56" s="206">
        <f>D56*G56</f>
        <v>0</v>
      </c>
      <c r="I56" s="206">
        <f>G56+E56</f>
        <v>0</v>
      </c>
      <c r="J56" s="206">
        <f>I56*D56</f>
        <v>0</v>
      </c>
    </row>
    <row r="57" spans="1:10" x14ac:dyDescent="0.2">
      <c r="A57" s="204" t="s">
        <v>595</v>
      </c>
      <c r="B57" s="205" t="s">
        <v>597</v>
      </c>
      <c r="C57" s="205" t="s">
        <v>595</v>
      </c>
      <c r="D57" s="206"/>
      <c r="E57" s="206"/>
      <c r="F57" s="206"/>
      <c r="G57" s="206"/>
      <c r="H57" s="206"/>
      <c r="I57" s="206"/>
      <c r="J57" s="206"/>
    </row>
    <row r="58" spans="1:10" ht="14.25" x14ac:dyDescent="0.25">
      <c r="A58" s="201" t="s">
        <v>595</v>
      </c>
      <c r="B58" s="202" t="s">
        <v>638</v>
      </c>
      <c r="C58" s="202" t="s">
        <v>595</v>
      </c>
      <c r="D58" s="203"/>
      <c r="E58" s="203"/>
      <c r="F58" s="203"/>
      <c r="G58" s="203"/>
      <c r="H58" s="203"/>
      <c r="I58" s="203"/>
      <c r="J58" s="203"/>
    </row>
    <row r="59" spans="1:10" x14ac:dyDescent="0.2">
      <c r="A59" s="204" t="s">
        <v>441</v>
      </c>
      <c r="B59" s="205" t="s">
        <v>639</v>
      </c>
      <c r="C59" s="205" t="s">
        <v>322</v>
      </c>
      <c r="D59" s="206">
        <v>1</v>
      </c>
      <c r="E59" s="206">
        <v>0</v>
      </c>
      <c r="F59" s="206">
        <f>D59*E59</f>
        <v>0</v>
      </c>
      <c r="G59" s="206">
        <v>0</v>
      </c>
      <c r="H59" s="206">
        <f>D59*G59</f>
        <v>0</v>
      </c>
      <c r="I59" s="206">
        <f>G59+E59</f>
        <v>0</v>
      </c>
      <c r="J59" s="206">
        <f>I59*D59</f>
        <v>0</v>
      </c>
    </row>
    <row r="60" spans="1:10" x14ac:dyDescent="0.2">
      <c r="A60" s="204" t="s">
        <v>595</v>
      </c>
      <c r="B60" s="205" t="s">
        <v>603</v>
      </c>
      <c r="C60" s="205" t="s">
        <v>595</v>
      </c>
      <c r="D60" s="206"/>
      <c r="E60" s="206"/>
      <c r="F60" s="206"/>
      <c r="G60" s="206"/>
      <c r="H60" s="206"/>
      <c r="I60" s="206"/>
      <c r="J60" s="206"/>
    </row>
    <row r="61" spans="1:10" x14ac:dyDescent="0.2">
      <c r="A61" s="204" t="s">
        <v>445</v>
      </c>
      <c r="B61" s="205" t="s">
        <v>640</v>
      </c>
      <c r="C61" s="205" t="s">
        <v>322</v>
      </c>
      <c r="D61" s="206">
        <v>3</v>
      </c>
      <c r="E61" s="206">
        <v>0</v>
      </c>
      <c r="F61" s="206">
        <f t="shared" ref="F61:F62" si="14">D61*E61</f>
        <v>0</v>
      </c>
      <c r="G61" s="206">
        <v>0</v>
      </c>
      <c r="H61" s="206">
        <f t="shared" ref="H61:H62" si="15">D61*G61</f>
        <v>0</v>
      </c>
      <c r="I61" s="206">
        <f t="shared" ref="I61:I62" si="16">G61+E61</f>
        <v>0</v>
      </c>
      <c r="J61" s="206">
        <f t="shared" ref="J61:J62" si="17">I61*D61</f>
        <v>0</v>
      </c>
    </row>
    <row r="62" spans="1:10" x14ac:dyDescent="0.2">
      <c r="A62" s="204" t="s">
        <v>446</v>
      </c>
      <c r="B62" s="205" t="s">
        <v>641</v>
      </c>
      <c r="C62" s="205" t="s">
        <v>322</v>
      </c>
      <c r="D62" s="206">
        <v>1</v>
      </c>
      <c r="E62" s="206">
        <v>0</v>
      </c>
      <c r="F62" s="206">
        <f t="shared" si="14"/>
        <v>0</v>
      </c>
      <c r="G62" s="206">
        <v>0</v>
      </c>
      <c r="H62" s="206">
        <f t="shared" si="15"/>
        <v>0</v>
      </c>
      <c r="I62" s="206">
        <f t="shared" si="16"/>
        <v>0</v>
      </c>
      <c r="J62" s="206">
        <f t="shared" si="17"/>
        <v>0</v>
      </c>
    </row>
    <row r="63" spans="1:10" x14ac:dyDescent="0.2">
      <c r="A63" s="204" t="s">
        <v>595</v>
      </c>
      <c r="B63" s="205" t="s">
        <v>609</v>
      </c>
      <c r="C63" s="205" t="s">
        <v>595</v>
      </c>
      <c r="D63" s="206"/>
      <c r="E63" s="206"/>
      <c r="F63" s="206"/>
      <c r="G63" s="206"/>
      <c r="H63" s="206"/>
      <c r="I63" s="206"/>
      <c r="J63" s="206"/>
    </row>
    <row r="64" spans="1:10" x14ac:dyDescent="0.2">
      <c r="A64" s="204" t="s">
        <v>595</v>
      </c>
      <c r="B64" s="205" t="s">
        <v>443</v>
      </c>
      <c r="C64" s="205" t="s">
        <v>595</v>
      </c>
      <c r="D64" s="206"/>
      <c r="E64" s="206"/>
      <c r="F64" s="206"/>
      <c r="G64" s="206"/>
      <c r="H64" s="206"/>
      <c r="I64" s="206"/>
      <c r="J64" s="206"/>
    </row>
    <row r="65" spans="1:10" x14ac:dyDescent="0.2">
      <c r="A65" s="204" t="s">
        <v>595</v>
      </c>
      <c r="B65" s="205" t="s">
        <v>444</v>
      </c>
      <c r="C65" s="205" t="s">
        <v>595</v>
      </c>
      <c r="D65" s="206"/>
      <c r="E65" s="206"/>
      <c r="F65" s="206"/>
      <c r="G65" s="206"/>
      <c r="H65" s="206"/>
      <c r="I65" s="206"/>
      <c r="J65" s="206"/>
    </row>
    <row r="66" spans="1:10" x14ac:dyDescent="0.2">
      <c r="A66" s="204" t="s">
        <v>595</v>
      </c>
      <c r="B66" s="205" t="s">
        <v>419</v>
      </c>
      <c r="C66" s="205" t="s">
        <v>595</v>
      </c>
      <c r="D66" s="206"/>
      <c r="E66" s="206"/>
      <c r="F66" s="206"/>
      <c r="G66" s="206"/>
      <c r="H66" s="206"/>
      <c r="I66" s="206"/>
      <c r="J66" s="206"/>
    </row>
    <row r="67" spans="1:10" ht="14.25" x14ac:dyDescent="0.25">
      <c r="A67" s="201" t="s">
        <v>595</v>
      </c>
      <c r="B67" s="202" t="s">
        <v>611</v>
      </c>
      <c r="C67" s="202" t="s">
        <v>595</v>
      </c>
      <c r="D67" s="203"/>
      <c r="E67" s="203"/>
      <c r="F67" s="203"/>
      <c r="G67" s="203"/>
      <c r="H67" s="203"/>
      <c r="I67" s="203"/>
      <c r="J67" s="203"/>
    </row>
    <row r="68" spans="1:10" x14ac:dyDescent="0.2">
      <c r="A68" s="204" t="s">
        <v>447</v>
      </c>
      <c r="B68" s="205" t="s">
        <v>612</v>
      </c>
      <c r="C68" s="205" t="s">
        <v>322</v>
      </c>
      <c r="D68" s="206">
        <v>1</v>
      </c>
      <c r="E68" s="206">
        <v>0</v>
      </c>
      <c r="F68" s="206">
        <f>D68*E68</f>
        <v>0</v>
      </c>
      <c r="G68" s="206">
        <v>0</v>
      </c>
      <c r="H68" s="206">
        <f>D68*G68</f>
        <v>0</v>
      </c>
      <c r="I68" s="206">
        <f>G68+E68</f>
        <v>0</v>
      </c>
      <c r="J68" s="206">
        <f>I68*D68</f>
        <v>0</v>
      </c>
    </row>
    <row r="69" spans="1:10" ht="14.25" x14ac:dyDescent="0.25">
      <c r="A69" s="201" t="s">
        <v>595</v>
      </c>
      <c r="B69" s="202" t="s">
        <v>613</v>
      </c>
      <c r="C69" s="202" t="s">
        <v>595</v>
      </c>
      <c r="D69" s="203"/>
      <c r="E69" s="203"/>
      <c r="F69" s="203"/>
      <c r="G69" s="203"/>
      <c r="H69" s="203"/>
      <c r="I69" s="203"/>
      <c r="J69" s="203"/>
    </row>
    <row r="70" spans="1:10" x14ac:dyDescent="0.2">
      <c r="A70" s="204" t="s">
        <v>448</v>
      </c>
      <c r="B70" s="205" t="s">
        <v>642</v>
      </c>
      <c r="C70" s="205" t="s">
        <v>322</v>
      </c>
      <c r="D70" s="206">
        <v>10</v>
      </c>
      <c r="E70" s="206">
        <v>0</v>
      </c>
      <c r="F70" s="206">
        <f t="shared" ref="F70:F71" si="18">D70*E70</f>
        <v>0</v>
      </c>
      <c r="G70" s="206">
        <v>0</v>
      </c>
      <c r="H70" s="206">
        <f t="shared" ref="H70:H71" si="19">D70*G70</f>
        <v>0</v>
      </c>
      <c r="I70" s="206">
        <f t="shared" ref="I70:I71" si="20">G70+E70</f>
        <v>0</v>
      </c>
      <c r="J70" s="206">
        <f t="shared" ref="J70:J71" si="21">I70*D70</f>
        <v>0</v>
      </c>
    </row>
    <row r="71" spans="1:10" x14ac:dyDescent="0.2">
      <c r="A71" s="204" t="s">
        <v>449</v>
      </c>
      <c r="B71" s="205" t="s">
        <v>643</v>
      </c>
      <c r="C71" s="205" t="s">
        <v>322</v>
      </c>
      <c r="D71" s="206">
        <v>10</v>
      </c>
      <c r="E71" s="206">
        <v>0</v>
      </c>
      <c r="F71" s="206">
        <f t="shared" si="18"/>
        <v>0</v>
      </c>
      <c r="G71" s="206">
        <v>0</v>
      </c>
      <c r="H71" s="206">
        <f t="shared" si="19"/>
        <v>0</v>
      </c>
      <c r="I71" s="206">
        <f t="shared" si="20"/>
        <v>0</v>
      </c>
      <c r="J71" s="206">
        <f t="shared" si="21"/>
        <v>0</v>
      </c>
    </row>
    <row r="72" spans="1:10" ht="14.25" x14ac:dyDescent="0.25">
      <c r="A72" s="201" t="s">
        <v>595</v>
      </c>
      <c r="B72" s="202" t="s">
        <v>430</v>
      </c>
      <c r="C72" s="202" t="s">
        <v>595</v>
      </c>
      <c r="D72" s="203"/>
      <c r="E72" s="203"/>
      <c r="F72" s="203"/>
      <c r="G72" s="203"/>
      <c r="H72" s="203"/>
      <c r="I72" s="203"/>
      <c r="J72" s="203"/>
    </row>
    <row r="73" spans="1:10" x14ac:dyDescent="0.2">
      <c r="A73" s="204" t="s">
        <v>450</v>
      </c>
      <c r="B73" s="205" t="s">
        <v>644</v>
      </c>
      <c r="C73" s="205" t="s">
        <v>322</v>
      </c>
      <c r="D73" s="206">
        <v>2</v>
      </c>
      <c r="E73" s="206">
        <v>0</v>
      </c>
      <c r="F73" s="206">
        <f t="shared" ref="F73:F76" si="22">D73*E73</f>
        <v>0</v>
      </c>
      <c r="G73" s="206">
        <v>0</v>
      </c>
      <c r="H73" s="206">
        <f t="shared" ref="H73:H76" si="23">D73*G73</f>
        <v>0</v>
      </c>
      <c r="I73" s="206">
        <f t="shared" ref="I73:I76" si="24">G73+E73</f>
        <v>0</v>
      </c>
      <c r="J73" s="206">
        <f t="shared" ref="J73:J76" si="25">I73*D73</f>
        <v>0</v>
      </c>
    </row>
    <row r="74" spans="1:10" x14ac:dyDescent="0.2">
      <c r="A74" s="204" t="s">
        <v>451</v>
      </c>
      <c r="B74" s="205" t="s">
        <v>645</v>
      </c>
      <c r="C74" s="205" t="s">
        <v>322</v>
      </c>
      <c r="D74" s="206">
        <v>1</v>
      </c>
      <c r="E74" s="206">
        <v>0</v>
      </c>
      <c r="F74" s="206">
        <f t="shared" si="22"/>
        <v>0</v>
      </c>
      <c r="G74" s="206">
        <v>0</v>
      </c>
      <c r="H74" s="206">
        <f t="shared" si="23"/>
        <v>0</v>
      </c>
      <c r="I74" s="206">
        <f t="shared" si="24"/>
        <v>0</v>
      </c>
      <c r="J74" s="206">
        <f t="shared" si="25"/>
        <v>0</v>
      </c>
    </row>
    <row r="75" spans="1:10" x14ac:dyDescent="0.2">
      <c r="A75" s="204" t="s">
        <v>452</v>
      </c>
      <c r="B75" s="205" t="s">
        <v>646</v>
      </c>
      <c r="C75" s="205" t="s">
        <v>322</v>
      </c>
      <c r="D75" s="206">
        <v>1</v>
      </c>
      <c r="E75" s="206">
        <v>0</v>
      </c>
      <c r="F75" s="206">
        <f t="shared" si="22"/>
        <v>0</v>
      </c>
      <c r="G75" s="206">
        <v>0</v>
      </c>
      <c r="H75" s="206">
        <f t="shared" si="23"/>
        <v>0</v>
      </c>
      <c r="I75" s="206">
        <f t="shared" si="24"/>
        <v>0</v>
      </c>
      <c r="J75" s="206">
        <f t="shared" si="25"/>
        <v>0</v>
      </c>
    </row>
    <row r="76" spans="1:10" x14ac:dyDescent="0.2">
      <c r="A76" s="204" t="s">
        <v>453</v>
      </c>
      <c r="B76" s="205" t="s">
        <v>647</v>
      </c>
      <c r="C76" s="205" t="s">
        <v>322</v>
      </c>
      <c r="D76" s="206">
        <v>1</v>
      </c>
      <c r="E76" s="206">
        <v>0</v>
      </c>
      <c r="F76" s="206">
        <f t="shared" si="22"/>
        <v>0</v>
      </c>
      <c r="G76" s="206">
        <v>0</v>
      </c>
      <c r="H76" s="206">
        <f t="shared" si="23"/>
        <v>0</v>
      </c>
      <c r="I76" s="206">
        <f t="shared" si="24"/>
        <v>0</v>
      </c>
      <c r="J76" s="206">
        <f t="shared" si="25"/>
        <v>0</v>
      </c>
    </row>
    <row r="77" spans="1:10" ht="14.25" x14ac:dyDescent="0.25">
      <c r="A77" s="201" t="s">
        <v>595</v>
      </c>
      <c r="B77" s="202" t="s">
        <v>648</v>
      </c>
      <c r="C77" s="202" t="s">
        <v>595</v>
      </c>
      <c r="D77" s="203"/>
      <c r="E77" s="203"/>
      <c r="F77" s="203"/>
      <c r="G77" s="203"/>
      <c r="H77" s="203"/>
      <c r="I77" s="203"/>
      <c r="J77" s="203"/>
    </row>
    <row r="78" spans="1:10" x14ac:dyDescent="0.2">
      <c r="A78" s="204" t="s">
        <v>454</v>
      </c>
      <c r="B78" s="205" t="s">
        <v>649</v>
      </c>
      <c r="C78" s="205" t="s">
        <v>204</v>
      </c>
      <c r="D78" s="206">
        <v>2</v>
      </c>
      <c r="E78" s="206">
        <v>0</v>
      </c>
      <c r="F78" s="206">
        <f t="shared" ref="F78:F79" si="26">D78*E78</f>
        <v>0</v>
      </c>
      <c r="G78" s="206">
        <v>0</v>
      </c>
      <c r="H78" s="206">
        <f t="shared" ref="H78:H79" si="27">D78*G78</f>
        <v>0</v>
      </c>
      <c r="I78" s="206">
        <f t="shared" ref="I78:I79" si="28">G78+E78</f>
        <v>0</v>
      </c>
      <c r="J78" s="206">
        <f t="shared" ref="J78:J79" si="29">I78*D78</f>
        <v>0</v>
      </c>
    </row>
    <row r="79" spans="1:10" x14ac:dyDescent="0.2">
      <c r="A79" s="204" t="s">
        <v>455</v>
      </c>
      <c r="B79" s="205" t="s">
        <v>650</v>
      </c>
      <c r="C79" s="205" t="s">
        <v>204</v>
      </c>
      <c r="D79" s="206">
        <v>2</v>
      </c>
      <c r="E79" s="206">
        <v>0</v>
      </c>
      <c r="F79" s="206">
        <f t="shared" si="26"/>
        <v>0</v>
      </c>
      <c r="G79" s="206">
        <v>0</v>
      </c>
      <c r="H79" s="206">
        <f t="shared" si="27"/>
        <v>0</v>
      </c>
      <c r="I79" s="206">
        <f t="shared" si="28"/>
        <v>0</v>
      </c>
      <c r="J79" s="206">
        <f t="shared" si="29"/>
        <v>0</v>
      </c>
    </row>
    <row r="80" spans="1:10" ht="28.5" x14ac:dyDescent="0.25">
      <c r="A80" s="201" t="s">
        <v>595</v>
      </c>
      <c r="B80" s="202" t="s">
        <v>626</v>
      </c>
      <c r="C80" s="202" t="s">
        <v>595</v>
      </c>
      <c r="D80" s="203"/>
      <c r="E80" s="203"/>
      <c r="F80" s="203"/>
      <c r="G80" s="203"/>
      <c r="H80" s="203"/>
      <c r="I80" s="203"/>
      <c r="J80" s="203"/>
    </row>
    <row r="81" spans="1:10" x14ac:dyDescent="0.2">
      <c r="A81" s="204" t="s">
        <v>456</v>
      </c>
      <c r="B81" s="205" t="s">
        <v>627</v>
      </c>
      <c r="C81" s="205" t="s">
        <v>186</v>
      </c>
      <c r="D81" s="206">
        <v>140</v>
      </c>
      <c r="E81" s="206">
        <v>0</v>
      </c>
      <c r="F81" s="206">
        <f>D81*E81</f>
        <v>0</v>
      </c>
      <c r="G81" s="206">
        <v>0</v>
      </c>
      <c r="H81" s="206">
        <f>D81*G81</f>
        <v>0</v>
      </c>
      <c r="I81" s="206">
        <f>G81+E81</f>
        <v>0</v>
      </c>
      <c r="J81" s="206">
        <f>I81*D81</f>
        <v>0</v>
      </c>
    </row>
    <row r="82" spans="1:10" ht="28.5" x14ac:dyDescent="0.25">
      <c r="A82" s="201" t="s">
        <v>595</v>
      </c>
      <c r="B82" s="202" t="s">
        <v>651</v>
      </c>
      <c r="C82" s="202" t="s">
        <v>595</v>
      </c>
      <c r="D82" s="203"/>
      <c r="E82" s="203"/>
      <c r="F82" s="203"/>
      <c r="G82" s="203"/>
      <c r="H82" s="203"/>
      <c r="I82" s="203"/>
      <c r="J82" s="203"/>
    </row>
    <row r="83" spans="1:10" x14ac:dyDescent="0.2">
      <c r="A83" s="204" t="s">
        <v>457</v>
      </c>
      <c r="B83" s="205" t="s">
        <v>652</v>
      </c>
      <c r="C83" s="205" t="s">
        <v>458</v>
      </c>
      <c r="D83" s="206">
        <v>1</v>
      </c>
      <c r="E83" s="206">
        <v>0</v>
      </c>
      <c r="F83" s="206">
        <f>D83*E83</f>
        <v>0</v>
      </c>
      <c r="G83" s="206">
        <v>0</v>
      </c>
      <c r="H83" s="206">
        <f>D83*G83</f>
        <v>0</v>
      </c>
      <c r="I83" s="206">
        <f>G83+E83</f>
        <v>0</v>
      </c>
      <c r="J83" s="206">
        <f>I83*D83</f>
        <v>0</v>
      </c>
    </row>
    <row r="84" spans="1:10" ht="71.25" x14ac:dyDescent="0.25">
      <c r="A84" s="201" t="s">
        <v>595</v>
      </c>
      <c r="B84" s="202" t="s">
        <v>628</v>
      </c>
      <c r="C84" s="202" t="s">
        <v>595</v>
      </c>
      <c r="D84" s="203"/>
      <c r="E84" s="203"/>
      <c r="F84" s="203"/>
      <c r="G84" s="203"/>
      <c r="H84" s="203"/>
      <c r="I84" s="203"/>
      <c r="J84" s="203"/>
    </row>
    <row r="85" spans="1:10" x14ac:dyDescent="0.2">
      <c r="A85" s="204" t="s">
        <v>459</v>
      </c>
      <c r="B85" s="205" t="s">
        <v>629</v>
      </c>
      <c r="C85" s="205" t="s">
        <v>186</v>
      </c>
      <c r="D85" s="206">
        <v>50</v>
      </c>
      <c r="E85" s="206">
        <v>0</v>
      </c>
      <c r="F85" s="206">
        <f t="shared" ref="F85:F86" si="30">D85*E85</f>
        <v>0</v>
      </c>
      <c r="G85" s="206">
        <v>0</v>
      </c>
      <c r="H85" s="206">
        <f t="shared" ref="H85:H86" si="31">D85*G85</f>
        <v>0</v>
      </c>
      <c r="I85" s="206">
        <f t="shared" ref="I85:I86" si="32">G85+E85</f>
        <v>0</v>
      </c>
      <c r="J85" s="206">
        <f t="shared" ref="J85:J86" si="33">I85*D85</f>
        <v>0</v>
      </c>
    </row>
    <row r="86" spans="1:10" x14ac:dyDescent="0.2">
      <c r="A86" s="204" t="s">
        <v>459</v>
      </c>
      <c r="B86" s="205" t="s">
        <v>630</v>
      </c>
      <c r="C86" s="205" t="s">
        <v>186</v>
      </c>
      <c r="D86" s="206">
        <v>40</v>
      </c>
      <c r="E86" s="206">
        <v>0</v>
      </c>
      <c r="F86" s="206">
        <f t="shared" si="30"/>
        <v>0</v>
      </c>
      <c r="G86" s="206">
        <v>0</v>
      </c>
      <c r="H86" s="206">
        <f t="shared" si="31"/>
        <v>0</v>
      </c>
      <c r="I86" s="206">
        <f t="shared" si="32"/>
        <v>0</v>
      </c>
      <c r="J86" s="206">
        <f t="shared" si="33"/>
        <v>0</v>
      </c>
    </row>
    <row r="87" spans="1:10" ht="14.25" x14ac:dyDescent="0.25">
      <c r="A87" s="201" t="s">
        <v>595</v>
      </c>
      <c r="B87" s="202" t="s">
        <v>439</v>
      </c>
      <c r="C87" s="202" t="s">
        <v>595</v>
      </c>
      <c r="D87" s="203"/>
      <c r="E87" s="203"/>
      <c r="F87" s="203"/>
      <c r="G87" s="203"/>
      <c r="H87" s="203"/>
      <c r="I87" s="203"/>
      <c r="J87" s="203"/>
    </row>
    <row r="88" spans="1:10" x14ac:dyDescent="0.2">
      <c r="A88" s="204" t="s">
        <v>460</v>
      </c>
      <c r="B88" s="205" t="s">
        <v>631</v>
      </c>
      <c r="C88" s="205" t="s">
        <v>440</v>
      </c>
      <c r="D88" s="206">
        <v>500</v>
      </c>
      <c r="E88" s="206">
        <v>0</v>
      </c>
      <c r="F88" s="206">
        <f>D88*E88</f>
        <v>0</v>
      </c>
      <c r="G88" s="206">
        <v>0</v>
      </c>
      <c r="H88" s="206">
        <f>D88*G88</f>
        <v>0</v>
      </c>
      <c r="I88" s="206">
        <f>G88+E88</f>
        <v>0</v>
      </c>
      <c r="J88" s="206">
        <f>I88*D88</f>
        <v>0</v>
      </c>
    </row>
    <row r="89" spans="1:10" x14ac:dyDescent="0.2">
      <c r="A89" s="204" t="s">
        <v>595</v>
      </c>
      <c r="B89" s="205" t="s">
        <v>595</v>
      </c>
      <c r="C89" s="205" t="s">
        <v>595</v>
      </c>
      <c r="D89" s="206"/>
      <c r="E89" s="206"/>
      <c r="F89" s="206"/>
      <c r="G89" s="206"/>
      <c r="H89" s="206"/>
      <c r="I89" s="206"/>
      <c r="J89" s="206"/>
    </row>
    <row r="90" spans="1:10" ht="16.5" x14ac:dyDescent="0.3">
      <c r="A90" s="198" t="s">
        <v>595</v>
      </c>
      <c r="B90" s="199" t="s">
        <v>653</v>
      </c>
      <c r="C90" s="199" t="s">
        <v>595</v>
      </c>
      <c r="D90" s="200"/>
      <c r="E90" s="200"/>
      <c r="F90" s="200">
        <f>SUM(F52:F88)</f>
        <v>0</v>
      </c>
      <c r="G90" s="200"/>
      <c r="H90" s="200">
        <f>SUM(H52:H88)</f>
        <v>0</v>
      </c>
      <c r="I90" s="200"/>
      <c r="J90" s="200">
        <f>SUM(J52:J88)</f>
        <v>0</v>
      </c>
    </row>
    <row r="91" spans="1:10" x14ac:dyDescent="0.2">
      <c r="A91" s="204" t="s">
        <v>595</v>
      </c>
      <c r="B91" s="205" t="s">
        <v>595</v>
      </c>
      <c r="C91" s="205" t="s">
        <v>595</v>
      </c>
      <c r="D91" s="206"/>
      <c r="E91" s="206"/>
      <c r="F91" s="206"/>
      <c r="G91" s="206"/>
      <c r="H91" s="206"/>
      <c r="I91" s="206"/>
      <c r="J91" s="206"/>
    </row>
    <row r="92" spans="1:10" ht="16.5" x14ac:dyDescent="0.3">
      <c r="A92" s="198" t="s">
        <v>75</v>
      </c>
      <c r="B92" s="199" t="s">
        <v>77</v>
      </c>
      <c r="C92" s="199" t="s">
        <v>595</v>
      </c>
      <c r="D92" s="200"/>
      <c r="E92" s="200"/>
      <c r="F92" s="200"/>
      <c r="G92" s="200"/>
      <c r="H92" s="200"/>
      <c r="I92" s="200"/>
      <c r="J92" s="200"/>
    </row>
    <row r="93" spans="1:10" ht="14.25" x14ac:dyDescent="0.25">
      <c r="A93" s="201" t="s">
        <v>595</v>
      </c>
      <c r="B93" s="202" t="s">
        <v>654</v>
      </c>
      <c r="C93" s="202" t="s">
        <v>595</v>
      </c>
      <c r="D93" s="203"/>
      <c r="E93" s="203"/>
      <c r="F93" s="203"/>
      <c r="G93" s="203"/>
      <c r="H93" s="203"/>
      <c r="I93" s="203"/>
      <c r="J93" s="203"/>
    </row>
    <row r="94" spans="1:10" x14ac:dyDescent="0.2">
      <c r="A94" s="204" t="s">
        <v>595</v>
      </c>
      <c r="B94" s="205" t="s">
        <v>655</v>
      </c>
      <c r="C94" s="205" t="s">
        <v>317</v>
      </c>
      <c r="D94" s="206">
        <v>1</v>
      </c>
      <c r="E94" s="206">
        <v>0</v>
      </c>
      <c r="F94" s="206">
        <f>D94*E94</f>
        <v>0</v>
      </c>
      <c r="G94" s="206">
        <v>0</v>
      </c>
      <c r="H94" s="206">
        <f>D94*G94</f>
        <v>0</v>
      </c>
      <c r="I94" s="206">
        <f>G94+E94</f>
        <v>0</v>
      </c>
      <c r="J94" s="206">
        <f>I94*D94</f>
        <v>0</v>
      </c>
    </row>
    <row r="95" spans="1:10" ht="14.25" x14ac:dyDescent="0.25">
      <c r="A95" s="201" t="s">
        <v>595</v>
      </c>
      <c r="B95" s="202" t="s">
        <v>656</v>
      </c>
      <c r="C95" s="202" t="s">
        <v>595</v>
      </c>
      <c r="D95" s="203"/>
      <c r="E95" s="203"/>
      <c r="F95" s="203"/>
      <c r="G95" s="203"/>
      <c r="H95" s="203"/>
      <c r="I95" s="203"/>
      <c r="J95" s="203"/>
    </row>
    <row r="96" spans="1:10" x14ac:dyDescent="0.2">
      <c r="A96" s="204" t="s">
        <v>461</v>
      </c>
      <c r="B96" s="205" t="s">
        <v>657</v>
      </c>
      <c r="C96" s="205" t="s">
        <v>322</v>
      </c>
      <c r="D96" s="206">
        <v>2</v>
      </c>
      <c r="E96" s="206">
        <v>0</v>
      </c>
      <c r="F96" s="206">
        <f>D96*E96</f>
        <v>0</v>
      </c>
      <c r="G96" s="206">
        <v>0</v>
      </c>
      <c r="H96" s="206">
        <f>D96*G96</f>
        <v>0</v>
      </c>
      <c r="I96" s="206">
        <f>G96+E96</f>
        <v>0</v>
      </c>
      <c r="J96" s="206">
        <f>I96*D96</f>
        <v>0</v>
      </c>
    </row>
    <row r="97" spans="1:10" ht="14.25" x14ac:dyDescent="0.25">
      <c r="A97" s="201" t="s">
        <v>595</v>
      </c>
      <c r="B97" s="202" t="s">
        <v>428</v>
      </c>
      <c r="C97" s="202" t="s">
        <v>595</v>
      </c>
      <c r="D97" s="203"/>
      <c r="E97" s="203"/>
      <c r="F97" s="203"/>
      <c r="G97" s="203"/>
      <c r="H97" s="203"/>
      <c r="I97" s="203"/>
      <c r="J97" s="203"/>
    </row>
    <row r="98" spans="1:10" x14ac:dyDescent="0.2">
      <c r="A98" s="204" t="s">
        <v>462</v>
      </c>
      <c r="B98" s="205" t="s">
        <v>658</v>
      </c>
      <c r="C98" s="205" t="s">
        <v>322</v>
      </c>
      <c r="D98" s="206">
        <v>3</v>
      </c>
      <c r="E98" s="206">
        <v>0</v>
      </c>
      <c r="F98" s="206">
        <f>D98*E98</f>
        <v>0</v>
      </c>
      <c r="G98" s="206">
        <v>0</v>
      </c>
      <c r="H98" s="206">
        <f>D98*G98</f>
        <v>0</v>
      </c>
      <c r="I98" s="206">
        <f>G98+E98</f>
        <v>0</v>
      </c>
      <c r="J98" s="206">
        <f>I98*D98</f>
        <v>0</v>
      </c>
    </row>
    <row r="99" spans="1:10" ht="14.25" x14ac:dyDescent="0.25">
      <c r="A99" s="201" t="s">
        <v>595</v>
      </c>
      <c r="B99" s="202" t="s">
        <v>659</v>
      </c>
      <c r="C99" s="202" t="s">
        <v>595</v>
      </c>
      <c r="D99" s="203"/>
      <c r="E99" s="203"/>
      <c r="F99" s="203"/>
      <c r="G99" s="203"/>
      <c r="H99" s="203"/>
      <c r="I99" s="203"/>
      <c r="J99" s="203"/>
    </row>
    <row r="100" spans="1:10" x14ac:dyDescent="0.2">
      <c r="A100" s="204" t="s">
        <v>463</v>
      </c>
      <c r="B100" s="205" t="s">
        <v>660</v>
      </c>
      <c r="C100" s="205" t="s">
        <v>322</v>
      </c>
      <c r="D100" s="206">
        <v>3</v>
      </c>
      <c r="E100" s="206">
        <v>0</v>
      </c>
      <c r="F100" s="206">
        <f>D100*E100</f>
        <v>0</v>
      </c>
      <c r="G100" s="206">
        <v>0</v>
      </c>
      <c r="H100" s="206">
        <f>D100*G100</f>
        <v>0</v>
      </c>
      <c r="I100" s="206">
        <f>G100+E100</f>
        <v>0</v>
      </c>
      <c r="J100" s="206">
        <f>I100*D100</f>
        <v>0</v>
      </c>
    </row>
    <row r="101" spans="1:10" ht="14.25" x14ac:dyDescent="0.25">
      <c r="A101" s="201" t="s">
        <v>595</v>
      </c>
      <c r="B101" s="202" t="s">
        <v>661</v>
      </c>
      <c r="C101" s="202" t="s">
        <v>595</v>
      </c>
      <c r="D101" s="203"/>
      <c r="E101" s="203"/>
      <c r="F101" s="203"/>
      <c r="G101" s="203"/>
      <c r="H101" s="203"/>
      <c r="I101" s="203"/>
      <c r="J101" s="203"/>
    </row>
    <row r="102" spans="1:10" x14ac:dyDescent="0.2">
      <c r="A102" s="204" t="s">
        <v>464</v>
      </c>
      <c r="B102" s="205" t="s">
        <v>662</v>
      </c>
      <c r="C102" s="205" t="s">
        <v>322</v>
      </c>
      <c r="D102" s="206">
        <v>3</v>
      </c>
      <c r="E102" s="206">
        <v>0</v>
      </c>
      <c r="F102" s="206">
        <f>D102*E102</f>
        <v>0</v>
      </c>
      <c r="G102" s="206">
        <v>0</v>
      </c>
      <c r="H102" s="206">
        <f>D102*G102</f>
        <v>0</v>
      </c>
      <c r="I102" s="206">
        <f>G102+E102</f>
        <v>0</v>
      </c>
      <c r="J102" s="206">
        <f>I102*D102</f>
        <v>0</v>
      </c>
    </row>
    <row r="103" spans="1:10" ht="28.5" x14ac:dyDescent="0.25">
      <c r="A103" s="201" t="s">
        <v>595</v>
      </c>
      <c r="B103" s="202" t="s">
        <v>626</v>
      </c>
      <c r="C103" s="202" t="s">
        <v>595</v>
      </c>
      <c r="D103" s="203"/>
      <c r="E103" s="203"/>
      <c r="F103" s="203"/>
      <c r="G103" s="203"/>
      <c r="H103" s="203"/>
      <c r="I103" s="203"/>
      <c r="J103" s="203"/>
    </row>
    <row r="104" spans="1:10" x14ac:dyDescent="0.2">
      <c r="A104" s="204" t="s">
        <v>465</v>
      </c>
      <c r="B104" s="205" t="s">
        <v>663</v>
      </c>
      <c r="C104" s="205" t="s">
        <v>186</v>
      </c>
      <c r="D104" s="206">
        <v>2</v>
      </c>
      <c r="E104" s="206">
        <v>0</v>
      </c>
      <c r="F104" s="206">
        <f>D104*E104</f>
        <v>0</v>
      </c>
      <c r="G104" s="206">
        <v>0</v>
      </c>
      <c r="H104" s="206">
        <f>D104*G104</f>
        <v>0</v>
      </c>
      <c r="I104" s="206">
        <f>G104+E104</f>
        <v>0</v>
      </c>
      <c r="J104" s="206">
        <f>I104*D104</f>
        <v>0</v>
      </c>
    </row>
    <row r="105" spans="1:10" ht="28.5" x14ac:dyDescent="0.25">
      <c r="A105" s="201" t="s">
        <v>595</v>
      </c>
      <c r="B105" s="202" t="s">
        <v>651</v>
      </c>
      <c r="C105" s="202" t="s">
        <v>595</v>
      </c>
      <c r="D105" s="203"/>
      <c r="E105" s="203"/>
      <c r="F105" s="203"/>
      <c r="G105" s="203"/>
      <c r="H105" s="203"/>
      <c r="I105" s="203"/>
      <c r="J105" s="203"/>
    </row>
    <row r="106" spans="1:10" x14ac:dyDescent="0.2">
      <c r="A106" s="204" t="s">
        <v>466</v>
      </c>
      <c r="B106" s="205" t="s">
        <v>664</v>
      </c>
      <c r="C106" s="205" t="s">
        <v>458</v>
      </c>
      <c r="D106" s="206">
        <v>5</v>
      </c>
      <c r="E106" s="206">
        <v>0</v>
      </c>
      <c r="F106" s="206">
        <f>D106*E106</f>
        <v>0</v>
      </c>
      <c r="G106" s="206">
        <v>0</v>
      </c>
      <c r="H106" s="206">
        <f>D106*G106</f>
        <v>0</v>
      </c>
      <c r="I106" s="206">
        <f>G106+E106</f>
        <v>0</v>
      </c>
      <c r="J106" s="206">
        <f>I106*D106</f>
        <v>0</v>
      </c>
    </row>
    <row r="107" spans="1:10" ht="14.25" x14ac:dyDescent="0.25">
      <c r="A107" s="201" t="s">
        <v>595</v>
      </c>
      <c r="B107" s="202" t="s">
        <v>439</v>
      </c>
      <c r="C107" s="202" t="s">
        <v>595</v>
      </c>
      <c r="D107" s="203"/>
      <c r="E107" s="203"/>
      <c r="F107" s="203"/>
      <c r="G107" s="203"/>
      <c r="H107" s="203"/>
      <c r="I107" s="203"/>
      <c r="J107" s="203"/>
    </row>
    <row r="108" spans="1:10" x14ac:dyDescent="0.2">
      <c r="A108" s="204" t="s">
        <v>595</v>
      </c>
      <c r="B108" s="205" t="s">
        <v>631</v>
      </c>
      <c r="C108" s="205" t="s">
        <v>440</v>
      </c>
      <c r="D108" s="206">
        <v>100</v>
      </c>
      <c r="E108" s="206">
        <v>0</v>
      </c>
      <c r="F108" s="206">
        <f>D108*E108</f>
        <v>0</v>
      </c>
      <c r="G108" s="206">
        <v>0</v>
      </c>
      <c r="H108" s="206">
        <f>D108*G108</f>
        <v>0</v>
      </c>
      <c r="I108" s="206">
        <f>G108+E108</f>
        <v>0</v>
      </c>
      <c r="J108" s="206">
        <f>I108*D108</f>
        <v>0</v>
      </c>
    </row>
    <row r="109" spans="1:10" x14ac:dyDescent="0.2">
      <c r="A109" s="204" t="s">
        <v>595</v>
      </c>
      <c r="B109" s="205" t="s">
        <v>595</v>
      </c>
      <c r="C109" s="205" t="s">
        <v>595</v>
      </c>
      <c r="D109" s="206"/>
      <c r="E109" s="206"/>
      <c r="F109" s="206"/>
      <c r="G109" s="206"/>
      <c r="H109" s="206"/>
      <c r="I109" s="206"/>
      <c r="J109" s="206"/>
    </row>
    <row r="110" spans="1:10" ht="16.5" x14ac:dyDescent="0.3">
      <c r="A110" s="198" t="s">
        <v>595</v>
      </c>
      <c r="B110" s="199" t="s">
        <v>665</v>
      </c>
      <c r="C110" s="199" t="s">
        <v>595</v>
      </c>
      <c r="D110" s="200"/>
      <c r="E110" s="200"/>
      <c r="F110" s="200">
        <f>SUM(F94:F108)</f>
        <v>0</v>
      </c>
      <c r="G110" s="200"/>
      <c r="H110" s="200">
        <f>SUM(H94:H108)</f>
        <v>0</v>
      </c>
      <c r="I110" s="200"/>
      <c r="J110" s="200">
        <f>SUM(J94:J108)</f>
        <v>0</v>
      </c>
    </row>
    <row r="111" spans="1:10" x14ac:dyDescent="0.2">
      <c r="A111" s="204" t="s">
        <v>595</v>
      </c>
      <c r="B111" s="205" t="s">
        <v>595</v>
      </c>
      <c r="C111" s="205" t="s">
        <v>595</v>
      </c>
      <c r="D111" s="206"/>
      <c r="E111" s="206"/>
      <c r="F111" s="206"/>
      <c r="G111" s="206"/>
      <c r="H111" s="206"/>
      <c r="I111" s="206"/>
      <c r="J111" s="206"/>
    </row>
    <row r="112" spans="1:10" ht="16.5" x14ac:dyDescent="0.3">
      <c r="A112" s="198" t="s">
        <v>78</v>
      </c>
      <c r="B112" s="199" t="s">
        <v>79</v>
      </c>
      <c r="C112" s="199" t="s">
        <v>595</v>
      </c>
      <c r="D112" s="200"/>
      <c r="E112" s="200"/>
      <c r="F112" s="200"/>
      <c r="G112" s="200"/>
      <c r="H112" s="200"/>
      <c r="I112" s="200"/>
      <c r="J112" s="200"/>
    </row>
    <row r="113" spans="1:10" ht="14.25" x14ac:dyDescent="0.25">
      <c r="A113" s="201" t="s">
        <v>595</v>
      </c>
      <c r="B113" s="202" t="s">
        <v>467</v>
      </c>
      <c r="C113" s="202" t="s">
        <v>595</v>
      </c>
      <c r="D113" s="203"/>
      <c r="E113" s="203"/>
      <c r="F113" s="203"/>
      <c r="G113" s="203"/>
      <c r="H113" s="203"/>
      <c r="I113" s="203"/>
      <c r="J113" s="203"/>
    </row>
    <row r="114" spans="1:10" ht="24" x14ac:dyDescent="0.2">
      <c r="A114" s="204" t="s">
        <v>595</v>
      </c>
      <c r="B114" s="205" t="s">
        <v>666</v>
      </c>
      <c r="C114" s="205" t="s">
        <v>317</v>
      </c>
      <c r="D114" s="206">
        <v>1</v>
      </c>
      <c r="E114" s="206">
        <v>0</v>
      </c>
      <c r="F114" s="206">
        <f>D114*E114</f>
        <v>0</v>
      </c>
      <c r="G114" s="206">
        <v>0</v>
      </c>
      <c r="H114" s="206">
        <f>D114*G114</f>
        <v>0</v>
      </c>
      <c r="I114" s="206">
        <f>G114+E114</f>
        <v>0</v>
      </c>
      <c r="J114" s="206">
        <f>I114*D114</f>
        <v>0</v>
      </c>
    </row>
    <row r="115" spans="1:10" ht="14.25" x14ac:dyDescent="0.25">
      <c r="A115" s="201" t="s">
        <v>595</v>
      </c>
      <c r="B115" s="202" t="s">
        <v>469</v>
      </c>
      <c r="C115" s="202" t="s">
        <v>595</v>
      </c>
      <c r="D115" s="203"/>
      <c r="E115" s="203"/>
      <c r="F115" s="203"/>
      <c r="G115" s="203"/>
      <c r="H115" s="203"/>
      <c r="I115" s="203"/>
      <c r="J115" s="203"/>
    </row>
    <row r="116" spans="1:10" x14ac:dyDescent="0.2">
      <c r="A116" s="204" t="s">
        <v>468</v>
      </c>
      <c r="B116" s="205" t="s">
        <v>667</v>
      </c>
      <c r="C116" s="205" t="s">
        <v>322</v>
      </c>
      <c r="D116" s="206">
        <v>1</v>
      </c>
      <c r="E116" s="206">
        <v>0</v>
      </c>
      <c r="F116" s="206">
        <f>D116*E116</f>
        <v>0</v>
      </c>
      <c r="G116" s="206">
        <v>0</v>
      </c>
      <c r="H116" s="206">
        <f>D116*G116</f>
        <v>0</v>
      </c>
      <c r="I116" s="206">
        <f>G116+E116</f>
        <v>0</v>
      </c>
      <c r="J116" s="206">
        <f>I116*D116</f>
        <v>0</v>
      </c>
    </row>
    <row r="117" spans="1:10" x14ac:dyDescent="0.2">
      <c r="A117" s="204" t="s">
        <v>595</v>
      </c>
      <c r="B117" s="205" t="s">
        <v>470</v>
      </c>
      <c r="C117" s="205" t="s">
        <v>595</v>
      </c>
      <c r="D117" s="206"/>
      <c r="E117" s="206"/>
      <c r="F117" s="206"/>
      <c r="G117" s="206"/>
      <c r="H117" s="206"/>
      <c r="I117" s="206"/>
      <c r="J117" s="206"/>
    </row>
    <row r="118" spans="1:10" x14ac:dyDescent="0.2">
      <c r="A118" s="204" t="s">
        <v>595</v>
      </c>
      <c r="B118" s="205" t="s">
        <v>668</v>
      </c>
      <c r="C118" s="205" t="s">
        <v>322</v>
      </c>
      <c r="D118" s="206">
        <v>1</v>
      </c>
      <c r="E118" s="206">
        <v>0</v>
      </c>
      <c r="F118" s="206">
        <f>D118*E118</f>
        <v>0</v>
      </c>
      <c r="G118" s="206">
        <v>0</v>
      </c>
      <c r="H118" s="206">
        <f>D118*G118</f>
        <v>0</v>
      </c>
      <c r="I118" s="206">
        <f>G118+E118</f>
        <v>0</v>
      </c>
      <c r="J118" s="206">
        <f>I118*D118</f>
        <v>0</v>
      </c>
    </row>
    <row r="119" spans="1:10" ht="14.25" x14ac:dyDescent="0.25">
      <c r="A119" s="201" t="s">
        <v>595</v>
      </c>
      <c r="B119" s="202" t="s">
        <v>471</v>
      </c>
      <c r="C119" s="202" t="s">
        <v>595</v>
      </c>
      <c r="D119" s="203"/>
      <c r="E119" s="203"/>
      <c r="F119" s="203"/>
      <c r="G119" s="203"/>
      <c r="H119" s="203"/>
      <c r="I119" s="203"/>
      <c r="J119" s="203"/>
    </row>
    <row r="120" spans="1:10" x14ac:dyDescent="0.2">
      <c r="A120" s="204" t="s">
        <v>595</v>
      </c>
      <c r="B120" s="205" t="s">
        <v>669</v>
      </c>
      <c r="C120" s="205" t="s">
        <v>204</v>
      </c>
      <c r="D120" s="206">
        <v>30</v>
      </c>
      <c r="E120" s="206">
        <v>0</v>
      </c>
      <c r="F120" s="206">
        <f>D120*E120</f>
        <v>0</v>
      </c>
      <c r="G120" s="206">
        <v>0</v>
      </c>
      <c r="H120" s="206">
        <f t="shared" ref="H120:H121" si="34">D120*G120</f>
        <v>0</v>
      </c>
      <c r="I120" s="206">
        <f t="shared" ref="I120:I121" si="35">G120+E120</f>
        <v>0</v>
      </c>
      <c r="J120" s="206">
        <f t="shared" ref="J120:J121" si="36">I120*D120</f>
        <v>0</v>
      </c>
    </row>
    <row r="121" spans="1:10" x14ac:dyDescent="0.2">
      <c r="A121" s="204" t="s">
        <v>595</v>
      </c>
      <c r="B121" s="205" t="s">
        <v>670</v>
      </c>
      <c r="C121" s="205" t="s">
        <v>440</v>
      </c>
      <c r="D121" s="206">
        <v>5</v>
      </c>
      <c r="E121" s="206">
        <v>0</v>
      </c>
      <c r="F121" s="206">
        <f>D121*E121</f>
        <v>0</v>
      </c>
      <c r="G121" s="206">
        <v>0</v>
      </c>
      <c r="H121" s="206">
        <f t="shared" si="34"/>
        <v>0</v>
      </c>
      <c r="I121" s="206">
        <f t="shared" si="35"/>
        <v>0</v>
      </c>
      <c r="J121" s="206">
        <f t="shared" si="36"/>
        <v>0</v>
      </c>
    </row>
    <row r="122" spans="1:10" ht="14.25" x14ac:dyDescent="0.25">
      <c r="A122" s="201" t="s">
        <v>595</v>
      </c>
      <c r="B122" s="202" t="s">
        <v>671</v>
      </c>
      <c r="C122" s="202" t="s">
        <v>595</v>
      </c>
      <c r="D122" s="203"/>
      <c r="E122" s="203"/>
      <c r="F122" s="203"/>
      <c r="G122" s="203"/>
      <c r="H122" s="203"/>
      <c r="I122" s="203"/>
      <c r="J122" s="203"/>
    </row>
    <row r="123" spans="1:10" x14ac:dyDescent="0.2">
      <c r="A123" s="204" t="s">
        <v>595</v>
      </c>
      <c r="B123" s="205" t="s">
        <v>672</v>
      </c>
      <c r="C123" s="205" t="s">
        <v>322</v>
      </c>
      <c r="D123" s="206">
        <v>1</v>
      </c>
      <c r="E123" s="206">
        <v>0</v>
      </c>
      <c r="F123" s="206">
        <f>D123*E123</f>
        <v>0</v>
      </c>
      <c r="G123" s="206">
        <v>0</v>
      </c>
      <c r="H123" s="206">
        <f>D123*G123</f>
        <v>0</v>
      </c>
      <c r="I123" s="206">
        <f>G123+E123</f>
        <v>0</v>
      </c>
      <c r="J123" s="206">
        <f>I123*D123</f>
        <v>0</v>
      </c>
    </row>
    <row r="124" spans="1:10" ht="14.25" x14ac:dyDescent="0.25">
      <c r="A124" s="201" t="s">
        <v>595</v>
      </c>
      <c r="B124" s="202" t="s">
        <v>439</v>
      </c>
      <c r="C124" s="202" t="s">
        <v>595</v>
      </c>
      <c r="D124" s="203"/>
      <c r="E124" s="203"/>
      <c r="F124" s="203"/>
      <c r="G124" s="203"/>
      <c r="H124" s="203"/>
      <c r="I124" s="203"/>
      <c r="J124" s="203"/>
    </row>
    <row r="125" spans="1:10" x14ac:dyDescent="0.2">
      <c r="A125" s="204" t="s">
        <v>595</v>
      </c>
      <c r="B125" s="205" t="s">
        <v>631</v>
      </c>
      <c r="C125" s="205" t="s">
        <v>440</v>
      </c>
      <c r="D125" s="206">
        <v>50</v>
      </c>
      <c r="E125" s="206">
        <v>0</v>
      </c>
      <c r="F125" s="206">
        <f>D125*E125</f>
        <v>0</v>
      </c>
      <c r="G125" s="206">
        <v>0</v>
      </c>
      <c r="H125" s="206">
        <f>D125*G125</f>
        <v>0</v>
      </c>
      <c r="I125" s="206">
        <f>G125+E125</f>
        <v>0</v>
      </c>
      <c r="J125" s="206">
        <f>I125*D125</f>
        <v>0</v>
      </c>
    </row>
    <row r="126" spans="1:10" x14ac:dyDescent="0.2">
      <c r="A126" s="204" t="s">
        <v>595</v>
      </c>
      <c r="B126" s="205" t="s">
        <v>442</v>
      </c>
      <c r="C126" s="205" t="s">
        <v>595</v>
      </c>
      <c r="D126" s="206"/>
      <c r="E126" s="206"/>
      <c r="F126" s="206"/>
      <c r="G126" s="206"/>
      <c r="H126" s="206"/>
      <c r="I126" s="206"/>
      <c r="J126" s="206"/>
    </row>
    <row r="127" spans="1:10" x14ac:dyDescent="0.2">
      <c r="A127" s="204" t="s">
        <v>595</v>
      </c>
      <c r="B127" s="205" t="s">
        <v>418</v>
      </c>
      <c r="C127" s="205" t="s">
        <v>595</v>
      </c>
      <c r="D127" s="206"/>
      <c r="E127" s="206"/>
      <c r="F127" s="206"/>
      <c r="G127" s="206"/>
      <c r="H127" s="206"/>
      <c r="I127" s="206"/>
      <c r="J127" s="206"/>
    </row>
    <row r="128" spans="1:10" x14ac:dyDescent="0.2">
      <c r="A128" s="204" t="s">
        <v>595</v>
      </c>
      <c r="B128" s="205" t="s">
        <v>419</v>
      </c>
      <c r="C128" s="205" t="s">
        <v>595</v>
      </c>
      <c r="D128" s="206"/>
      <c r="E128" s="206"/>
      <c r="F128" s="206"/>
      <c r="G128" s="206"/>
      <c r="H128" s="206"/>
      <c r="I128" s="206"/>
      <c r="J128" s="206"/>
    </row>
    <row r="129" spans="1:10" ht="16.5" x14ac:dyDescent="0.3">
      <c r="A129" s="198" t="s">
        <v>595</v>
      </c>
      <c r="B129" s="199" t="s">
        <v>673</v>
      </c>
      <c r="C129" s="199" t="s">
        <v>595</v>
      </c>
      <c r="D129" s="200"/>
      <c r="E129" s="200"/>
      <c r="F129" s="200">
        <f>SUM(F114:F125)</f>
        <v>0</v>
      </c>
      <c r="G129" s="200"/>
      <c r="H129" s="200">
        <f>SUM(H114:H125)</f>
        <v>0</v>
      </c>
      <c r="I129" s="200"/>
      <c r="J129" s="200">
        <f>SUM(J114:J125)</f>
        <v>0</v>
      </c>
    </row>
    <row r="130" spans="1:10" x14ac:dyDescent="0.2">
      <c r="A130" s="204" t="s">
        <v>595</v>
      </c>
      <c r="B130" s="205" t="s">
        <v>595</v>
      </c>
      <c r="C130" s="205" t="s">
        <v>595</v>
      </c>
      <c r="D130" s="206"/>
      <c r="E130" s="206"/>
      <c r="F130" s="206"/>
      <c r="G130" s="206"/>
      <c r="H130" s="206"/>
      <c r="I130" s="206"/>
      <c r="J130" s="206"/>
    </row>
    <row r="131" spans="1:10" ht="16.5" x14ac:dyDescent="0.3">
      <c r="A131" s="198" t="s">
        <v>121</v>
      </c>
      <c r="B131" s="199" t="s">
        <v>27</v>
      </c>
      <c r="C131" s="199" t="s">
        <v>595</v>
      </c>
      <c r="D131" s="200"/>
      <c r="E131" s="200"/>
      <c r="F131" s="200"/>
      <c r="G131" s="200"/>
      <c r="H131" s="200"/>
      <c r="I131" s="200"/>
      <c r="J131" s="200"/>
    </row>
    <row r="132" spans="1:10" x14ac:dyDescent="0.2">
      <c r="B132" s="205" t="s">
        <v>472</v>
      </c>
      <c r="C132" s="205" t="s">
        <v>317</v>
      </c>
      <c r="D132" s="206">
        <v>1</v>
      </c>
      <c r="E132" s="206">
        <v>0</v>
      </c>
      <c r="F132" s="206">
        <f t="shared" ref="F132:F135" si="37">D132*E132</f>
        <v>0</v>
      </c>
      <c r="G132" s="206">
        <v>0</v>
      </c>
      <c r="H132" s="206">
        <f t="shared" ref="H132:H135" si="38">D132*G132</f>
        <v>0</v>
      </c>
      <c r="I132" s="206">
        <f t="shared" ref="I132:I135" si="39">G132+E132</f>
        <v>0</v>
      </c>
      <c r="J132" s="206">
        <f t="shared" ref="J132:J135" si="40">I132*D132</f>
        <v>0</v>
      </c>
    </row>
    <row r="133" spans="1:10" x14ac:dyDescent="0.2">
      <c r="B133" s="205" t="s">
        <v>473</v>
      </c>
      <c r="C133" s="205" t="s">
        <v>317</v>
      </c>
      <c r="D133" s="206">
        <v>1</v>
      </c>
      <c r="E133" s="206">
        <v>0</v>
      </c>
      <c r="F133" s="206">
        <f t="shared" si="37"/>
        <v>0</v>
      </c>
      <c r="G133" s="206">
        <v>0</v>
      </c>
      <c r="H133" s="206">
        <f t="shared" si="38"/>
        <v>0</v>
      </c>
      <c r="I133" s="206">
        <f t="shared" si="39"/>
        <v>0</v>
      </c>
      <c r="J133" s="206">
        <f t="shared" si="40"/>
        <v>0</v>
      </c>
    </row>
    <row r="134" spans="1:10" x14ac:dyDescent="0.2">
      <c r="B134" s="205" t="s">
        <v>474</v>
      </c>
      <c r="C134" s="205" t="s">
        <v>317</v>
      </c>
      <c r="D134" s="206">
        <v>1</v>
      </c>
      <c r="E134" s="206">
        <v>0</v>
      </c>
      <c r="F134" s="206">
        <f t="shared" si="37"/>
        <v>0</v>
      </c>
      <c r="G134" s="206">
        <v>0</v>
      </c>
      <c r="H134" s="206">
        <f t="shared" si="38"/>
        <v>0</v>
      </c>
      <c r="I134" s="206">
        <f t="shared" si="39"/>
        <v>0</v>
      </c>
      <c r="J134" s="206">
        <f t="shared" si="40"/>
        <v>0</v>
      </c>
    </row>
    <row r="135" spans="1:10" x14ac:dyDescent="0.2">
      <c r="B135" s="205" t="s">
        <v>475</v>
      </c>
      <c r="C135" s="205" t="s">
        <v>317</v>
      </c>
      <c r="D135" s="206">
        <v>1</v>
      </c>
      <c r="E135" s="206">
        <v>0</v>
      </c>
      <c r="F135" s="206">
        <f t="shared" si="37"/>
        <v>0</v>
      </c>
      <c r="G135" s="206">
        <v>0</v>
      </c>
      <c r="H135" s="206">
        <f t="shared" si="38"/>
        <v>0</v>
      </c>
      <c r="I135" s="206">
        <f t="shared" si="39"/>
        <v>0</v>
      </c>
      <c r="J135" s="206">
        <f t="shared" si="40"/>
        <v>0</v>
      </c>
    </row>
    <row r="136" spans="1:10" x14ac:dyDescent="0.2">
      <c r="B136" s="205"/>
      <c r="C136"/>
    </row>
    <row r="137" spans="1:10" ht="16.5" x14ac:dyDescent="0.3">
      <c r="A137" s="198" t="s">
        <v>595</v>
      </c>
      <c r="B137" s="199" t="s">
        <v>674</v>
      </c>
      <c r="C137" s="199" t="s">
        <v>595</v>
      </c>
      <c r="D137" s="200"/>
      <c r="E137" s="200"/>
      <c r="F137" s="200">
        <f>SUM(F132:F135)</f>
        <v>0</v>
      </c>
      <c r="G137" s="200"/>
      <c r="H137" s="200">
        <f>SUM(H132:H135)</f>
        <v>0</v>
      </c>
      <c r="I137" s="200"/>
      <c r="J137" s="200">
        <f>SUM(J132:J135)</f>
        <v>0</v>
      </c>
    </row>
    <row r="138" spans="1:10" x14ac:dyDescent="0.2">
      <c r="B138" s="205"/>
      <c r="C138"/>
    </row>
    <row r="139" spans="1:10" ht="16.5" x14ac:dyDescent="0.3">
      <c r="A139" s="198" t="s">
        <v>122</v>
      </c>
      <c r="B139" s="199" t="s">
        <v>28</v>
      </c>
      <c r="C139" s="199" t="s">
        <v>595</v>
      </c>
      <c r="D139" s="200"/>
      <c r="E139" s="200"/>
      <c r="F139" s="200"/>
      <c r="G139" s="200"/>
      <c r="H139" s="200"/>
      <c r="I139" s="200"/>
      <c r="J139" s="200"/>
    </row>
    <row r="140" spans="1:10" x14ac:dyDescent="0.2">
      <c r="B140" s="205" t="s">
        <v>476</v>
      </c>
      <c r="C140" s="205" t="s">
        <v>317</v>
      </c>
      <c r="D140" s="206">
        <v>1</v>
      </c>
      <c r="E140" s="206">
        <v>0</v>
      </c>
      <c r="F140" s="206">
        <f t="shared" ref="F140:F143" si="41">D140*E140</f>
        <v>0</v>
      </c>
      <c r="G140" s="206">
        <v>0</v>
      </c>
      <c r="H140" s="206">
        <f t="shared" ref="H140:H143" si="42">D140*G140</f>
        <v>0</v>
      </c>
      <c r="I140" s="206">
        <f t="shared" ref="I140:I143" si="43">G140+E140</f>
        <v>0</v>
      </c>
      <c r="J140" s="206">
        <f t="shared" ref="J140:J143" si="44">I140*D140</f>
        <v>0</v>
      </c>
    </row>
    <row r="141" spans="1:10" x14ac:dyDescent="0.2">
      <c r="B141" s="205" t="s">
        <v>477</v>
      </c>
      <c r="C141" s="205" t="s">
        <v>317</v>
      </c>
      <c r="D141" s="206">
        <v>1</v>
      </c>
      <c r="E141" s="206">
        <v>0</v>
      </c>
      <c r="F141" s="206">
        <f t="shared" si="41"/>
        <v>0</v>
      </c>
      <c r="G141" s="206">
        <v>0</v>
      </c>
      <c r="H141" s="206">
        <f t="shared" si="42"/>
        <v>0</v>
      </c>
      <c r="I141" s="206">
        <f t="shared" si="43"/>
        <v>0</v>
      </c>
      <c r="J141" s="206">
        <f t="shared" si="44"/>
        <v>0</v>
      </c>
    </row>
    <row r="142" spans="1:10" x14ac:dyDescent="0.2">
      <c r="B142" s="205" t="s">
        <v>478</v>
      </c>
      <c r="C142" s="205" t="s">
        <v>317</v>
      </c>
      <c r="D142" s="206">
        <v>1</v>
      </c>
      <c r="E142" s="206">
        <v>0</v>
      </c>
      <c r="F142" s="206">
        <f t="shared" si="41"/>
        <v>0</v>
      </c>
      <c r="G142" s="206">
        <v>0</v>
      </c>
      <c r="H142" s="206">
        <f t="shared" si="42"/>
        <v>0</v>
      </c>
      <c r="I142" s="206">
        <f t="shared" si="43"/>
        <v>0</v>
      </c>
      <c r="J142" s="206">
        <f t="shared" si="44"/>
        <v>0</v>
      </c>
    </row>
    <row r="143" spans="1:10" x14ac:dyDescent="0.2">
      <c r="B143" s="205" t="s">
        <v>479</v>
      </c>
      <c r="C143" s="205" t="s">
        <v>317</v>
      </c>
      <c r="D143" s="206">
        <v>1</v>
      </c>
      <c r="E143" s="206">
        <v>0</v>
      </c>
      <c r="F143" s="206">
        <f t="shared" si="41"/>
        <v>0</v>
      </c>
      <c r="G143" s="206">
        <v>0</v>
      </c>
      <c r="H143" s="206">
        <f t="shared" si="42"/>
        <v>0</v>
      </c>
      <c r="I143" s="206">
        <f t="shared" si="43"/>
        <v>0</v>
      </c>
      <c r="J143" s="206">
        <f t="shared" si="44"/>
        <v>0</v>
      </c>
    </row>
    <row r="144" spans="1:10" x14ac:dyDescent="0.2">
      <c r="B144" s="205"/>
      <c r="C144"/>
    </row>
    <row r="145" spans="1:10" ht="16.5" x14ac:dyDescent="0.3">
      <c r="A145" s="198" t="s">
        <v>595</v>
      </c>
      <c r="B145" s="199" t="s">
        <v>675</v>
      </c>
      <c r="C145" s="199" t="s">
        <v>595</v>
      </c>
      <c r="D145" s="200"/>
      <c r="E145" s="200"/>
      <c r="F145" s="200">
        <f>SUM(F140:F143)</f>
        <v>0</v>
      </c>
      <c r="G145" s="200"/>
      <c r="H145" s="200">
        <f>SUM(H140:H143)</f>
        <v>0</v>
      </c>
      <c r="I145" s="200"/>
      <c r="J145" s="200">
        <f>SUM(J140:J143)</f>
        <v>0</v>
      </c>
    </row>
  </sheetData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8" t="s">
        <v>123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141" t="s">
        <v>7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141" t="s">
        <v>8</v>
      </c>
      <c r="B3" s="49" t="s">
        <v>52</v>
      </c>
      <c r="C3" s="269" t="s">
        <v>53</v>
      </c>
      <c r="D3" s="270"/>
      <c r="E3" s="270"/>
      <c r="F3" s="270"/>
      <c r="G3" s="271"/>
      <c r="AC3" s="123" t="s">
        <v>125</v>
      </c>
      <c r="AG3" t="s">
        <v>126</v>
      </c>
    </row>
    <row r="4" spans="1:60" ht="24.95" customHeight="1" x14ac:dyDescent="0.2">
      <c r="A4" s="142" t="s">
        <v>9</v>
      </c>
      <c r="B4" s="143" t="s">
        <v>57</v>
      </c>
      <c r="C4" s="272" t="s">
        <v>58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5" t="s">
        <v>128</v>
      </c>
      <c r="B6" s="147" t="s">
        <v>129</v>
      </c>
      <c r="C6" s="147" t="s">
        <v>130</v>
      </c>
      <c r="D6" s="146" t="s">
        <v>131</v>
      </c>
      <c r="E6" s="145" t="s">
        <v>132</v>
      </c>
      <c r="F6" s="144" t="s">
        <v>133</v>
      </c>
      <c r="G6" s="145" t="s">
        <v>29</v>
      </c>
      <c r="H6" s="148" t="s">
        <v>30</v>
      </c>
      <c r="I6" s="148" t="s">
        <v>134</v>
      </c>
      <c r="J6" s="148" t="s">
        <v>31</v>
      </c>
      <c r="K6" s="148" t="s">
        <v>135</v>
      </c>
      <c r="L6" s="148" t="s">
        <v>136</v>
      </c>
      <c r="M6" s="148" t="s">
        <v>137</v>
      </c>
      <c r="N6" s="148" t="s">
        <v>138</v>
      </c>
      <c r="O6" s="148" t="s">
        <v>139</v>
      </c>
      <c r="P6" s="148" t="s">
        <v>140</v>
      </c>
      <c r="Q6" s="148" t="s">
        <v>141</v>
      </c>
      <c r="R6" s="148" t="s">
        <v>142</v>
      </c>
      <c r="S6" s="148" t="s">
        <v>143</v>
      </c>
      <c r="T6" s="148" t="s">
        <v>144</v>
      </c>
      <c r="U6" s="148" t="s">
        <v>145</v>
      </c>
      <c r="V6" s="148" t="s">
        <v>146</v>
      </c>
      <c r="W6" s="148" t="s">
        <v>147</v>
      </c>
      <c r="X6" s="148" t="s">
        <v>148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4" t="s">
        <v>149</v>
      </c>
      <c r="B8" s="165" t="s">
        <v>65</v>
      </c>
      <c r="C8" s="187" t="s">
        <v>66</v>
      </c>
      <c r="D8" s="166"/>
      <c r="E8" s="167"/>
      <c r="F8" s="168"/>
      <c r="G8" s="168">
        <f>SUMIF(AG9:AG17,"&lt;&gt;NOR",G9:G17)</f>
        <v>0</v>
      </c>
      <c r="H8" s="168"/>
      <c r="I8" s="168">
        <f>SUM(I9:I17)</f>
        <v>0</v>
      </c>
      <c r="J8" s="168"/>
      <c r="K8" s="168">
        <f>SUM(K9:K17)</f>
        <v>0</v>
      </c>
      <c r="L8" s="168"/>
      <c r="M8" s="168">
        <f>SUM(M9:M17)</f>
        <v>0</v>
      </c>
      <c r="N8" s="168"/>
      <c r="O8" s="168">
        <f>SUM(O9:O17)</f>
        <v>0</v>
      </c>
      <c r="P8" s="168"/>
      <c r="Q8" s="168">
        <f>SUM(Q9:Q17)</f>
        <v>0</v>
      </c>
      <c r="R8" s="168"/>
      <c r="S8" s="168"/>
      <c r="T8" s="169"/>
      <c r="U8" s="163"/>
      <c r="V8" s="163">
        <f>SUM(V9:V17)</f>
        <v>1</v>
      </c>
      <c r="W8" s="163"/>
      <c r="X8" s="163"/>
      <c r="AG8" t="s">
        <v>150</v>
      </c>
    </row>
    <row r="9" spans="1:60" outlineLevel="1" x14ac:dyDescent="0.2">
      <c r="A9" s="179">
        <v>1</v>
      </c>
      <c r="B9" s="180" t="s">
        <v>480</v>
      </c>
      <c r="C9" s="191" t="s">
        <v>481</v>
      </c>
      <c r="D9" s="181" t="s">
        <v>322</v>
      </c>
      <c r="E9" s="182">
        <v>2</v>
      </c>
      <c r="F9" s="183"/>
      <c r="G9" s="184">
        <f t="shared" ref="G9:G17" si="0">ROUND(E9*F9,2)</f>
        <v>0</v>
      </c>
      <c r="H9" s="183"/>
      <c r="I9" s="184">
        <f t="shared" ref="I9:I17" si="1">ROUND(E9*H9,2)</f>
        <v>0</v>
      </c>
      <c r="J9" s="183"/>
      <c r="K9" s="184">
        <f t="shared" ref="K9:K17" si="2">ROUND(E9*J9,2)</f>
        <v>0</v>
      </c>
      <c r="L9" s="184">
        <v>21</v>
      </c>
      <c r="M9" s="184">
        <f t="shared" ref="M9:M17" si="3">G9*(1+L9/100)</f>
        <v>0</v>
      </c>
      <c r="N9" s="184">
        <v>0</v>
      </c>
      <c r="O9" s="184">
        <f t="shared" ref="O9:O17" si="4">ROUND(E9*N9,2)</f>
        <v>0</v>
      </c>
      <c r="P9" s="184">
        <v>0</v>
      </c>
      <c r="Q9" s="184">
        <f t="shared" ref="Q9:Q17" si="5">ROUND(E9*P9,2)</f>
        <v>0</v>
      </c>
      <c r="R9" s="184"/>
      <c r="S9" s="184" t="s">
        <v>230</v>
      </c>
      <c r="T9" s="185" t="s">
        <v>156</v>
      </c>
      <c r="U9" s="159">
        <v>0</v>
      </c>
      <c r="V9" s="159">
        <f t="shared" ref="V9:V17" si="6">ROUND(E9*U9,2)</f>
        <v>0</v>
      </c>
      <c r="W9" s="159"/>
      <c r="X9" s="159" t="s">
        <v>157</v>
      </c>
      <c r="Y9" s="149"/>
      <c r="Z9" s="149"/>
      <c r="AA9" s="149"/>
      <c r="AB9" s="149"/>
      <c r="AC9" s="149"/>
      <c r="AD9" s="149"/>
      <c r="AE9" s="149"/>
      <c r="AF9" s="149"/>
      <c r="AG9" s="149" t="s">
        <v>414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79">
        <v>2</v>
      </c>
      <c r="B10" s="180" t="s">
        <v>482</v>
      </c>
      <c r="C10" s="191" t="s">
        <v>483</v>
      </c>
      <c r="D10" s="181" t="s">
        <v>322</v>
      </c>
      <c r="E10" s="182">
        <v>2</v>
      </c>
      <c r="F10" s="183"/>
      <c r="G10" s="184">
        <f t="shared" si="0"/>
        <v>0</v>
      </c>
      <c r="H10" s="183"/>
      <c r="I10" s="184">
        <f t="shared" si="1"/>
        <v>0</v>
      </c>
      <c r="J10" s="183"/>
      <c r="K10" s="184">
        <f t="shared" si="2"/>
        <v>0</v>
      </c>
      <c r="L10" s="184">
        <v>21</v>
      </c>
      <c r="M10" s="184">
        <f t="shared" si="3"/>
        <v>0</v>
      </c>
      <c r="N10" s="184">
        <v>0</v>
      </c>
      <c r="O10" s="184">
        <f t="shared" si="4"/>
        <v>0</v>
      </c>
      <c r="P10" s="184">
        <v>0</v>
      </c>
      <c r="Q10" s="184">
        <f t="shared" si="5"/>
        <v>0</v>
      </c>
      <c r="R10" s="184"/>
      <c r="S10" s="184" t="s">
        <v>230</v>
      </c>
      <c r="T10" s="185" t="s">
        <v>156</v>
      </c>
      <c r="U10" s="159">
        <v>0</v>
      </c>
      <c r="V10" s="159">
        <f t="shared" si="6"/>
        <v>0</v>
      </c>
      <c r="W10" s="159"/>
      <c r="X10" s="159" t="s">
        <v>157</v>
      </c>
      <c r="Y10" s="149"/>
      <c r="Z10" s="149"/>
      <c r="AA10" s="149"/>
      <c r="AB10" s="149"/>
      <c r="AC10" s="149"/>
      <c r="AD10" s="149"/>
      <c r="AE10" s="149"/>
      <c r="AF10" s="149"/>
      <c r="AG10" s="149" t="s">
        <v>414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9">
        <v>3</v>
      </c>
      <c r="B11" s="180" t="s">
        <v>84</v>
      </c>
      <c r="C11" s="191" t="s">
        <v>484</v>
      </c>
      <c r="D11" s="181" t="s">
        <v>322</v>
      </c>
      <c r="E11" s="182">
        <v>2</v>
      </c>
      <c r="F11" s="183"/>
      <c r="G11" s="184">
        <f t="shared" si="0"/>
        <v>0</v>
      </c>
      <c r="H11" s="183"/>
      <c r="I11" s="184">
        <f t="shared" si="1"/>
        <v>0</v>
      </c>
      <c r="J11" s="183"/>
      <c r="K11" s="184">
        <f t="shared" si="2"/>
        <v>0</v>
      </c>
      <c r="L11" s="184">
        <v>21</v>
      </c>
      <c r="M11" s="184">
        <f t="shared" si="3"/>
        <v>0</v>
      </c>
      <c r="N11" s="184">
        <v>0</v>
      </c>
      <c r="O11" s="184">
        <f t="shared" si="4"/>
        <v>0</v>
      </c>
      <c r="P11" s="184">
        <v>0</v>
      </c>
      <c r="Q11" s="184">
        <f t="shared" si="5"/>
        <v>0</v>
      </c>
      <c r="R11" s="184"/>
      <c r="S11" s="184" t="s">
        <v>230</v>
      </c>
      <c r="T11" s="185" t="s">
        <v>156</v>
      </c>
      <c r="U11" s="159">
        <v>0</v>
      </c>
      <c r="V11" s="159">
        <f t="shared" si="6"/>
        <v>0</v>
      </c>
      <c r="W11" s="159"/>
      <c r="X11" s="159" t="s">
        <v>157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414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9">
        <v>4</v>
      </c>
      <c r="B12" s="180" t="s">
        <v>485</v>
      </c>
      <c r="C12" s="191" t="s">
        <v>486</v>
      </c>
      <c r="D12" s="181" t="s">
        <v>322</v>
      </c>
      <c r="E12" s="182">
        <v>3</v>
      </c>
      <c r="F12" s="183"/>
      <c r="G12" s="184">
        <f t="shared" si="0"/>
        <v>0</v>
      </c>
      <c r="H12" s="183"/>
      <c r="I12" s="184">
        <f t="shared" si="1"/>
        <v>0</v>
      </c>
      <c r="J12" s="183"/>
      <c r="K12" s="184">
        <f t="shared" si="2"/>
        <v>0</v>
      </c>
      <c r="L12" s="184">
        <v>21</v>
      </c>
      <c r="M12" s="184">
        <f t="shared" si="3"/>
        <v>0</v>
      </c>
      <c r="N12" s="184">
        <v>0</v>
      </c>
      <c r="O12" s="184">
        <f t="shared" si="4"/>
        <v>0</v>
      </c>
      <c r="P12" s="184">
        <v>0</v>
      </c>
      <c r="Q12" s="184">
        <f t="shared" si="5"/>
        <v>0</v>
      </c>
      <c r="R12" s="184"/>
      <c r="S12" s="184" t="s">
        <v>230</v>
      </c>
      <c r="T12" s="185" t="s">
        <v>156</v>
      </c>
      <c r="U12" s="159">
        <v>0</v>
      </c>
      <c r="V12" s="159">
        <f t="shared" si="6"/>
        <v>0</v>
      </c>
      <c r="W12" s="159"/>
      <c r="X12" s="159" t="s">
        <v>157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414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9">
        <v>5</v>
      </c>
      <c r="B13" s="180" t="s">
        <v>487</v>
      </c>
      <c r="C13" s="191" t="s">
        <v>488</v>
      </c>
      <c r="D13" s="181" t="s">
        <v>322</v>
      </c>
      <c r="E13" s="182">
        <v>1</v>
      </c>
      <c r="F13" s="183"/>
      <c r="G13" s="184">
        <f t="shared" si="0"/>
        <v>0</v>
      </c>
      <c r="H13" s="183"/>
      <c r="I13" s="184">
        <f t="shared" si="1"/>
        <v>0</v>
      </c>
      <c r="J13" s="183"/>
      <c r="K13" s="184">
        <f t="shared" si="2"/>
        <v>0</v>
      </c>
      <c r="L13" s="184">
        <v>21</v>
      </c>
      <c r="M13" s="184">
        <f t="shared" si="3"/>
        <v>0</v>
      </c>
      <c r="N13" s="184">
        <v>0</v>
      </c>
      <c r="O13" s="184">
        <f t="shared" si="4"/>
        <v>0</v>
      </c>
      <c r="P13" s="184">
        <v>0</v>
      </c>
      <c r="Q13" s="184">
        <f t="shared" si="5"/>
        <v>0</v>
      </c>
      <c r="R13" s="184"/>
      <c r="S13" s="184" t="s">
        <v>230</v>
      </c>
      <c r="T13" s="185" t="s">
        <v>156</v>
      </c>
      <c r="U13" s="159">
        <v>0</v>
      </c>
      <c r="V13" s="159">
        <f t="shared" si="6"/>
        <v>0</v>
      </c>
      <c r="W13" s="159"/>
      <c r="X13" s="159" t="s">
        <v>157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414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9">
        <v>6</v>
      </c>
      <c r="B14" s="180" t="s">
        <v>489</v>
      </c>
      <c r="C14" s="191" t="s">
        <v>490</v>
      </c>
      <c r="D14" s="181" t="s">
        <v>322</v>
      </c>
      <c r="E14" s="182">
        <v>1</v>
      </c>
      <c r="F14" s="183"/>
      <c r="G14" s="184">
        <f t="shared" si="0"/>
        <v>0</v>
      </c>
      <c r="H14" s="183"/>
      <c r="I14" s="184">
        <f t="shared" si="1"/>
        <v>0</v>
      </c>
      <c r="J14" s="183"/>
      <c r="K14" s="184">
        <f t="shared" si="2"/>
        <v>0</v>
      </c>
      <c r="L14" s="184">
        <v>21</v>
      </c>
      <c r="M14" s="184">
        <f t="shared" si="3"/>
        <v>0</v>
      </c>
      <c r="N14" s="184">
        <v>0</v>
      </c>
      <c r="O14" s="184">
        <f t="shared" si="4"/>
        <v>0</v>
      </c>
      <c r="P14" s="184">
        <v>0</v>
      </c>
      <c r="Q14" s="184">
        <f t="shared" si="5"/>
        <v>0</v>
      </c>
      <c r="R14" s="184"/>
      <c r="S14" s="184" t="s">
        <v>230</v>
      </c>
      <c r="T14" s="185" t="s">
        <v>156</v>
      </c>
      <c r="U14" s="159">
        <v>0</v>
      </c>
      <c r="V14" s="159">
        <f t="shared" si="6"/>
        <v>0</v>
      </c>
      <c r="W14" s="159"/>
      <c r="X14" s="159" t="s">
        <v>157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414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9">
        <v>7</v>
      </c>
      <c r="B15" s="180" t="s">
        <v>491</v>
      </c>
      <c r="C15" s="191" t="s">
        <v>492</v>
      </c>
      <c r="D15" s="181" t="s">
        <v>322</v>
      </c>
      <c r="E15" s="182">
        <v>1</v>
      </c>
      <c r="F15" s="183"/>
      <c r="G15" s="184">
        <f t="shared" si="0"/>
        <v>0</v>
      </c>
      <c r="H15" s="183"/>
      <c r="I15" s="184">
        <f t="shared" si="1"/>
        <v>0</v>
      </c>
      <c r="J15" s="183"/>
      <c r="K15" s="184">
        <f t="shared" si="2"/>
        <v>0</v>
      </c>
      <c r="L15" s="184">
        <v>21</v>
      </c>
      <c r="M15" s="184">
        <f t="shared" si="3"/>
        <v>0</v>
      </c>
      <c r="N15" s="184">
        <v>0</v>
      </c>
      <c r="O15" s="184">
        <f t="shared" si="4"/>
        <v>0</v>
      </c>
      <c r="P15" s="184">
        <v>0</v>
      </c>
      <c r="Q15" s="184">
        <f t="shared" si="5"/>
        <v>0</v>
      </c>
      <c r="R15" s="184"/>
      <c r="S15" s="184" t="s">
        <v>230</v>
      </c>
      <c r="T15" s="185" t="s">
        <v>156</v>
      </c>
      <c r="U15" s="159">
        <v>0</v>
      </c>
      <c r="V15" s="159">
        <f t="shared" si="6"/>
        <v>0</v>
      </c>
      <c r="W15" s="159"/>
      <c r="X15" s="159" t="s">
        <v>157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414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9">
        <v>8</v>
      </c>
      <c r="B16" s="180" t="s">
        <v>493</v>
      </c>
      <c r="C16" s="191" t="s">
        <v>494</v>
      </c>
      <c r="D16" s="181" t="s">
        <v>322</v>
      </c>
      <c r="E16" s="182">
        <v>1</v>
      </c>
      <c r="F16" s="183"/>
      <c r="G16" s="184">
        <f t="shared" si="0"/>
        <v>0</v>
      </c>
      <c r="H16" s="183"/>
      <c r="I16" s="184">
        <f t="shared" si="1"/>
        <v>0</v>
      </c>
      <c r="J16" s="183"/>
      <c r="K16" s="184">
        <f t="shared" si="2"/>
        <v>0</v>
      </c>
      <c r="L16" s="184">
        <v>21</v>
      </c>
      <c r="M16" s="184">
        <f t="shared" si="3"/>
        <v>0</v>
      </c>
      <c r="N16" s="184">
        <v>0</v>
      </c>
      <c r="O16" s="184">
        <f t="shared" si="4"/>
        <v>0</v>
      </c>
      <c r="P16" s="184">
        <v>0</v>
      </c>
      <c r="Q16" s="184">
        <f t="shared" si="5"/>
        <v>0</v>
      </c>
      <c r="R16" s="184"/>
      <c r="S16" s="184" t="s">
        <v>230</v>
      </c>
      <c r="T16" s="185" t="s">
        <v>156</v>
      </c>
      <c r="U16" s="159">
        <v>0</v>
      </c>
      <c r="V16" s="159">
        <f t="shared" si="6"/>
        <v>0</v>
      </c>
      <c r="W16" s="159"/>
      <c r="X16" s="159" t="s">
        <v>157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414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9">
        <v>9</v>
      </c>
      <c r="B17" s="180" t="s">
        <v>495</v>
      </c>
      <c r="C17" s="191" t="s">
        <v>496</v>
      </c>
      <c r="D17" s="181" t="s">
        <v>322</v>
      </c>
      <c r="E17" s="182">
        <v>1</v>
      </c>
      <c r="F17" s="183"/>
      <c r="G17" s="184">
        <f t="shared" si="0"/>
        <v>0</v>
      </c>
      <c r="H17" s="183"/>
      <c r="I17" s="184">
        <f t="shared" si="1"/>
        <v>0</v>
      </c>
      <c r="J17" s="183"/>
      <c r="K17" s="184">
        <f t="shared" si="2"/>
        <v>0</v>
      </c>
      <c r="L17" s="184">
        <v>21</v>
      </c>
      <c r="M17" s="184">
        <f t="shared" si="3"/>
        <v>0</v>
      </c>
      <c r="N17" s="184">
        <v>0</v>
      </c>
      <c r="O17" s="184">
        <f t="shared" si="4"/>
        <v>0</v>
      </c>
      <c r="P17" s="184">
        <v>0</v>
      </c>
      <c r="Q17" s="184">
        <f t="shared" si="5"/>
        <v>0</v>
      </c>
      <c r="R17" s="184"/>
      <c r="S17" s="184" t="s">
        <v>497</v>
      </c>
      <c r="T17" s="185" t="s">
        <v>156</v>
      </c>
      <c r="U17" s="159">
        <v>1</v>
      </c>
      <c r="V17" s="159">
        <f t="shared" si="6"/>
        <v>1</v>
      </c>
      <c r="W17" s="159"/>
      <c r="X17" s="159" t="s">
        <v>157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414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x14ac:dyDescent="0.2">
      <c r="A18" s="164" t="s">
        <v>149</v>
      </c>
      <c r="B18" s="165" t="s">
        <v>72</v>
      </c>
      <c r="C18" s="187" t="s">
        <v>73</v>
      </c>
      <c r="D18" s="166"/>
      <c r="E18" s="167"/>
      <c r="F18" s="168"/>
      <c r="G18" s="168">
        <f>SUMIF(AG19:AG22,"&lt;&gt;NOR",G19:G22)</f>
        <v>0</v>
      </c>
      <c r="H18" s="168"/>
      <c r="I18" s="168">
        <f>SUM(I19:I22)</f>
        <v>0</v>
      </c>
      <c r="J18" s="168"/>
      <c r="K18" s="168">
        <f>SUM(K19:K22)</f>
        <v>0</v>
      </c>
      <c r="L18" s="168"/>
      <c r="M18" s="168">
        <f>SUM(M19:M22)</f>
        <v>0</v>
      </c>
      <c r="N18" s="168"/>
      <c r="O18" s="168">
        <f>SUM(O19:O22)</f>
        <v>0</v>
      </c>
      <c r="P18" s="168"/>
      <c r="Q18" s="168">
        <f>SUM(Q19:Q22)</f>
        <v>0</v>
      </c>
      <c r="R18" s="168"/>
      <c r="S18" s="168"/>
      <c r="T18" s="169"/>
      <c r="U18" s="163"/>
      <c r="V18" s="163">
        <f>SUM(V19:V22)</f>
        <v>0</v>
      </c>
      <c r="W18" s="163"/>
      <c r="X18" s="163"/>
      <c r="AG18" t="s">
        <v>150</v>
      </c>
    </row>
    <row r="19" spans="1:60" outlineLevel="1" x14ac:dyDescent="0.2">
      <c r="A19" s="179">
        <v>10</v>
      </c>
      <c r="B19" s="180" t="s">
        <v>498</v>
      </c>
      <c r="C19" s="191" t="s">
        <v>499</v>
      </c>
      <c r="D19" s="181" t="s">
        <v>322</v>
      </c>
      <c r="E19" s="182">
        <v>1</v>
      </c>
      <c r="F19" s="183"/>
      <c r="G19" s="184">
        <f>ROUND(E19*F19,2)</f>
        <v>0</v>
      </c>
      <c r="H19" s="183"/>
      <c r="I19" s="184">
        <f>ROUND(E19*H19,2)</f>
        <v>0</v>
      </c>
      <c r="J19" s="183"/>
      <c r="K19" s="184">
        <f>ROUND(E19*J19,2)</f>
        <v>0</v>
      </c>
      <c r="L19" s="184">
        <v>21</v>
      </c>
      <c r="M19" s="184">
        <f>G19*(1+L19/100)</f>
        <v>0</v>
      </c>
      <c r="N19" s="184">
        <v>0</v>
      </c>
      <c r="O19" s="184">
        <f>ROUND(E19*N19,2)</f>
        <v>0</v>
      </c>
      <c r="P19" s="184">
        <v>0</v>
      </c>
      <c r="Q19" s="184">
        <f>ROUND(E19*P19,2)</f>
        <v>0</v>
      </c>
      <c r="R19" s="184"/>
      <c r="S19" s="184" t="s">
        <v>230</v>
      </c>
      <c r="T19" s="185" t="s">
        <v>156</v>
      </c>
      <c r="U19" s="159">
        <v>0</v>
      </c>
      <c r="V19" s="159">
        <f>ROUND(E19*U19,2)</f>
        <v>0</v>
      </c>
      <c r="W19" s="159"/>
      <c r="X19" s="159" t="s">
        <v>329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500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9">
        <v>11</v>
      </c>
      <c r="B20" s="180" t="s">
        <v>501</v>
      </c>
      <c r="C20" s="191" t="s">
        <v>502</v>
      </c>
      <c r="D20" s="181" t="s">
        <v>503</v>
      </c>
      <c r="E20" s="182">
        <v>1</v>
      </c>
      <c r="F20" s="183"/>
      <c r="G20" s="184">
        <f>ROUND(E20*F20,2)</f>
        <v>0</v>
      </c>
      <c r="H20" s="183"/>
      <c r="I20" s="184">
        <f>ROUND(E20*H20,2)</f>
        <v>0</v>
      </c>
      <c r="J20" s="183"/>
      <c r="K20" s="184">
        <f>ROUND(E20*J20,2)</f>
        <v>0</v>
      </c>
      <c r="L20" s="184">
        <v>21</v>
      </c>
      <c r="M20" s="184">
        <f>G20*(1+L20/100)</f>
        <v>0</v>
      </c>
      <c r="N20" s="184">
        <v>0</v>
      </c>
      <c r="O20" s="184">
        <f>ROUND(E20*N20,2)</f>
        <v>0</v>
      </c>
      <c r="P20" s="184">
        <v>0</v>
      </c>
      <c r="Q20" s="184">
        <f>ROUND(E20*P20,2)</f>
        <v>0</v>
      </c>
      <c r="R20" s="184"/>
      <c r="S20" s="184" t="s">
        <v>230</v>
      </c>
      <c r="T20" s="185" t="s">
        <v>156</v>
      </c>
      <c r="U20" s="159">
        <v>0</v>
      </c>
      <c r="V20" s="159">
        <f>ROUND(E20*U20,2)</f>
        <v>0</v>
      </c>
      <c r="W20" s="159"/>
      <c r="X20" s="159" t="s">
        <v>329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500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9">
        <v>12</v>
      </c>
      <c r="B21" s="180" t="s">
        <v>504</v>
      </c>
      <c r="C21" s="191" t="s">
        <v>505</v>
      </c>
      <c r="D21" s="181" t="s">
        <v>322</v>
      </c>
      <c r="E21" s="182">
        <v>1</v>
      </c>
      <c r="F21" s="183"/>
      <c r="G21" s="184">
        <f>ROUND(E21*F21,2)</f>
        <v>0</v>
      </c>
      <c r="H21" s="183"/>
      <c r="I21" s="184">
        <f>ROUND(E21*H21,2)</f>
        <v>0</v>
      </c>
      <c r="J21" s="183"/>
      <c r="K21" s="184">
        <f>ROUND(E21*J21,2)</f>
        <v>0</v>
      </c>
      <c r="L21" s="184">
        <v>21</v>
      </c>
      <c r="M21" s="184">
        <f>G21*(1+L21/100)</f>
        <v>0</v>
      </c>
      <c r="N21" s="184">
        <v>0</v>
      </c>
      <c r="O21" s="184">
        <f>ROUND(E21*N21,2)</f>
        <v>0</v>
      </c>
      <c r="P21" s="184">
        <v>0</v>
      </c>
      <c r="Q21" s="184">
        <f>ROUND(E21*P21,2)</f>
        <v>0</v>
      </c>
      <c r="R21" s="184"/>
      <c r="S21" s="184" t="s">
        <v>230</v>
      </c>
      <c r="T21" s="185" t="s">
        <v>156</v>
      </c>
      <c r="U21" s="159">
        <v>0</v>
      </c>
      <c r="V21" s="159">
        <f>ROUND(E21*U21,2)</f>
        <v>0</v>
      </c>
      <c r="W21" s="159"/>
      <c r="X21" s="159" t="s">
        <v>329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500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9">
        <v>13</v>
      </c>
      <c r="B22" s="180" t="s">
        <v>506</v>
      </c>
      <c r="C22" s="191" t="s">
        <v>507</v>
      </c>
      <c r="D22" s="181" t="s">
        <v>508</v>
      </c>
      <c r="E22" s="182">
        <v>1</v>
      </c>
      <c r="F22" s="183"/>
      <c r="G22" s="184">
        <f>ROUND(E22*F22,2)</f>
        <v>0</v>
      </c>
      <c r="H22" s="183"/>
      <c r="I22" s="184">
        <f>ROUND(E22*H22,2)</f>
        <v>0</v>
      </c>
      <c r="J22" s="183"/>
      <c r="K22" s="184">
        <f>ROUND(E22*J22,2)</f>
        <v>0</v>
      </c>
      <c r="L22" s="184">
        <v>21</v>
      </c>
      <c r="M22" s="184">
        <f>G22*(1+L22/100)</f>
        <v>0</v>
      </c>
      <c r="N22" s="184">
        <v>0</v>
      </c>
      <c r="O22" s="184">
        <f>ROUND(E22*N22,2)</f>
        <v>0</v>
      </c>
      <c r="P22" s="184">
        <v>0</v>
      </c>
      <c r="Q22" s="184">
        <f>ROUND(E22*P22,2)</f>
        <v>0</v>
      </c>
      <c r="R22" s="184"/>
      <c r="S22" s="184" t="s">
        <v>230</v>
      </c>
      <c r="T22" s="185" t="s">
        <v>156</v>
      </c>
      <c r="U22" s="159">
        <v>0</v>
      </c>
      <c r="V22" s="159">
        <f>ROUND(E22*U22,2)</f>
        <v>0</v>
      </c>
      <c r="W22" s="159"/>
      <c r="X22" s="159" t="s">
        <v>329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500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x14ac:dyDescent="0.2">
      <c r="A23" s="164" t="s">
        <v>149</v>
      </c>
      <c r="B23" s="165" t="s">
        <v>75</v>
      </c>
      <c r="C23" s="187" t="s">
        <v>76</v>
      </c>
      <c r="D23" s="166"/>
      <c r="E23" s="167"/>
      <c r="F23" s="168"/>
      <c r="G23" s="168">
        <f>SUMIF(AG24:AG28,"&lt;&gt;NOR",G24:G28)</f>
        <v>0</v>
      </c>
      <c r="H23" s="168"/>
      <c r="I23" s="168">
        <f>SUM(I24:I28)</f>
        <v>0</v>
      </c>
      <c r="J23" s="168"/>
      <c r="K23" s="168">
        <f>SUM(K24:K28)</f>
        <v>0</v>
      </c>
      <c r="L23" s="168"/>
      <c r="M23" s="168">
        <f>SUM(M24:M28)</f>
        <v>0</v>
      </c>
      <c r="N23" s="168"/>
      <c r="O23" s="168">
        <f>SUM(O24:O28)</f>
        <v>0</v>
      </c>
      <c r="P23" s="168"/>
      <c r="Q23" s="168">
        <f>SUM(Q24:Q28)</f>
        <v>0</v>
      </c>
      <c r="R23" s="168"/>
      <c r="S23" s="168"/>
      <c r="T23" s="169"/>
      <c r="U23" s="163"/>
      <c r="V23" s="163">
        <f>SUM(V24:V28)</f>
        <v>0</v>
      </c>
      <c r="W23" s="163"/>
      <c r="X23" s="163"/>
      <c r="AG23" t="s">
        <v>150</v>
      </c>
    </row>
    <row r="24" spans="1:60" ht="22.5" outlineLevel="1" x14ac:dyDescent="0.2">
      <c r="A24" s="179">
        <v>14</v>
      </c>
      <c r="B24" s="180" t="s">
        <v>509</v>
      </c>
      <c r="C24" s="191" t="s">
        <v>510</v>
      </c>
      <c r="D24" s="181" t="s">
        <v>322</v>
      </c>
      <c r="E24" s="182">
        <v>1</v>
      </c>
      <c r="F24" s="183"/>
      <c r="G24" s="184">
        <f>ROUND(E24*F24,2)</f>
        <v>0</v>
      </c>
      <c r="H24" s="183"/>
      <c r="I24" s="184">
        <f>ROUND(E24*H24,2)</f>
        <v>0</v>
      </c>
      <c r="J24" s="183"/>
      <c r="K24" s="184">
        <f>ROUND(E24*J24,2)</f>
        <v>0</v>
      </c>
      <c r="L24" s="184">
        <v>21</v>
      </c>
      <c r="M24" s="184">
        <f>G24*(1+L24/100)</f>
        <v>0</v>
      </c>
      <c r="N24" s="184">
        <v>0</v>
      </c>
      <c r="O24" s="184">
        <f>ROUND(E24*N24,2)</f>
        <v>0</v>
      </c>
      <c r="P24" s="184">
        <v>0</v>
      </c>
      <c r="Q24" s="184">
        <f>ROUND(E24*P24,2)</f>
        <v>0</v>
      </c>
      <c r="R24" s="184"/>
      <c r="S24" s="184" t="s">
        <v>230</v>
      </c>
      <c r="T24" s="185" t="s">
        <v>156</v>
      </c>
      <c r="U24" s="159">
        <v>0</v>
      </c>
      <c r="V24" s="159">
        <f>ROUND(E24*U24,2)</f>
        <v>0</v>
      </c>
      <c r="W24" s="159"/>
      <c r="X24" s="159" t="s">
        <v>329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500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79">
        <v>15</v>
      </c>
      <c r="B25" s="180" t="s">
        <v>511</v>
      </c>
      <c r="C25" s="191" t="s">
        <v>512</v>
      </c>
      <c r="D25" s="181" t="s">
        <v>503</v>
      </c>
      <c r="E25" s="182">
        <v>1</v>
      </c>
      <c r="F25" s="183"/>
      <c r="G25" s="184">
        <f>ROUND(E25*F25,2)</f>
        <v>0</v>
      </c>
      <c r="H25" s="183"/>
      <c r="I25" s="184">
        <f>ROUND(E25*H25,2)</f>
        <v>0</v>
      </c>
      <c r="J25" s="183"/>
      <c r="K25" s="184">
        <f>ROUND(E25*J25,2)</f>
        <v>0</v>
      </c>
      <c r="L25" s="184">
        <v>21</v>
      </c>
      <c r="M25" s="184">
        <f>G25*(1+L25/100)</f>
        <v>0</v>
      </c>
      <c r="N25" s="184">
        <v>0</v>
      </c>
      <c r="O25" s="184">
        <f>ROUND(E25*N25,2)</f>
        <v>0</v>
      </c>
      <c r="P25" s="184">
        <v>0</v>
      </c>
      <c r="Q25" s="184">
        <f>ROUND(E25*P25,2)</f>
        <v>0</v>
      </c>
      <c r="R25" s="184"/>
      <c r="S25" s="184" t="s">
        <v>230</v>
      </c>
      <c r="T25" s="185" t="s">
        <v>156</v>
      </c>
      <c r="U25" s="159">
        <v>0</v>
      </c>
      <c r="V25" s="159">
        <f>ROUND(E25*U25,2)</f>
        <v>0</v>
      </c>
      <c r="W25" s="159"/>
      <c r="X25" s="159" t="s">
        <v>329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500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9">
        <v>16</v>
      </c>
      <c r="B26" s="180" t="s">
        <v>513</v>
      </c>
      <c r="C26" s="191" t="s">
        <v>514</v>
      </c>
      <c r="D26" s="181" t="s">
        <v>508</v>
      </c>
      <c r="E26" s="182">
        <v>1</v>
      </c>
      <c r="F26" s="183"/>
      <c r="G26" s="184">
        <f>ROUND(E26*F26,2)</f>
        <v>0</v>
      </c>
      <c r="H26" s="183"/>
      <c r="I26" s="184">
        <f>ROUND(E26*H26,2)</f>
        <v>0</v>
      </c>
      <c r="J26" s="183"/>
      <c r="K26" s="184">
        <f>ROUND(E26*J26,2)</f>
        <v>0</v>
      </c>
      <c r="L26" s="184">
        <v>21</v>
      </c>
      <c r="M26" s="184">
        <f>G26*(1+L26/100)</f>
        <v>0</v>
      </c>
      <c r="N26" s="184">
        <v>0</v>
      </c>
      <c r="O26" s="184">
        <f>ROUND(E26*N26,2)</f>
        <v>0</v>
      </c>
      <c r="P26" s="184">
        <v>0</v>
      </c>
      <c r="Q26" s="184">
        <f>ROUND(E26*P26,2)</f>
        <v>0</v>
      </c>
      <c r="R26" s="184"/>
      <c r="S26" s="184" t="s">
        <v>230</v>
      </c>
      <c r="T26" s="185" t="s">
        <v>156</v>
      </c>
      <c r="U26" s="159">
        <v>0</v>
      </c>
      <c r="V26" s="159">
        <f>ROUND(E26*U26,2)</f>
        <v>0</v>
      </c>
      <c r="W26" s="159"/>
      <c r="X26" s="159" t="s">
        <v>157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414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9">
        <v>17</v>
      </c>
      <c r="B27" s="180" t="s">
        <v>515</v>
      </c>
      <c r="C27" s="191" t="s">
        <v>516</v>
      </c>
      <c r="D27" s="181" t="s">
        <v>508</v>
      </c>
      <c r="E27" s="182">
        <v>1</v>
      </c>
      <c r="F27" s="183"/>
      <c r="G27" s="184">
        <f>ROUND(E27*F27,2)</f>
        <v>0</v>
      </c>
      <c r="H27" s="183"/>
      <c r="I27" s="184">
        <f>ROUND(E27*H27,2)</f>
        <v>0</v>
      </c>
      <c r="J27" s="183"/>
      <c r="K27" s="184">
        <f>ROUND(E27*J27,2)</f>
        <v>0</v>
      </c>
      <c r="L27" s="184">
        <v>21</v>
      </c>
      <c r="M27" s="184">
        <f>G27*(1+L27/100)</f>
        <v>0</v>
      </c>
      <c r="N27" s="184">
        <v>0</v>
      </c>
      <c r="O27" s="184">
        <f>ROUND(E27*N27,2)</f>
        <v>0</v>
      </c>
      <c r="P27" s="184">
        <v>0</v>
      </c>
      <c r="Q27" s="184">
        <f>ROUND(E27*P27,2)</f>
        <v>0</v>
      </c>
      <c r="R27" s="184"/>
      <c r="S27" s="184" t="s">
        <v>230</v>
      </c>
      <c r="T27" s="185" t="s">
        <v>156</v>
      </c>
      <c r="U27" s="159">
        <v>0</v>
      </c>
      <c r="V27" s="159">
        <f>ROUND(E27*U27,2)</f>
        <v>0</v>
      </c>
      <c r="W27" s="159"/>
      <c r="X27" s="159" t="s">
        <v>157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414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79">
        <v>18</v>
      </c>
      <c r="B28" s="180" t="s">
        <v>517</v>
      </c>
      <c r="C28" s="191" t="s">
        <v>518</v>
      </c>
      <c r="D28" s="181" t="s">
        <v>508</v>
      </c>
      <c r="E28" s="182">
        <v>1</v>
      </c>
      <c r="F28" s="183"/>
      <c r="G28" s="184">
        <f>ROUND(E28*F28,2)</f>
        <v>0</v>
      </c>
      <c r="H28" s="183"/>
      <c r="I28" s="184">
        <f>ROUND(E28*H28,2)</f>
        <v>0</v>
      </c>
      <c r="J28" s="183"/>
      <c r="K28" s="184">
        <f>ROUND(E28*J28,2)</f>
        <v>0</v>
      </c>
      <c r="L28" s="184">
        <v>21</v>
      </c>
      <c r="M28" s="184">
        <f>G28*(1+L28/100)</f>
        <v>0</v>
      </c>
      <c r="N28" s="184">
        <v>0</v>
      </c>
      <c r="O28" s="184">
        <f>ROUND(E28*N28,2)</f>
        <v>0</v>
      </c>
      <c r="P28" s="184">
        <v>0</v>
      </c>
      <c r="Q28" s="184">
        <f>ROUND(E28*P28,2)</f>
        <v>0</v>
      </c>
      <c r="R28" s="184"/>
      <c r="S28" s="184" t="s">
        <v>230</v>
      </c>
      <c r="T28" s="185" t="s">
        <v>156</v>
      </c>
      <c r="U28" s="159">
        <v>0</v>
      </c>
      <c r="V28" s="159">
        <f>ROUND(E28*U28,2)</f>
        <v>0</v>
      </c>
      <c r="W28" s="159"/>
      <c r="X28" s="159" t="s">
        <v>329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500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x14ac:dyDescent="0.2">
      <c r="A29" s="164" t="s">
        <v>149</v>
      </c>
      <c r="B29" s="165" t="s">
        <v>78</v>
      </c>
      <c r="C29" s="187" t="s">
        <v>69</v>
      </c>
      <c r="D29" s="166"/>
      <c r="E29" s="167"/>
      <c r="F29" s="168"/>
      <c r="G29" s="168">
        <f>SUMIF(AG30:AG39,"&lt;&gt;NOR",G30:G39)</f>
        <v>0</v>
      </c>
      <c r="H29" s="168"/>
      <c r="I29" s="168">
        <f>SUM(I30:I39)</f>
        <v>0</v>
      </c>
      <c r="J29" s="168"/>
      <c r="K29" s="168">
        <f>SUM(K30:K39)</f>
        <v>0</v>
      </c>
      <c r="L29" s="168"/>
      <c r="M29" s="168">
        <f>SUM(M30:M39)</f>
        <v>0</v>
      </c>
      <c r="N29" s="168"/>
      <c r="O29" s="168">
        <f>SUM(O30:O39)</f>
        <v>0</v>
      </c>
      <c r="P29" s="168"/>
      <c r="Q29" s="168">
        <f>SUM(Q30:Q39)</f>
        <v>0</v>
      </c>
      <c r="R29" s="168"/>
      <c r="S29" s="168"/>
      <c r="T29" s="169"/>
      <c r="U29" s="163"/>
      <c r="V29" s="163">
        <f>SUM(V30:V39)</f>
        <v>0</v>
      </c>
      <c r="W29" s="163"/>
      <c r="X29" s="163"/>
      <c r="AG29" t="s">
        <v>150</v>
      </c>
    </row>
    <row r="30" spans="1:60" outlineLevel="1" x14ac:dyDescent="0.2">
      <c r="A30" s="179">
        <v>19</v>
      </c>
      <c r="B30" s="180" t="s">
        <v>519</v>
      </c>
      <c r="C30" s="191" t="s">
        <v>520</v>
      </c>
      <c r="D30" s="181" t="s">
        <v>458</v>
      </c>
      <c r="E30" s="182">
        <v>35</v>
      </c>
      <c r="F30" s="183"/>
      <c r="G30" s="184">
        <f t="shared" ref="G30:G39" si="7">ROUND(E30*F30,2)</f>
        <v>0</v>
      </c>
      <c r="H30" s="183"/>
      <c r="I30" s="184">
        <f t="shared" ref="I30:I39" si="8">ROUND(E30*H30,2)</f>
        <v>0</v>
      </c>
      <c r="J30" s="183"/>
      <c r="K30" s="184">
        <f t="shared" ref="K30:K39" si="9">ROUND(E30*J30,2)</f>
        <v>0</v>
      </c>
      <c r="L30" s="184">
        <v>21</v>
      </c>
      <c r="M30" s="184">
        <f t="shared" ref="M30:M39" si="10">G30*(1+L30/100)</f>
        <v>0</v>
      </c>
      <c r="N30" s="184">
        <v>0</v>
      </c>
      <c r="O30" s="184">
        <f t="shared" ref="O30:O39" si="11">ROUND(E30*N30,2)</f>
        <v>0</v>
      </c>
      <c r="P30" s="184">
        <v>0</v>
      </c>
      <c r="Q30" s="184">
        <f t="shared" ref="Q30:Q39" si="12">ROUND(E30*P30,2)</f>
        <v>0</v>
      </c>
      <c r="R30" s="184"/>
      <c r="S30" s="184" t="s">
        <v>230</v>
      </c>
      <c r="T30" s="185" t="s">
        <v>156</v>
      </c>
      <c r="U30" s="159">
        <v>0</v>
      </c>
      <c r="V30" s="159">
        <f t="shared" ref="V30:V39" si="13">ROUND(E30*U30,2)</f>
        <v>0</v>
      </c>
      <c r="W30" s="159"/>
      <c r="X30" s="159" t="s">
        <v>157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414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9">
        <v>20</v>
      </c>
      <c r="B31" s="180" t="s">
        <v>521</v>
      </c>
      <c r="C31" s="191" t="s">
        <v>522</v>
      </c>
      <c r="D31" s="181" t="s">
        <v>458</v>
      </c>
      <c r="E31" s="182">
        <v>10</v>
      </c>
      <c r="F31" s="183"/>
      <c r="G31" s="184">
        <f t="shared" si="7"/>
        <v>0</v>
      </c>
      <c r="H31" s="183"/>
      <c r="I31" s="184">
        <f t="shared" si="8"/>
        <v>0</v>
      </c>
      <c r="J31" s="183"/>
      <c r="K31" s="184">
        <f t="shared" si="9"/>
        <v>0</v>
      </c>
      <c r="L31" s="184">
        <v>21</v>
      </c>
      <c r="M31" s="184">
        <f t="shared" si="10"/>
        <v>0</v>
      </c>
      <c r="N31" s="184">
        <v>0</v>
      </c>
      <c r="O31" s="184">
        <f t="shared" si="11"/>
        <v>0</v>
      </c>
      <c r="P31" s="184">
        <v>0</v>
      </c>
      <c r="Q31" s="184">
        <f t="shared" si="12"/>
        <v>0</v>
      </c>
      <c r="R31" s="184"/>
      <c r="S31" s="184" t="s">
        <v>230</v>
      </c>
      <c r="T31" s="185" t="s">
        <v>156</v>
      </c>
      <c r="U31" s="159">
        <v>0</v>
      </c>
      <c r="V31" s="159">
        <f t="shared" si="13"/>
        <v>0</v>
      </c>
      <c r="W31" s="159"/>
      <c r="X31" s="159" t="s">
        <v>157</v>
      </c>
      <c r="Y31" s="149"/>
      <c r="Z31" s="149"/>
      <c r="AA31" s="149"/>
      <c r="AB31" s="149"/>
      <c r="AC31" s="149"/>
      <c r="AD31" s="149"/>
      <c r="AE31" s="149"/>
      <c r="AF31" s="149"/>
      <c r="AG31" s="149" t="s">
        <v>414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 x14ac:dyDescent="0.2">
      <c r="A32" s="179">
        <v>21</v>
      </c>
      <c r="B32" s="180" t="s">
        <v>523</v>
      </c>
      <c r="C32" s="191" t="s">
        <v>524</v>
      </c>
      <c r="D32" s="181" t="s">
        <v>458</v>
      </c>
      <c r="E32" s="182">
        <v>45</v>
      </c>
      <c r="F32" s="183"/>
      <c r="G32" s="184">
        <f t="shared" si="7"/>
        <v>0</v>
      </c>
      <c r="H32" s="183"/>
      <c r="I32" s="184">
        <f t="shared" si="8"/>
        <v>0</v>
      </c>
      <c r="J32" s="183"/>
      <c r="K32" s="184">
        <f t="shared" si="9"/>
        <v>0</v>
      </c>
      <c r="L32" s="184">
        <v>21</v>
      </c>
      <c r="M32" s="184">
        <f t="shared" si="10"/>
        <v>0</v>
      </c>
      <c r="N32" s="184">
        <v>0</v>
      </c>
      <c r="O32" s="184">
        <f t="shared" si="11"/>
        <v>0</v>
      </c>
      <c r="P32" s="184">
        <v>0</v>
      </c>
      <c r="Q32" s="184">
        <f t="shared" si="12"/>
        <v>0</v>
      </c>
      <c r="R32" s="184"/>
      <c r="S32" s="184" t="s">
        <v>230</v>
      </c>
      <c r="T32" s="185" t="s">
        <v>156</v>
      </c>
      <c r="U32" s="159">
        <v>0</v>
      </c>
      <c r="V32" s="159">
        <f t="shared" si="13"/>
        <v>0</v>
      </c>
      <c r="W32" s="159"/>
      <c r="X32" s="159" t="s">
        <v>157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414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9">
        <v>22</v>
      </c>
      <c r="B33" s="180" t="s">
        <v>525</v>
      </c>
      <c r="C33" s="191" t="s">
        <v>526</v>
      </c>
      <c r="D33" s="181" t="s">
        <v>458</v>
      </c>
      <c r="E33" s="182">
        <v>20</v>
      </c>
      <c r="F33" s="183"/>
      <c r="G33" s="184">
        <f t="shared" si="7"/>
        <v>0</v>
      </c>
      <c r="H33" s="183"/>
      <c r="I33" s="184">
        <f t="shared" si="8"/>
        <v>0</v>
      </c>
      <c r="J33" s="183"/>
      <c r="K33" s="184">
        <f t="shared" si="9"/>
        <v>0</v>
      </c>
      <c r="L33" s="184">
        <v>21</v>
      </c>
      <c r="M33" s="184">
        <f t="shared" si="10"/>
        <v>0</v>
      </c>
      <c r="N33" s="184">
        <v>0</v>
      </c>
      <c r="O33" s="184">
        <f t="shared" si="11"/>
        <v>0</v>
      </c>
      <c r="P33" s="184">
        <v>0</v>
      </c>
      <c r="Q33" s="184">
        <f t="shared" si="12"/>
        <v>0</v>
      </c>
      <c r="R33" s="184"/>
      <c r="S33" s="184" t="s">
        <v>230</v>
      </c>
      <c r="T33" s="185" t="s">
        <v>156</v>
      </c>
      <c r="U33" s="159">
        <v>0</v>
      </c>
      <c r="V33" s="159">
        <f t="shared" si="13"/>
        <v>0</v>
      </c>
      <c r="W33" s="159"/>
      <c r="X33" s="159" t="s">
        <v>157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414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79">
        <v>23</v>
      </c>
      <c r="B34" s="180" t="s">
        <v>527</v>
      </c>
      <c r="C34" s="191" t="s">
        <v>528</v>
      </c>
      <c r="D34" s="181" t="s">
        <v>458</v>
      </c>
      <c r="E34" s="182">
        <v>50</v>
      </c>
      <c r="F34" s="183"/>
      <c r="G34" s="184">
        <f t="shared" si="7"/>
        <v>0</v>
      </c>
      <c r="H34" s="183"/>
      <c r="I34" s="184">
        <f t="shared" si="8"/>
        <v>0</v>
      </c>
      <c r="J34" s="183"/>
      <c r="K34" s="184">
        <f t="shared" si="9"/>
        <v>0</v>
      </c>
      <c r="L34" s="184">
        <v>21</v>
      </c>
      <c r="M34" s="184">
        <f t="shared" si="10"/>
        <v>0</v>
      </c>
      <c r="N34" s="184">
        <v>0</v>
      </c>
      <c r="O34" s="184">
        <f t="shared" si="11"/>
        <v>0</v>
      </c>
      <c r="P34" s="184">
        <v>0</v>
      </c>
      <c r="Q34" s="184">
        <f t="shared" si="12"/>
        <v>0</v>
      </c>
      <c r="R34" s="184"/>
      <c r="S34" s="184" t="s">
        <v>230</v>
      </c>
      <c r="T34" s="185" t="s">
        <v>156</v>
      </c>
      <c r="U34" s="159">
        <v>0</v>
      </c>
      <c r="V34" s="159">
        <f t="shared" si="13"/>
        <v>0</v>
      </c>
      <c r="W34" s="159"/>
      <c r="X34" s="159" t="s">
        <v>157</v>
      </c>
      <c r="Y34" s="149"/>
      <c r="Z34" s="149"/>
      <c r="AA34" s="149"/>
      <c r="AB34" s="149"/>
      <c r="AC34" s="149"/>
      <c r="AD34" s="149"/>
      <c r="AE34" s="149"/>
      <c r="AF34" s="149"/>
      <c r="AG34" s="149" t="s">
        <v>414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9">
        <v>24</v>
      </c>
      <c r="B35" s="180" t="s">
        <v>529</v>
      </c>
      <c r="C35" s="191" t="s">
        <v>530</v>
      </c>
      <c r="D35" s="181" t="s">
        <v>458</v>
      </c>
      <c r="E35" s="182">
        <v>60</v>
      </c>
      <c r="F35" s="183"/>
      <c r="G35" s="184">
        <f t="shared" si="7"/>
        <v>0</v>
      </c>
      <c r="H35" s="183"/>
      <c r="I35" s="184">
        <f t="shared" si="8"/>
        <v>0</v>
      </c>
      <c r="J35" s="183"/>
      <c r="K35" s="184">
        <f t="shared" si="9"/>
        <v>0</v>
      </c>
      <c r="L35" s="184">
        <v>21</v>
      </c>
      <c r="M35" s="184">
        <f t="shared" si="10"/>
        <v>0</v>
      </c>
      <c r="N35" s="184">
        <v>0</v>
      </c>
      <c r="O35" s="184">
        <f t="shared" si="11"/>
        <v>0</v>
      </c>
      <c r="P35" s="184">
        <v>0</v>
      </c>
      <c r="Q35" s="184">
        <f t="shared" si="12"/>
        <v>0</v>
      </c>
      <c r="R35" s="184"/>
      <c r="S35" s="184" t="s">
        <v>230</v>
      </c>
      <c r="T35" s="185" t="s">
        <v>156</v>
      </c>
      <c r="U35" s="159">
        <v>0</v>
      </c>
      <c r="V35" s="159">
        <f t="shared" si="13"/>
        <v>0</v>
      </c>
      <c r="W35" s="159"/>
      <c r="X35" s="159" t="s">
        <v>157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414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9">
        <v>25</v>
      </c>
      <c r="B36" s="180" t="s">
        <v>531</v>
      </c>
      <c r="C36" s="191" t="s">
        <v>532</v>
      </c>
      <c r="D36" s="181" t="s">
        <v>508</v>
      </c>
      <c r="E36" s="182">
        <v>1</v>
      </c>
      <c r="F36" s="183"/>
      <c r="G36" s="184">
        <f t="shared" si="7"/>
        <v>0</v>
      </c>
      <c r="H36" s="183"/>
      <c r="I36" s="184">
        <f t="shared" si="8"/>
        <v>0</v>
      </c>
      <c r="J36" s="183"/>
      <c r="K36" s="184">
        <f t="shared" si="9"/>
        <v>0</v>
      </c>
      <c r="L36" s="184">
        <v>21</v>
      </c>
      <c r="M36" s="184">
        <f t="shared" si="10"/>
        <v>0</v>
      </c>
      <c r="N36" s="184">
        <v>0</v>
      </c>
      <c r="O36" s="184">
        <f t="shared" si="11"/>
        <v>0</v>
      </c>
      <c r="P36" s="184">
        <v>0</v>
      </c>
      <c r="Q36" s="184">
        <f t="shared" si="12"/>
        <v>0</v>
      </c>
      <c r="R36" s="184"/>
      <c r="S36" s="184" t="s">
        <v>230</v>
      </c>
      <c r="T36" s="185" t="s">
        <v>156</v>
      </c>
      <c r="U36" s="159">
        <v>0</v>
      </c>
      <c r="V36" s="159">
        <f t="shared" si="13"/>
        <v>0</v>
      </c>
      <c r="W36" s="159"/>
      <c r="X36" s="159" t="s">
        <v>157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414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79">
        <v>26</v>
      </c>
      <c r="B37" s="180" t="s">
        <v>533</v>
      </c>
      <c r="C37" s="191" t="s">
        <v>534</v>
      </c>
      <c r="D37" s="181" t="s">
        <v>508</v>
      </c>
      <c r="E37" s="182">
        <v>1</v>
      </c>
      <c r="F37" s="183"/>
      <c r="G37" s="184">
        <f t="shared" si="7"/>
        <v>0</v>
      </c>
      <c r="H37" s="183"/>
      <c r="I37" s="184">
        <f t="shared" si="8"/>
        <v>0</v>
      </c>
      <c r="J37" s="183"/>
      <c r="K37" s="184">
        <f t="shared" si="9"/>
        <v>0</v>
      </c>
      <c r="L37" s="184">
        <v>21</v>
      </c>
      <c r="M37" s="184">
        <f t="shared" si="10"/>
        <v>0</v>
      </c>
      <c r="N37" s="184">
        <v>0</v>
      </c>
      <c r="O37" s="184">
        <f t="shared" si="11"/>
        <v>0</v>
      </c>
      <c r="P37" s="184">
        <v>0</v>
      </c>
      <c r="Q37" s="184">
        <f t="shared" si="12"/>
        <v>0</v>
      </c>
      <c r="R37" s="184"/>
      <c r="S37" s="184" t="s">
        <v>230</v>
      </c>
      <c r="T37" s="185" t="s">
        <v>156</v>
      </c>
      <c r="U37" s="159">
        <v>0</v>
      </c>
      <c r="V37" s="159">
        <f t="shared" si="13"/>
        <v>0</v>
      </c>
      <c r="W37" s="159"/>
      <c r="X37" s="159" t="s">
        <v>329</v>
      </c>
      <c r="Y37" s="149"/>
      <c r="Z37" s="149"/>
      <c r="AA37" s="149"/>
      <c r="AB37" s="149"/>
      <c r="AC37" s="149"/>
      <c r="AD37" s="149"/>
      <c r="AE37" s="149"/>
      <c r="AF37" s="149"/>
      <c r="AG37" s="149" t="s">
        <v>500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79">
        <v>27</v>
      </c>
      <c r="B38" s="180" t="s">
        <v>535</v>
      </c>
      <c r="C38" s="191" t="s">
        <v>536</v>
      </c>
      <c r="D38" s="181" t="s">
        <v>322</v>
      </c>
      <c r="E38" s="182">
        <v>1</v>
      </c>
      <c r="F38" s="183"/>
      <c r="G38" s="184">
        <f t="shared" si="7"/>
        <v>0</v>
      </c>
      <c r="H38" s="183"/>
      <c r="I38" s="184">
        <f t="shared" si="8"/>
        <v>0</v>
      </c>
      <c r="J38" s="183"/>
      <c r="K38" s="184">
        <f t="shared" si="9"/>
        <v>0</v>
      </c>
      <c r="L38" s="184">
        <v>21</v>
      </c>
      <c r="M38" s="184">
        <f t="shared" si="10"/>
        <v>0</v>
      </c>
      <c r="N38" s="184">
        <v>0</v>
      </c>
      <c r="O38" s="184">
        <f t="shared" si="11"/>
        <v>0</v>
      </c>
      <c r="P38" s="184">
        <v>0</v>
      </c>
      <c r="Q38" s="184">
        <f t="shared" si="12"/>
        <v>0</v>
      </c>
      <c r="R38" s="184"/>
      <c r="S38" s="184" t="s">
        <v>230</v>
      </c>
      <c r="T38" s="185" t="s">
        <v>156</v>
      </c>
      <c r="U38" s="159">
        <v>0</v>
      </c>
      <c r="V38" s="159">
        <f t="shared" si="13"/>
        <v>0</v>
      </c>
      <c r="W38" s="159"/>
      <c r="X38" s="159" t="s">
        <v>157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414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9">
        <v>28</v>
      </c>
      <c r="B39" s="180" t="s">
        <v>537</v>
      </c>
      <c r="C39" s="191" t="s">
        <v>538</v>
      </c>
      <c r="D39" s="181" t="s">
        <v>322</v>
      </c>
      <c r="E39" s="182">
        <v>6</v>
      </c>
      <c r="F39" s="183"/>
      <c r="G39" s="184">
        <f t="shared" si="7"/>
        <v>0</v>
      </c>
      <c r="H39" s="183"/>
      <c r="I39" s="184">
        <f t="shared" si="8"/>
        <v>0</v>
      </c>
      <c r="J39" s="183"/>
      <c r="K39" s="184">
        <f t="shared" si="9"/>
        <v>0</v>
      </c>
      <c r="L39" s="184">
        <v>21</v>
      </c>
      <c r="M39" s="184">
        <f t="shared" si="10"/>
        <v>0</v>
      </c>
      <c r="N39" s="184">
        <v>0</v>
      </c>
      <c r="O39" s="184">
        <f t="shared" si="11"/>
        <v>0</v>
      </c>
      <c r="P39" s="184">
        <v>0</v>
      </c>
      <c r="Q39" s="184">
        <f t="shared" si="12"/>
        <v>0</v>
      </c>
      <c r="R39" s="184"/>
      <c r="S39" s="184" t="s">
        <v>230</v>
      </c>
      <c r="T39" s="185" t="s">
        <v>156</v>
      </c>
      <c r="U39" s="159">
        <v>0</v>
      </c>
      <c r="V39" s="159">
        <f t="shared" si="13"/>
        <v>0</v>
      </c>
      <c r="W39" s="159"/>
      <c r="X39" s="159" t="s">
        <v>157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414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x14ac:dyDescent="0.2">
      <c r="A40" s="164" t="s">
        <v>149</v>
      </c>
      <c r="B40" s="165" t="s">
        <v>80</v>
      </c>
      <c r="C40" s="187" t="s">
        <v>71</v>
      </c>
      <c r="D40" s="166"/>
      <c r="E40" s="167"/>
      <c r="F40" s="168"/>
      <c r="G40" s="168">
        <f>SUMIF(AG41:AG49,"&lt;&gt;NOR",G41:G49)</f>
        <v>0</v>
      </c>
      <c r="H40" s="168"/>
      <c r="I40" s="168">
        <f>SUM(I41:I49)</f>
        <v>0</v>
      </c>
      <c r="J40" s="168"/>
      <c r="K40" s="168">
        <f>SUM(K41:K49)</f>
        <v>0</v>
      </c>
      <c r="L40" s="168"/>
      <c r="M40" s="168">
        <f>SUM(M41:M49)</f>
        <v>0</v>
      </c>
      <c r="N40" s="168"/>
      <c r="O40" s="168">
        <f>SUM(O41:O49)</f>
        <v>0</v>
      </c>
      <c r="P40" s="168"/>
      <c r="Q40" s="168">
        <f>SUM(Q41:Q49)</f>
        <v>0</v>
      </c>
      <c r="R40" s="168"/>
      <c r="S40" s="168"/>
      <c r="T40" s="169"/>
      <c r="U40" s="163"/>
      <c r="V40" s="163">
        <f>SUM(V41:V49)</f>
        <v>0</v>
      </c>
      <c r="W40" s="163"/>
      <c r="X40" s="163"/>
      <c r="AG40" t="s">
        <v>150</v>
      </c>
    </row>
    <row r="41" spans="1:60" outlineLevel="1" x14ac:dyDescent="0.2">
      <c r="A41" s="179">
        <v>29</v>
      </c>
      <c r="B41" s="180" t="s">
        <v>539</v>
      </c>
      <c r="C41" s="191" t="s">
        <v>540</v>
      </c>
      <c r="D41" s="181" t="s">
        <v>458</v>
      </c>
      <c r="E41" s="182">
        <v>100</v>
      </c>
      <c r="F41" s="183"/>
      <c r="G41" s="184">
        <f t="shared" ref="G41:G49" si="14">ROUND(E41*F41,2)</f>
        <v>0</v>
      </c>
      <c r="H41" s="183"/>
      <c r="I41" s="184">
        <f t="shared" ref="I41:I49" si="15">ROUND(E41*H41,2)</f>
        <v>0</v>
      </c>
      <c r="J41" s="183"/>
      <c r="K41" s="184">
        <f t="shared" ref="K41:K49" si="16">ROUND(E41*J41,2)</f>
        <v>0</v>
      </c>
      <c r="L41" s="184">
        <v>21</v>
      </c>
      <c r="M41" s="184">
        <f t="shared" ref="M41:M49" si="17">G41*(1+L41/100)</f>
        <v>0</v>
      </c>
      <c r="N41" s="184">
        <v>0</v>
      </c>
      <c r="O41" s="184">
        <f t="shared" ref="O41:O49" si="18">ROUND(E41*N41,2)</f>
        <v>0</v>
      </c>
      <c r="P41" s="184">
        <v>0</v>
      </c>
      <c r="Q41" s="184">
        <f t="shared" ref="Q41:Q49" si="19">ROUND(E41*P41,2)</f>
        <v>0</v>
      </c>
      <c r="R41" s="184"/>
      <c r="S41" s="184" t="s">
        <v>230</v>
      </c>
      <c r="T41" s="185" t="s">
        <v>156</v>
      </c>
      <c r="U41" s="159">
        <v>0</v>
      </c>
      <c r="V41" s="159">
        <f t="shared" ref="V41:V49" si="20">ROUND(E41*U41,2)</f>
        <v>0</v>
      </c>
      <c r="W41" s="159"/>
      <c r="X41" s="159" t="s">
        <v>157</v>
      </c>
      <c r="Y41" s="149"/>
      <c r="Z41" s="149"/>
      <c r="AA41" s="149"/>
      <c r="AB41" s="149"/>
      <c r="AC41" s="149"/>
      <c r="AD41" s="149"/>
      <c r="AE41" s="149"/>
      <c r="AF41" s="149"/>
      <c r="AG41" s="149" t="s">
        <v>414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9">
        <v>30</v>
      </c>
      <c r="B42" s="180" t="s">
        <v>541</v>
      </c>
      <c r="C42" s="191" t="s">
        <v>542</v>
      </c>
      <c r="D42" s="181" t="s">
        <v>458</v>
      </c>
      <c r="E42" s="182">
        <v>20</v>
      </c>
      <c r="F42" s="183"/>
      <c r="G42" s="184">
        <f t="shared" si="14"/>
        <v>0</v>
      </c>
      <c r="H42" s="183"/>
      <c r="I42" s="184">
        <f t="shared" si="15"/>
        <v>0</v>
      </c>
      <c r="J42" s="183"/>
      <c r="K42" s="184">
        <f t="shared" si="16"/>
        <v>0</v>
      </c>
      <c r="L42" s="184">
        <v>21</v>
      </c>
      <c r="M42" s="184">
        <f t="shared" si="17"/>
        <v>0</v>
      </c>
      <c r="N42" s="184">
        <v>0</v>
      </c>
      <c r="O42" s="184">
        <f t="shared" si="18"/>
        <v>0</v>
      </c>
      <c r="P42" s="184">
        <v>0</v>
      </c>
      <c r="Q42" s="184">
        <f t="shared" si="19"/>
        <v>0</v>
      </c>
      <c r="R42" s="184"/>
      <c r="S42" s="184" t="s">
        <v>230</v>
      </c>
      <c r="T42" s="185" t="s">
        <v>156</v>
      </c>
      <c r="U42" s="159">
        <v>0</v>
      </c>
      <c r="V42" s="159">
        <f t="shared" si="20"/>
        <v>0</v>
      </c>
      <c r="W42" s="159"/>
      <c r="X42" s="159" t="s">
        <v>157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414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79">
        <v>31</v>
      </c>
      <c r="B43" s="180" t="s">
        <v>543</v>
      </c>
      <c r="C43" s="191" t="s">
        <v>544</v>
      </c>
      <c r="D43" s="181" t="s">
        <v>458</v>
      </c>
      <c r="E43" s="182">
        <v>30</v>
      </c>
      <c r="F43" s="183"/>
      <c r="G43" s="184">
        <f t="shared" si="14"/>
        <v>0</v>
      </c>
      <c r="H43" s="183"/>
      <c r="I43" s="184">
        <f t="shared" si="15"/>
        <v>0</v>
      </c>
      <c r="J43" s="183"/>
      <c r="K43" s="184">
        <f t="shared" si="16"/>
        <v>0</v>
      </c>
      <c r="L43" s="184">
        <v>21</v>
      </c>
      <c r="M43" s="184">
        <f t="shared" si="17"/>
        <v>0</v>
      </c>
      <c r="N43" s="184">
        <v>0</v>
      </c>
      <c r="O43" s="184">
        <f t="shared" si="18"/>
        <v>0</v>
      </c>
      <c r="P43" s="184">
        <v>0</v>
      </c>
      <c r="Q43" s="184">
        <f t="shared" si="19"/>
        <v>0</v>
      </c>
      <c r="R43" s="184"/>
      <c r="S43" s="184" t="s">
        <v>230</v>
      </c>
      <c r="T43" s="185" t="s">
        <v>156</v>
      </c>
      <c r="U43" s="159">
        <v>0</v>
      </c>
      <c r="V43" s="159">
        <f t="shared" si="20"/>
        <v>0</v>
      </c>
      <c r="W43" s="159"/>
      <c r="X43" s="159" t="s">
        <v>157</v>
      </c>
      <c r="Y43" s="149"/>
      <c r="Z43" s="149"/>
      <c r="AA43" s="149"/>
      <c r="AB43" s="149"/>
      <c r="AC43" s="149"/>
      <c r="AD43" s="149"/>
      <c r="AE43" s="149"/>
      <c r="AF43" s="149"/>
      <c r="AG43" s="149" t="s">
        <v>414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79">
        <v>32</v>
      </c>
      <c r="B44" s="180" t="s">
        <v>545</v>
      </c>
      <c r="C44" s="191" t="s">
        <v>546</v>
      </c>
      <c r="D44" s="181" t="s">
        <v>458</v>
      </c>
      <c r="E44" s="182">
        <v>30</v>
      </c>
      <c r="F44" s="183"/>
      <c r="G44" s="184">
        <f t="shared" si="14"/>
        <v>0</v>
      </c>
      <c r="H44" s="183"/>
      <c r="I44" s="184">
        <f t="shared" si="15"/>
        <v>0</v>
      </c>
      <c r="J44" s="183"/>
      <c r="K44" s="184">
        <f t="shared" si="16"/>
        <v>0</v>
      </c>
      <c r="L44" s="184">
        <v>21</v>
      </c>
      <c r="M44" s="184">
        <f t="shared" si="17"/>
        <v>0</v>
      </c>
      <c r="N44" s="184">
        <v>0</v>
      </c>
      <c r="O44" s="184">
        <f t="shared" si="18"/>
        <v>0</v>
      </c>
      <c r="P44" s="184">
        <v>0</v>
      </c>
      <c r="Q44" s="184">
        <f t="shared" si="19"/>
        <v>0</v>
      </c>
      <c r="R44" s="184"/>
      <c r="S44" s="184" t="s">
        <v>230</v>
      </c>
      <c r="T44" s="185" t="s">
        <v>156</v>
      </c>
      <c r="U44" s="159">
        <v>0</v>
      </c>
      <c r="V44" s="159">
        <f t="shared" si="20"/>
        <v>0</v>
      </c>
      <c r="W44" s="159"/>
      <c r="X44" s="159" t="s">
        <v>157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414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9">
        <v>33</v>
      </c>
      <c r="B45" s="180" t="s">
        <v>547</v>
      </c>
      <c r="C45" s="191" t="s">
        <v>548</v>
      </c>
      <c r="D45" s="181" t="s">
        <v>458</v>
      </c>
      <c r="E45" s="182">
        <v>10</v>
      </c>
      <c r="F45" s="183"/>
      <c r="G45" s="184">
        <f t="shared" si="14"/>
        <v>0</v>
      </c>
      <c r="H45" s="183"/>
      <c r="I45" s="184">
        <f t="shared" si="15"/>
        <v>0</v>
      </c>
      <c r="J45" s="183"/>
      <c r="K45" s="184">
        <f t="shared" si="16"/>
        <v>0</v>
      </c>
      <c r="L45" s="184">
        <v>21</v>
      </c>
      <c r="M45" s="184">
        <f t="shared" si="17"/>
        <v>0</v>
      </c>
      <c r="N45" s="184">
        <v>0</v>
      </c>
      <c r="O45" s="184">
        <f t="shared" si="18"/>
        <v>0</v>
      </c>
      <c r="P45" s="184">
        <v>0</v>
      </c>
      <c r="Q45" s="184">
        <f t="shared" si="19"/>
        <v>0</v>
      </c>
      <c r="R45" s="184"/>
      <c r="S45" s="184" t="s">
        <v>230</v>
      </c>
      <c r="T45" s="185" t="s">
        <v>156</v>
      </c>
      <c r="U45" s="159">
        <v>0</v>
      </c>
      <c r="V45" s="159">
        <f t="shared" si="20"/>
        <v>0</v>
      </c>
      <c r="W45" s="159"/>
      <c r="X45" s="159" t="s">
        <v>157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414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79">
        <v>34</v>
      </c>
      <c r="B46" s="180" t="s">
        <v>549</v>
      </c>
      <c r="C46" s="191" t="s">
        <v>550</v>
      </c>
      <c r="D46" s="181" t="s">
        <v>458</v>
      </c>
      <c r="E46" s="182">
        <v>50</v>
      </c>
      <c r="F46" s="183"/>
      <c r="G46" s="184">
        <f t="shared" si="14"/>
        <v>0</v>
      </c>
      <c r="H46" s="183"/>
      <c r="I46" s="184">
        <f t="shared" si="15"/>
        <v>0</v>
      </c>
      <c r="J46" s="183"/>
      <c r="K46" s="184">
        <f t="shared" si="16"/>
        <v>0</v>
      </c>
      <c r="L46" s="184">
        <v>21</v>
      </c>
      <c r="M46" s="184">
        <f t="shared" si="17"/>
        <v>0</v>
      </c>
      <c r="N46" s="184">
        <v>0</v>
      </c>
      <c r="O46" s="184">
        <f t="shared" si="18"/>
        <v>0</v>
      </c>
      <c r="P46" s="184">
        <v>0</v>
      </c>
      <c r="Q46" s="184">
        <f t="shared" si="19"/>
        <v>0</v>
      </c>
      <c r="R46" s="184"/>
      <c r="S46" s="184" t="s">
        <v>230</v>
      </c>
      <c r="T46" s="185" t="s">
        <v>156</v>
      </c>
      <c r="U46" s="159">
        <v>0</v>
      </c>
      <c r="V46" s="159">
        <f t="shared" si="20"/>
        <v>0</v>
      </c>
      <c r="W46" s="159"/>
      <c r="X46" s="159" t="s">
        <v>157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414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79">
        <v>35</v>
      </c>
      <c r="B47" s="180" t="s">
        <v>551</v>
      </c>
      <c r="C47" s="191" t="s">
        <v>552</v>
      </c>
      <c r="D47" s="181" t="s">
        <v>458</v>
      </c>
      <c r="E47" s="182">
        <v>65</v>
      </c>
      <c r="F47" s="183"/>
      <c r="G47" s="184">
        <f t="shared" si="14"/>
        <v>0</v>
      </c>
      <c r="H47" s="183"/>
      <c r="I47" s="184">
        <f t="shared" si="15"/>
        <v>0</v>
      </c>
      <c r="J47" s="183"/>
      <c r="K47" s="184">
        <f t="shared" si="16"/>
        <v>0</v>
      </c>
      <c r="L47" s="184">
        <v>21</v>
      </c>
      <c r="M47" s="184">
        <f t="shared" si="17"/>
        <v>0</v>
      </c>
      <c r="N47" s="184">
        <v>0</v>
      </c>
      <c r="O47" s="184">
        <f t="shared" si="18"/>
        <v>0</v>
      </c>
      <c r="P47" s="184">
        <v>0</v>
      </c>
      <c r="Q47" s="184">
        <f t="shared" si="19"/>
        <v>0</v>
      </c>
      <c r="R47" s="184"/>
      <c r="S47" s="184" t="s">
        <v>230</v>
      </c>
      <c r="T47" s="185" t="s">
        <v>156</v>
      </c>
      <c r="U47" s="159">
        <v>0</v>
      </c>
      <c r="V47" s="159">
        <f t="shared" si="20"/>
        <v>0</v>
      </c>
      <c r="W47" s="159"/>
      <c r="X47" s="159" t="s">
        <v>157</v>
      </c>
      <c r="Y47" s="149"/>
      <c r="Z47" s="149"/>
      <c r="AA47" s="149"/>
      <c r="AB47" s="149"/>
      <c r="AC47" s="149"/>
      <c r="AD47" s="149"/>
      <c r="AE47" s="149"/>
      <c r="AF47" s="149"/>
      <c r="AG47" s="149" t="s">
        <v>414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79">
        <v>36</v>
      </c>
      <c r="B48" s="180" t="s">
        <v>553</v>
      </c>
      <c r="C48" s="191" t="s">
        <v>554</v>
      </c>
      <c r="D48" s="181" t="s">
        <v>458</v>
      </c>
      <c r="E48" s="182">
        <v>2</v>
      </c>
      <c r="F48" s="183"/>
      <c r="G48" s="184">
        <f t="shared" si="14"/>
        <v>0</v>
      </c>
      <c r="H48" s="183"/>
      <c r="I48" s="184">
        <f t="shared" si="15"/>
        <v>0</v>
      </c>
      <c r="J48" s="183"/>
      <c r="K48" s="184">
        <f t="shared" si="16"/>
        <v>0</v>
      </c>
      <c r="L48" s="184">
        <v>21</v>
      </c>
      <c r="M48" s="184">
        <f t="shared" si="17"/>
        <v>0</v>
      </c>
      <c r="N48" s="184">
        <v>0</v>
      </c>
      <c r="O48" s="184">
        <f t="shared" si="18"/>
        <v>0</v>
      </c>
      <c r="P48" s="184">
        <v>0</v>
      </c>
      <c r="Q48" s="184">
        <f t="shared" si="19"/>
        <v>0</v>
      </c>
      <c r="R48" s="184"/>
      <c r="S48" s="184" t="s">
        <v>230</v>
      </c>
      <c r="T48" s="185" t="s">
        <v>156</v>
      </c>
      <c r="U48" s="159">
        <v>0</v>
      </c>
      <c r="V48" s="159">
        <f t="shared" si="20"/>
        <v>0</v>
      </c>
      <c r="W48" s="159"/>
      <c r="X48" s="159" t="s">
        <v>157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414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9">
        <v>37</v>
      </c>
      <c r="B49" s="180" t="s">
        <v>555</v>
      </c>
      <c r="C49" s="191" t="s">
        <v>556</v>
      </c>
      <c r="D49" s="181" t="s">
        <v>508</v>
      </c>
      <c r="E49" s="182">
        <v>1</v>
      </c>
      <c r="F49" s="183"/>
      <c r="G49" s="184">
        <f t="shared" si="14"/>
        <v>0</v>
      </c>
      <c r="H49" s="183"/>
      <c r="I49" s="184">
        <f t="shared" si="15"/>
        <v>0</v>
      </c>
      <c r="J49" s="183"/>
      <c r="K49" s="184">
        <f t="shared" si="16"/>
        <v>0</v>
      </c>
      <c r="L49" s="184">
        <v>21</v>
      </c>
      <c r="M49" s="184">
        <f t="shared" si="17"/>
        <v>0</v>
      </c>
      <c r="N49" s="184">
        <v>0</v>
      </c>
      <c r="O49" s="184">
        <f t="shared" si="18"/>
        <v>0</v>
      </c>
      <c r="P49" s="184">
        <v>0</v>
      </c>
      <c r="Q49" s="184">
        <f t="shared" si="19"/>
        <v>0</v>
      </c>
      <c r="R49" s="184"/>
      <c r="S49" s="184" t="s">
        <v>230</v>
      </c>
      <c r="T49" s="185" t="s">
        <v>156</v>
      </c>
      <c r="U49" s="159">
        <v>0</v>
      </c>
      <c r="V49" s="159">
        <f t="shared" si="20"/>
        <v>0</v>
      </c>
      <c r="W49" s="159"/>
      <c r="X49" s="159" t="s">
        <v>329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500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x14ac:dyDescent="0.2">
      <c r="A50" s="164" t="s">
        <v>149</v>
      </c>
      <c r="B50" s="165" t="s">
        <v>114</v>
      </c>
      <c r="C50" s="187" t="s">
        <v>115</v>
      </c>
      <c r="D50" s="166"/>
      <c r="E50" s="167"/>
      <c r="F50" s="168"/>
      <c r="G50" s="168">
        <f>SUMIF(AG51:AG62,"&lt;&gt;NOR",G51:G62)</f>
        <v>0</v>
      </c>
      <c r="H50" s="168"/>
      <c r="I50" s="168">
        <f>SUM(I51:I62)</f>
        <v>0</v>
      </c>
      <c r="J50" s="168"/>
      <c r="K50" s="168">
        <f>SUM(K51:K62)</f>
        <v>0</v>
      </c>
      <c r="L50" s="168"/>
      <c r="M50" s="168">
        <f>SUM(M51:M62)</f>
        <v>0</v>
      </c>
      <c r="N50" s="168"/>
      <c r="O50" s="168">
        <f>SUM(O51:O62)</f>
        <v>0</v>
      </c>
      <c r="P50" s="168"/>
      <c r="Q50" s="168">
        <f>SUM(Q51:Q62)</f>
        <v>0</v>
      </c>
      <c r="R50" s="168"/>
      <c r="S50" s="168"/>
      <c r="T50" s="169"/>
      <c r="U50" s="163"/>
      <c r="V50" s="163">
        <f>SUM(V51:V62)</f>
        <v>0</v>
      </c>
      <c r="W50" s="163"/>
      <c r="X50" s="163"/>
      <c r="AG50" t="s">
        <v>150</v>
      </c>
    </row>
    <row r="51" spans="1:60" outlineLevel="1" x14ac:dyDescent="0.2">
      <c r="A51" s="179">
        <v>38</v>
      </c>
      <c r="B51" s="180" t="s">
        <v>557</v>
      </c>
      <c r="C51" s="191" t="s">
        <v>558</v>
      </c>
      <c r="D51" s="181" t="s">
        <v>559</v>
      </c>
      <c r="E51" s="182">
        <v>36</v>
      </c>
      <c r="F51" s="183"/>
      <c r="G51" s="184">
        <f t="shared" ref="G51:G62" si="21">ROUND(E51*F51,2)</f>
        <v>0</v>
      </c>
      <c r="H51" s="183"/>
      <c r="I51" s="184">
        <f t="shared" ref="I51:I62" si="22">ROUND(E51*H51,2)</f>
        <v>0</v>
      </c>
      <c r="J51" s="183"/>
      <c r="K51" s="184">
        <f t="shared" ref="K51:K62" si="23">ROUND(E51*J51,2)</f>
        <v>0</v>
      </c>
      <c r="L51" s="184">
        <v>21</v>
      </c>
      <c r="M51" s="184">
        <f t="shared" ref="M51:M62" si="24">G51*(1+L51/100)</f>
        <v>0</v>
      </c>
      <c r="N51" s="184">
        <v>0</v>
      </c>
      <c r="O51" s="184">
        <f t="shared" ref="O51:O62" si="25">ROUND(E51*N51,2)</f>
        <v>0</v>
      </c>
      <c r="P51" s="184">
        <v>0</v>
      </c>
      <c r="Q51" s="184">
        <f t="shared" ref="Q51:Q62" si="26">ROUND(E51*P51,2)</f>
        <v>0</v>
      </c>
      <c r="R51" s="184"/>
      <c r="S51" s="184" t="s">
        <v>230</v>
      </c>
      <c r="T51" s="185" t="s">
        <v>156</v>
      </c>
      <c r="U51" s="159">
        <v>0</v>
      </c>
      <c r="V51" s="159">
        <f t="shared" ref="V51:V62" si="27">ROUND(E51*U51,2)</f>
        <v>0</v>
      </c>
      <c r="W51" s="159"/>
      <c r="X51" s="159" t="s">
        <v>157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560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9">
        <v>39</v>
      </c>
      <c r="B52" s="180" t="s">
        <v>561</v>
      </c>
      <c r="C52" s="191" t="s">
        <v>562</v>
      </c>
      <c r="D52" s="181" t="s">
        <v>508</v>
      </c>
      <c r="E52" s="182">
        <v>1</v>
      </c>
      <c r="F52" s="183"/>
      <c r="G52" s="184">
        <f t="shared" si="21"/>
        <v>0</v>
      </c>
      <c r="H52" s="183"/>
      <c r="I52" s="184">
        <f t="shared" si="22"/>
        <v>0</v>
      </c>
      <c r="J52" s="183"/>
      <c r="K52" s="184">
        <f t="shared" si="23"/>
        <v>0</v>
      </c>
      <c r="L52" s="184">
        <v>21</v>
      </c>
      <c r="M52" s="184">
        <f t="shared" si="24"/>
        <v>0</v>
      </c>
      <c r="N52" s="184">
        <v>0</v>
      </c>
      <c r="O52" s="184">
        <f t="shared" si="25"/>
        <v>0</v>
      </c>
      <c r="P52" s="184">
        <v>0</v>
      </c>
      <c r="Q52" s="184">
        <f t="shared" si="26"/>
        <v>0</v>
      </c>
      <c r="R52" s="184"/>
      <c r="S52" s="184" t="s">
        <v>230</v>
      </c>
      <c r="T52" s="185" t="s">
        <v>156</v>
      </c>
      <c r="U52" s="159">
        <v>0</v>
      </c>
      <c r="V52" s="159">
        <f t="shared" si="27"/>
        <v>0</v>
      </c>
      <c r="W52" s="159"/>
      <c r="X52" s="159" t="s">
        <v>157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560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9">
        <v>40</v>
      </c>
      <c r="B53" s="180" t="s">
        <v>563</v>
      </c>
      <c r="C53" s="191" t="s">
        <v>564</v>
      </c>
      <c r="D53" s="181" t="s">
        <v>508</v>
      </c>
      <c r="E53" s="182">
        <v>1</v>
      </c>
      <c r="F53" s="183"/>
      <c r="G53" s="184">
        <f t="shared" si="21"/>
        <v>0</v>
      </c>
      <c r="H53" s="183"/>
      <c r="I53" s="184">
        <f t="shared" si="22"/>
        <v>0</v>
      </c>
      <c r="J53" s="183"/>
      <c r="K53" s="184">
        <f t="shared" si="23"/>
        <v>0</v>
      </c>
      <c r="L53" s="184">
        <v>21</v>
      </c>
      <c r="M53" s="184">
        <f t="shared" si="24"/>
        <v>0</v>
      </c>
      <c r="N53" s="184">
        <v>0</v>
      </c>
      <c r="O53" s="184">
        <f t="shared" si="25"/>
        <v>0</v>
      </c>
      <c r="P53" s="184">
        <v>0</v>
      </c>
      <c r="Q53" s="184">
        <f t="shared" si="26"/>
        <v>0</v>
      </c>
      <c r="R53" s="184"/>
      <c r="S53" s="184" t="s">
        <v>230</v>
      </c>
      <c r="T53" s="185" t="s">
        <v>156</v>
      </c>
      <c r="U53" s="159">
        <v>0</v>
      </c>
      <c r="V53" s="159">
        <f t="shared" si="27"/>
        <v>0</v>
      </c>
      <c r="W53" s="159"/>
      <c r="X53" s="159" t="s">
        <v>157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560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9">
        <v>41</v>
      </c>
      <c r="B54" s="180" t="s">
        <v>565</v>
      </c>
      <c r="C54" s="191" t="s">
        <v>566</v>
      </c>
      <c r="D54" s="181" t="s">
        <v>508</v>
      </c>
      <c r="E54" s="182">
        <v>1</v>
      </c>
      <c r="F54" s="183"/>
      <c r="G54" s="184">
        <f t="shared" si="21"/>
        <v>0</v>
      </c>
      <c r="H54" s="183"/>
      <c r="I54" s="184">
        <f t="shared" si="22"/>
        <v>0</v>
      </c>
      <c r="J54" s="183"/>
      <c r="K54" s="184">
        <f t="shared" si="23"/>
        <v>0</v>
      </c>
      <c r="L54" s="184">
        <v>21</v>
      </c>
      <c r="M54" s="184">
        <f t="shared" si="24"/>
        <v>0</v>
      </c>
      <c r="N54" s="184">
        <v>0</v>
      </c>
      <c r="O54" s="184">
        <f t="shared" si="25"/>
        <v>0</v>
      </c>
      <c r="P54" s="184">
        <v>0</v>
      </c>
      <c r="Q54" s="184">
        <f t="shared" si="26"/>
        <v>0</v>
      </c>
      <c r="R54" s="184"/>
      <c r="S54" s="184" t="s">
        <v>230</v>
      </c>
      <c r="T54" s="185" t="s">
        <v>156</v>
      </c>
      <c r="U54" s="159">
        <v>0</v>
      </c>
      <c r="V54" s="159">
        <f t="shared" si="27"/>
        <v>0</v>
      </c>
      <c r="W54" s="159"/>
      <c r="X54" s="159" t="s">
        <v>157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560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9">
        <v>42</v>
      </c>
      <c r="B55" s="180" t="s">
        <v>567</v>
      </c>
      <c r="C55" s="191" t="s">
        <v>568</v>
      </c>
      <c r="D55" s="181" t="s">
        <v>508</v>
      </c>
      <c r="E55" s="182">
        <v>1</v>
      </c>
      <c r="F55" s="183"/>
      <c r="G55" s="184">
        <f t="shared" si="21"/>
        <v>0</v>
      </c>
      <c r="H55" s="183"/>
      <c r="I55" s="184">
        <f t="shared" si="22"/>
        <v>0</v>
      </c>
      <c r="J55" s="183"/>
      <c r="K55" s="184">
        <f t="shared" si="23"/>
        <v>0</v>
      </c>
      <c r="L55" s="184">
        <v>21</v>
      </c>
      <c r="M55" s="184">
        <f t="shared" si="24"/>
        <v>0</v>
      </c>
      <c r="N55" s="184">
        <v>0</v>
      </c>
      <c r="O55" s="184">
        <f t="shared" si="25"/>
        <v>0</v>
      </c>
      <c r="P55" s="184">
        <v>0</v>
      </c>
      <c r="Q55" s="184">
        <f t="shared" si="26"/>
        <v>0</v>
      </c>
      <c r="R55" s="184"/>
      <c r="S55" s="184" t="s">
        <v>230</v>
      </c>
      <c r="T55" s="185" t="s">
        <v>156</v>
      </c>
      <c r="U55" s="159">
        <v>0</v>
      </c>
      <c r="V55" s="159">
        <f t="shared" si="27"/>
        <v>0</v>
      </c>
      <c r="W55" s="159"/>
      <c r="X55" s="159" t="s">
        <v>157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560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9">
        <v>43</v>
      </c>
      <c r="B56" s="180" t="s">
        <v>569</v>
      </c>
      <c r="C56" s="191" t="s">
        <v>570</v>
      </c>
      <c r="D56" s="181" t="s">
        <v>508</v>
      </c>
      <c r="E56" s="182">
        <v>1</v>
      </c>
      <c r="F56" s="183"/>
      <c r="G56" s="184">
        <f t="shared" si="21"/>
        <v>0</v>
      </c>
      <c r="H56" s="183"/>
      <c r="I56" s="184">
        <f t="shared" si="22"/>
        <v>0</v>
      </c>
      <c r="J56" s="183"/>
      <c r="K56" s="184">
        <f t="shared" si="23"/>
        <v>0</v>
      </c>
      <c r="L56" s="184">
        <v>21</v>
      </c>
      <c r="M56" s="184">
        <f t="shared" si="24"/>
        <v>0</v>
      </c>
      <c r="N56" s="184">
        <v>0</v>
      </c>
      <c r="O56" s="184">
        <f t="shared" si="25"/>
        <v>0</v>
      </c>
      <c r="P56" s="184">
        <v>0</v>
      </c>
      <c r="Q56" s="184">
        <f t="shared" si="26"/>
        <v>0</v>
      </c>
      <c r="R56" s="184"/>
      <c r="S56" s="184" t="s">
        <v>230</v>
      </c>
      <c r="T56" s="185" t="s">
        <v>156</v>
      </c>
      <c r="U56" s="159">
        <v>0</v>
      </c>
      <c r="V56" s="159">
        <f t="shared" si="27"/>
        <v>0</v>
      </c>
      <c r="W56" s="159"/>
      <c r="X56" s="159" t="s">
        <v>157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560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9">
        <v>44</v>
      </c>
      <c r="B57" s="180" t="s">
        <v>571</v>
      </c>
      <c r="C57" s="191" t="s">
        <v>572</v>
      </c>
      <c r="D57" s="181" t="s">
        <v>508</v>
      </c>
      <c r="E57" s="182">
        <v>1</v>
      </c>
      <c r="F57" s="183"/>
      <c r="G57" s="184">
        <f t="shared" si="21"/>
        <v>0</v>
      </c>
      <c r="H57" s="183"/>
      <c r="I57" s="184">
        <f t="shared" si="22"/>
        <v>0</v>
      </c>
      <c r="J57" s="183"/>
      <c r="K57" s="184">
        <f t="shared" si="23"/>
        <v>0</v>
      </c>
      <c r="L57" s="184">
        <v>21</v>
      </c>
      <c r="M57" s="184">
        <f t="shared" si="24"/>
        <v>0</v>
      </c>
      <c r="N57" s="184">
        <v>0</v>
      </c>
      <c r="O57" s="184">
        <f t="shared" si="25"/>
        <v>0</v>
      </c>
      <c r="P57" s="184">
        <v>0</v>
      </c>
      <c r="Q57" s="184">
        <f t="shared" si="26"/>
        <v>0</v>
      </c>
      <c r="R57" s="184"/>
      <c r="S57" s="184" t="s">
        <v>230</v>
      </c>
      <c r="T57" s="185" t="s">
        <v>156</v>
      </c>
      <c r="U57" s="159">
        <v>0</v>
      </c>
      <c r="V57" s="159">
        <f t="shared" si="27"/>
        <v>0</v>
      </c>
      <c r="W57" s="159"/>
      <c r="X57" s="159" t="s">
        <v>157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560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9">
        <v>45</v>
      </c>
      <c r="B58" s="180" t="s">
        <v>573</v>
      </c>
      <c r="C58" s="191" t="s">
        <v>476</v>
      </c>
      <c r="D58" s="181" t="s">
        <v>508</v>
      </c>
      <c r="E58" s="182">
        <v>1</v>
      </c>
      <c r="F58" s="183"/>
      <c r="G58" s="184">
        <f t="shared" si="21"/>
        <v>0</v>
      </c>
      <c r="H58" s="183"/>
      <c r="I58" s="184">
        <f t="shared" si="22"/>
        <v>0</v>
      </c>
      <c r="J58" s="183"/>
      <c r="K58" s="184">
        <f t="shared" si="23"/>
        <v>0</v>
      </c>
      <c r="L58" s="184">
        <v>21</v>
      </c>
      <c r="M58" s="184">
        <f t="shared" si="24"/>
        <v>0</v>
      </c>
      <c r="N58" s="184">
        <v>0</v>
      </c>
      <c r="O58" s="184">
        <f t="shared" si="25"/>
        <v>0</v>
      </c>
      <c r="P58" s="184">
        <v>0</v>
      </c>
      <c r="Q58" s="184">
        <f t="shared" si="26"/>
        <v>0</v>
      </c>
      <c r="R58" s="184"/>
      <c r="S58" s="184" t="s">
        <v>230</v>
      </c>
      <c r="T58" s="185" t="s">
        <v>156</v>
      </c>
      <c r="U58" s="159">
        <v>0</v>
      </c>
      <c r="V58" s="159">
        <f t="shared" si="27"/>
        <v>0</v>
      </c>
      <c r="W58" s="159"/>
      <c r="X58" s="159" t="s">
        <v>157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560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9">
        <v>46</v>
      </c>
      <c r="B59" s="180" t="s">
        <v>574</v>
      </c>
      <c r="C59" s="191" t="s">
        <v>575</v>
      </c>
      <c r="D59" s="181" t="s">
        <v>508</v>
      </c>
      <c r="E59" s="182">
        <v>1</v>
      </c>
      <c r="F59" s="183"/>
      <c r="G59" s="184">
        <f t="shared" si="21"/>
        <v>0</v>
      </c>
      <c r="H59" s="183"/>
      <c r="I59" s="184">
        <f t="shared" si="22"/>
        <v>0</v>
      </c>
      <c r="J59" s="183"/>
      <c r="K59" s="184">
        <f t="shared" si="23"/>
        <v>0</v>
      </c>
      <c r="L59" s="184">
        <v>21</v>
      </c>
      <c r="M59" s="184">
        <f t="shared" si="24"/>
        <v>0</v>
      </c>
      <c r="N59" s="184">
        <v>0</v>
      </c>
      <c r="O59" s="184">
        <f t="shared" si="25"/>
        <v>0</v>
      </c>
      <c r="P59" s="184">
        <v>0</v>
      </c>
      <c r="Q59" s="184">
        <f t="shared" si="26"/>
        <v>0</v>
      </c>
      <c r="R59" s="184"/>
      <c r="S59" s="184" t="s">
        <v>230</v>
      </c>
      <c r="T59" s="185" t="s">
        <v>156</v>
      </c>
      <c r="U59" s="159">
        <v>0</v>
      </c>
      <c r="V59" s="159">
        <f t="shared" si="27"/>
        <v>0</v>
      </c>
      <c r="W59" s="159"/>
      <c r="X59" s="159" t="s">
        <v>157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560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79">
        <v>47</v>
      </c>
      <c r="B60" s="180" t="s">
        <v>576</v>
      </c>
      <c r="C60" s="191" t="s">
        <v>577</v>
      </c>
      <c r="D60" s="181" t="s">
        <v>508</v>
      </c>
      <c r="E60" s="182">
        <v>1</v>
      </c>
      <c r="F60" s="183"/>
      <c r="G60" s="184">
        <f t="shared" si="21"/>
        <v>0</v>
      </c>
      <c r="H60" s="183"/>
      <c r="I60" s="184">
        <f t="shared" si="22"/>
        <v>0</v>
      </c>
      <c r="J60" s="183"/>
      <c r="K60" s="184">
        <f t="shared" si="23"/>
        <v>0</v>
      </c>
      <c r="L60" s="184">
        <v>21</v>
      </c>
      <c r="M60" s="184">
        <f t="shared" si="24"/>
        <v>0</v>
      </c>
      <c r="N60" s="184">
        <v>0</v>
      </c>
      <c r="O60" s="184">
        <f t="shared" si="25"/>
        <v>0</v>
      </c>
      <c r="P60" s="184">
        <v>0</v>
      </c>
      <c r="Q60" s="184">
        <f t="shared" si="26"/>
        <v>0</v>
      </c>
      <c r="R60" s="184"/>
      <c r="S60" s="184" t="s">
        <v>155</v>
      </c>
      <c r="T60" s="185" t="s">
        <v>156</v>
      </c>
      <c r="U60" s="159">
        <v>0</v>
      </c>
      <c r="V60" s="159">
        <f t="shared" si="27"/>
        <v>0</v>
      </c>
      <c r="W60" s="159"/>
      <c r="X60" s="159" t="s">
        <v>578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579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9">
        <v>48</v>
      </c>
      <c r="B61" s="180" t="s">
        <v>580</v>
      </c>
      <c r="C61" s="191" t="s">
        <v>581</v>
      </c>
      <c r="D61" s="181" t="s">
        <v>508</v>
      </c>
      <c r="E61" s="182">
        <v>1</v>
      </c>
      <c r="F61" s="183"/>
      <c r="G61" s="184">
        <f t="shared" si="21"/>
        <v>0</v>
      </c>
      <c r="H61" s="183"/>
      <c r="I61" s="184">
        <f t="shared" si="22"/>
        <v>0</v>
      </c>
      <c r="J61" s="183"/>
      <c r="K61" s="184">
        <f t="shared" si="23"/>
        <v>0</v>
      </c>
      <c r="L61" s="184">
        <v>21</v>
      </c>
      <c r="M61" s="184">
        <f t="shared" si="24"/>
        <v>0</v>
      </c>
      <c r="N61" s="184">
        <v>0</v>
      </c>
      <c r="O61" s="184">
        <f t="shared" si="25"/>
        <v>0</v>
      </c>
      <c r="P61" s="184">
        <v>0</v>
      </c>
      <c r="Q61" s="184">
        <f t="shared" si="26"/>
        <v>0</v>
      </c>
      <c r="R61" s="184"/>
      <c r="S61" s="184" t="s">
        <v>230</v>
      </c>
      <c r="T61" s="185" t="s">
        <v>156</v>
      </c>
      <c r="U61" s="159">
        <v>0</v>
      </c>
      <c r="V61" s="159">
        <f t="shared" si="27"/>
        <v>0</v>
      </c>
      <c r="W61" s="159"/>
      <c r="X61" s="159" t="s">
        <v>157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560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0">
        <v>49</v>
      </c>
      <c r="B62" s="171" t="s">
        <v>582</v>
      </c>
      <c r="C62" s="188" t="s">
        <v>583</v>
      </c>
      <c r="D62" s="172" t="s">
        <v>508</v>
      </c>
      <c r="E62" s="173">
        <v>1</v>
      </c>
      <c r="F62" s="174"/>
      <c r="G62" s="175">
        <f t="shared" si="21"/>
        <v>0</v>
      </c>
      <c r="H62" s="174"/>
      <c r="I62" s="175">
        <f t="shared" si="22"/>
        <v>0</v>
      </c>
      <c r="J62" s="174"/>
      <c r="K62" s="175">
        <f t="shared" si="23"/>
        <v>0</v>
      </c>
      <c r="L62" s="175">
        <v>21</v>
      </c>
      <c r="M62" s="175">
        <f t="shared" si="24"/>
        <v>0</v>
      </c>
      <c r="N62" s="175">
        <v>0</v>
      </c>
      <c r="O62" s="175">
        <f t="shared" si="25"/>
        <v>0</v>
      </c>
      <c r="P62" s="175">
        <v>0</v>
      </c>
      <c r="Q62" s="175">
        <f t="shared" si="26"/>
        <v>0</v>
      </c>
      <c r="R62" s="175"/>
      <c r="S62" s="175" t="s">
        <v>230</v>
      </c>
      <c r="T62" s="176" t="s">
        <v>156</v>
      </c>
      <c r="U62" s="159">
        <v>0</v>
      </c>
      <c r="V62" s="159">
        <f t="shared" si="27"/>
        <v>0</v>
      </c>
      <c r="W62" s="159"/>
      <c r="X62" s="159" t="s">
        <v>157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560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x14ac:dyDescent="0.2">
      <c r="A63" s="3"/>
      <c r="B63" s="4"/>
      <c r="C63" s="192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AE63">
        <v>15</v>
      </c>
      <c r="AF63">
        <v>21</v>
      </c>
      <c r="AG63" t="s">
        <v>136</v>
      </c>
    </row>
    <row r="64" spans="1:60" x14ac:dyDescent="0.2">
      <c r="A64" s="152"/>
      <c r="B64" s="153" t="s">
        <v>29</v>
      </c>
      <c r="C64" s="193"/>
      <c r="D64" s="154"/>
      <c r="E64" s="155"/>
      <c r="F64" s="155"/>
      <c r="G64" s="186">
        <f>G8+G18+G23+G29+G40+G50</f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AE64">
        <f>SUMIF(L7:L62,AE63,G7:G62)</f>
        <v>0</v>
      </c>
      <c r="AF64">
        <f>SUMIF(L7:L62,AF63,G7:G62)</f>
        <v>0</v>
      </c>
      <c r="AG64" t="s">
        <v>412</v>
      </c>
    </row>
    <row r="65" spans="3:33" x14ac:dyDescent="0.2">
      <c r="C65" s="194"/>
      <c r="D65" s="10"/>
      <c r="AG65" t="s">
        <v>413</v>
      </c>
    </row>
    <row r="66" spans="3:33" x14ac:dyDescent="0.2">
      <c r="D66" s="10"/>
    </row>
    <row r="67" spans="3:33" x14ac:dyDescent="0.2">
      <c r="D67" s="10"/>
    </row>
    <row r="68" spans="3:33" x14ac:dyDescent="0.2">
      <c r="D68" s="10"/>
    </row>
    <row r="69" spans="3:33" x14ac:dyDescent="0.2">
      <c r="D69" s="10"/>
    </row>
    <row r="70" spans="3:33" x14ac:dyDescent="0.2">
      <c r="D70" s="10"/>
    </row>
    <row r="71" spans="3:33" x14ac:dyDescent="0.2">
      <c r="D71" s="10"/>
    </row>
    <row r="72" spans="3:33" x14ac:dyDescent="0.2">
      <c r="D72" s="10"/>
    </row>
    <row r="73" spans="3:33" x14ac:dyDescent="0.2">
      <c r="D73" s="10"/>
    </row>
    <row r="74" spans="3:33" x14ac:dyDescent="0.2">
      <c r="D74" s="10"/>
    </row>
    <row r="75" spans="3:33" x14ac:dyDescent="0.2">
      <c r="D75" s="10"/>
    </row>
    <row r="76" spans="3:33" x14ac:dyDescent="0.2">
      <c r="D76" s="10"/>
    </row>
    <row r="77" spans="3:33" x14ac:dyDescent="0.2">
      <c r="D77" s="10"/>
    </row>
    <row r="78" spans="3:33" x14ac:dyDescent="0.2">
      <c r="D78" s="10"/>
    </row>
    <row r="79" spans="3:33" x14ac:dyDescent="0.2">
      <c r="D79" s="10"/>
    </row>
    <row r="80" spans="3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3sIxG46UcKn3Fm6q8B5lrNmkg2z1nL6OPDxZ4H/hd6ky97rP20LAbRaACjwXcWH1mHWGJ1lvjh8/UmY+SG9Z9A==" saltValue="e4GaMMtQ3AarAB8jUrkuvQ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8" t="s">
        <v>123</v>
      </c>
      <c r="B1" s="268"/>
      <c r="C1" s="268"/>
      <c r="D1" s="268"/>
      <c r="E1" s="268"/>
      <c r="F1" s="268"/>
      <c r="G1" s="268"/>
      <c r="AG1" t="s">
        <v>124</v>
      </c>
    </row>
    <row r="2" spans="1:60" ht="24.95" customHeight="1" x14ac:dyDescent="0.2">
      <c r="A2" s="141" t="s">
        <v>7</v>
      </c>
      <c r="B2" s="49" t="s">
        <v>43</v>
      </c>
      <c r="C2" s="269" t="s">
        <v>44</v>
      </c>
      <c r="D2" s="270"/>
      <c r="E2" s="270"/>
      <c r="F2" s="270"/>
      <c r="G2" s="271"/>
      <c r="AG2" t="s">
        <v>125</v>
      </c>
    </row>
    <row r="3" spans="1:60" ht="24.95" customHeight="1" x14ac:dyDescent="0.2">
      <c r="A3" s="141" t="s">
        <v>8</v>
      </c>
      <c r="B3" s="49" t="s">
        <v>52</v>
      </c>
      <c r="C3" s="269" t="s">
        <v>53</v>
      </c>
      <c r="D3" s="270"/>
      <c r="E3" s="270"/>
      <c r="F3" s="270"/>
      <c r="G3" s="271"/>
      <c r="AC3" s="123" t="s">
        <v>125</v>
      </c>
      <c r="AG3" t="s">
        <v>126</v>
      </c>
    </row>
    <row r="4" spans="1:60" ht="24.95" customHeight="1" x14ac:dyDescent="0.2">
      <c r="A4" s="142" t="s">
        <v>9</v>
      </c>
      <c r="B4" s="143" t="s">
        <v>59</v>
      </c>
      <c r="C4" s="272" t="s">
        <v>60</v>
      </c>
      <c r="D4" s="273"/>
      <c r="E4" s="273"/>
      <c r="F4" s="273"/>
      <c r="G4" s="274"/>
      <c r="AG4" t="s">
        <v>127</v>
      </c>
    </row>
    <row r="5" spans="1:60" x14ac:dyDescent="0.2">
      <c r="D5" s="10"/>
    </row>
    <row r="6" spans="1:60" ht="38.25" x14ac:dyDescent="0.2">
      <c r="A6" s="145" t="s">
        <v>128</v>
      </c>
      <c r="B6" s="147" t="s">
        <v>129</v>
      </c>
      <c r="C6" s="147" t="s">
        <v>130</v>
      </c>
      <c r="D6" s="146" t="s">
        <v>131</v>
      </c>
      <c r="E6" s="145" t="s">
        <v>132</v>
      </c>
      <c r="F6" s="144" t="s">
        <v>133</v>
      </c>
      <c r="G6" s="145" t="s">
        <v>29</v>
      </c>
      <c r="H6" s="148" t="s">
        <v>30</v>
      </c>
      <c r="I6" s="148" t="s">
        <v>134</v>
      </c>
      <c r="J6" s="148" t="s">
        <v>31</v>
      </c>
      <c r="K6" s="148" t="s">
        <v>135</v>
      </c>
      <c r="L6" s="148" t="s">
        <v>136</v>
      </c>
      <c r="M6" s="148" t="s">
        <v>137</v>
      </c>
      <c r="N6" s="148" t="s">
        <v>138</v>
      </c>
      <c r="O6" s="148" t="s">
        <v>139</v>
      </c>
      <c r="P6" s="148" t="s">
        <v>140</v>
      </c>
      <c r="Q6" s="148" t="s">
        <v>141</v>
      </c>
      <c r="R6" s="148" t="s">
        <v>142</v>
      </c>
      <c r="S6" s="148" t="s">
        <v>143</v>
      </c>
      <c r="T6" s="148" t="s">
        <v>144</v>
      </c>
      <c r="U6" s="148" t="s">
        <v>145</v>
      </c>
      <c r="V6" s="148" t="s">
        <v>146</v>
      </c>
      <c r="W6" s="148" t="s">
        <v>147</v>
      </c>
      <c r="X6" s="148" t="s">
        <v>148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4" t="s">
        <v>149</v>
      </c>
      <c r="B8" s="165" t="s">
        <v>81</v>
      </c>
      <c r="C8" s="187" t="s">
        <v>66</v>
      </c>
      <c r="D8" s="166"/>
      <c r="E8" s="167"/>
      <c r="F8" s="168"/>
      <c r="G8" s="168">
        <f>SUMIF(AG9:AG17,"&lt;&gt;NOR",G9:G17)</f>
        <v>0</v>
      </c>
      <c r="H8" s="168"/>
      <c r="I8" s="168">
        <f>SUM(I9:I17)</f>
        <v>0</v>
      </c>
      <c r="J8" s="168"/>
      <c r="K8" s="168">
        <f>SUM(K9:K17)</f>
        <v>0</v>
      </c>
      <c r="L8" s="168"/>
      <c r="M8" s="168">
        <f>SUM(M9:M17)</f>
        <v>0</v>
      </c>
      <c r="N8" s="168"/>
      <c r="O8" s="168">
        <f>SUM(O9:O17)</f>
        <v>0</v>
      </c>
      <c r="P8" s="168"/>
      <c r="Q8" s="168">
        <f>SUM(Q9:Q17)</f>
        <v>0</v>
      </c>
      <c r="R8" s="168"/>
      <c r="S8" s="168"/>
      <c r="T8" s="169"/>
      <c r="U8" s="163"/>
      <c r="V8" s="163">
        <f>SUM(V9:V17)</f>
        <v>1</v>
      </c>
      <c r="W8" s="163"/>
      <c r="X8" s="163"/>
      <c r="AG8" t="s">
        <v>150</v>
      </c>
    </row>
    <row r="9" spans="1:60" outlineLevel="1" x14ac:dyDescent="0.2">
      <c r="A9" s="179">
        <v>1</v>
      </c>
      <c r="B9" s="180" t="s">
        <v>480</v>
      </c>
      <c r="C9" s="191" t="s">
        <v>481</v>
      </c>
      <c r="D9" s="181" t="s">
        <v>322</v>
      </c>
      <c r="E9" s="182">
        <v>3</v>
      </c>
      <c r="F9" s="183"/>
      <c r="G9" s="184">
        <f t="shared" ref="G9:G17" si="0">ROUND(E9*F9,2)</f>
        <v>0</v>
      </c>
      <c r="H9" s="183"/>
      <c r="I9" s="184">
        <f t="shared" ref="I9:I17" si="1">ROUND(E9*H9,2)</f>
        <v>0</v>
      </c>
      <c r="J9" s="183"/>
      <c r="K9" s="184">
        <f t="shared" ref="K9:K17" si="2">ROUND(E9*J9,2)</f>
        <v>0</v>
      </c>
      <c r="L9" s="184">
        <v>21</v>
      </c>
      <c r="M9" s="184">
        <f t="shared" ref="M9:M17" si="3">G9*(1+L9/100)</f>
        <v>0</v>
      </c>
      <c r="N9" s="184">
        <v>0</v>
      </c>
      <c r="O9" s="184">
        <f t="shared" ref="O9:O17" si="4">ROUND(E9*N9,2)</f>
        <v>0</v>
      </c>
      <c r="P9" s="184">
        <v>0</v>
      </c>
      <c r="Q9" s="184">
        <f t="shared" ref="Q9:Q17" si="5">ROUND(E9*P9,2)</f>
        <v>0</v>
      </c>
      <c r="R9" s="184"/>
      <c r="S9" s="184" t="s">
        <v>230</v>
      </c>
      <c r="T9" s="185" t="s">
        <v>156</v>
      </c>
      <c r="U9" s="159">
        <v>0</v>
      </c>
      <c r="V9" s="159">
        <f t="shared" ref="V9:V17" si="6">ROUND(E9*U9,2)</f>
        <v>0</v>
      </c>
      <c r="W9" s="159"/>
      <c r="X9" s="159" t="s">
        <v>157</v>
      </c>
      <c r="Y9" s="149"/>
      <c r="Z9" s="149"/>
      <c r="AA9" s="149"/>
      <c r="AB9" s="149"/>
      <c r="AC9" s="149"/>
      <c r="AD9" s="149"/>
      <c r="AE9" s="149"/>
      <c r="AF9" s="149"/>
      <c r="AG9" s="149" t="s">
        <v>414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79">
        <v>2</v>
      </c>
      <c r="B10" s="180" t="s">
        <v>482</v>
      </c>
      <c r="C10" s="191" t="s">
        <v>483</v>
      </c>
      <c r="D10" s="181" t="s">
        <v>322</v>
      </c>
      <c r="E10" s="182">
        <v>2</v>
      </c>
      <c r="F10" s="183"/>
      <c r="G10" s="184">
        <f t="shared" si="0"/>
        <v>0</v>
      </c>
      <c r="H10" s="183"/>
      <c r="I10" s="184">
        <f t="shared" si="1"/>
        <v>0</v>
      </c>
      <c r="J10" s="183"/>
      <c r="K10" s="184">
        <f t="shared" si="2"/>
        <v>0</v>
      </c>
      <c r="L10" s="184">
        <v>21</v>
      </c>
      <c r="M10" s="184">
        <f t="shared" si="3"/>
        <v>0</v>
      </c>
      <c r="N10" s="184">
        <v>0</v>
      </c>
      <c r="O10" s="184">
        <f t="shared" si="4"/>
        <v>0</v>
      </c>
      <c r="P10" s="184">
        <v>0</v>
      </c>
      <c r="Q10" s="184">
        <f t="shared" si="5"/>
        <v>0</v>
      </c>
      <c r="R10" s="184"/>
      <c r="S10" s="184" t="s">
        <v>230</v>
      </c>
      <c r="T10" s="185" t="s">
        <v>156</v>
      </c>
      <c r="U10" s="159">
        <v>0</v>
      </c>
      <c r="V10" s="159">
        <f t="shared" si="6"/>
        <v>0</v>
      </c>
      <c r="W10" s="159"/>
      <c r="X10" s="159" t="s">
        <v>157</v>
      </c>
      <c r="Y10" s="149"/>
      <c r="Z10" s="149"/>
      <c r="AA10" s="149"/>
      <c r="AB10" s="149"/>
      <c r="AC10" s="149"/>
      <c r="AD10" s="149"/>
      <c r="AE10" s="149"/>
      <c r="AF10" s="149"/>
      <c r="AG10" s="149" t="s">
        <v>414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9">
        <v>3</v>
      </c>
      <c r="B11" s="180" t="s">
        <v>84</v>
      </c>
      <c r="C11" s="191" t="s">
        <v>484</v>
      </c>
      <c r="D11" s="181" t="s">
        <v>322</v>
      </c>
      <c r="E11" s="182">
        <v>4</v>
      </c>
      <c r="F11" s="183"/>
      <c r="G11" s="184">
        <f t="shared" si="0"/>
        <v>0</v>
      </c>
      <c r="H11" s="183"/>
      <c r="I11" s="184">
        <f t="shared" si="1"/>
        <v>0</v>
      </c>
      <c r="J11" s="183"/>
      <c r="K11" s="184">
        <f t="shared" si="2"/>
        <v>0</v>
      </c>
      <c r="L11" s="184">
        <v>21</v>
      </c>
      <c r="M11" s="184">
        <f t="shared" si="3"/>
        <v>0</v>
      </c>
      <c r="N11" s="184">
        <v>0</v>
      </c>
      <c r="O11" s="184">
        <f t="shared" si="4"/>
        <v>0</v>
      </c>
      <c r="P11" s="184">
        <v>0</v>
      </c>
      <c r="Q11" s="184">
        <f t="shared" si="5"/>
        <v>0</v>
      </c>
      <c r="R11" s="184"/>
      <c r="S11" s="184" t="s">
        <v>230</v>
      </c>
      <c r="T11" s="185" t="s">
        <v>156</v>
      </c>
      <c r="U11" s="159">
        <v>0</v>
      </c>
      <c r="V11" s="159">
        <f t="shared" si="6"/>
        <v>0</v>
      </c>
      <c r="W11" s="159"/>
      <c r="X11" s="159" t="s">
        <v>157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414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9">
        <v>4</v>
      </c>
      <c r="B12" s="180" t="s">
        <v>485</v>
      </c>
      <c r="C12" s="191" t="s">
        <v>486</v>
      </c>
      <c r="D12" s="181" t="s">
        <v>322</v>
      </c>
      <c r="E12" s="182">
        <v>1</v>
      </c>
      <c r="F12" s="183"/>
      <c r="G12" s="184">
        <f t="shared" si="0"/>
        <v>0</v>
      </c>
      <c r="H12" s="183"/>
      <c r="I12" s="184">
        <f t="shared" si="1"/>
        <v>0</v>
      </c>
      <c r="J12" s="183"/>
      <c r="K12" s="184">
        <f t="shared" si="2"/>
        <v>0</v>
      </c>
      <c r="L12" s="184">
        <v>21</v>
      </c>
      <c r="M12" s="184">
        <f t="shared" si="3"/>
        <v>0</v>
      </c>
      <c r="N12" s="184">
        <v>0</v>
      </c>
      <c r="O12" s="184">
        <f t="shared" si="4"/>
        <v>0</v>
      </c>
      <c r="P12" s="184">
        <v>0</v>
      </c>
      <c r="Q12" s="184">
        <f t="shared" si="5"/>
        <v>0</v>
      </c>
      <c r="R12" s="184"/>
      <c r="S12" s="184" t="s">
        <v>230</v>
      </c>
      <c r="T12" s="185" t="s">
        <v>156</v>
      </c>
      <c r="U12" s="159">
        <v>0</v>
      </c>
      <c r="V12" s="159">
        <f t="shared" si="6"/>
        <v>0</v>
      </c>
      <c r="W12" s="159"/>
      <c r="X12" s="159" t="s">
        <v>157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414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9">
        <v>5</v>
      </c>
      <c r="B13" s="180" t="s">
        <v>487</v>
      </c>
      <c r="C13" s="191" t="s">
        <v>488</v>
      </c>
      <c r="D13" s="181" t="s">
        <v>322</v>
      </c>
      <c r="E13" s="182">
        <v>1</v>
      </c>
      <c r="F13" s="183"/>
      <c r="G13" s="184">
        <f t="shared" si="0"/>
        <v>0</v>
      </c>
      <c r="H13" s="183"/>
      <c r="I13" s="184">
        <f t="shared" si="1"/>
        <v>0</v>
      </c>
      <c r="J13" s="183"/>
      <c r="K13" s="184">
        <f t="shared" si="2"/>
        <v>0</v>
      </c>
      <c r="L13" s="184">
        <v>21</v>
      </c>
      <c r="M13" s="184">
        <f t="shared" si="3"/>
        <v>0</v>
      </c>
      <c r="N13" s="184">
        <v>0</v>
      </c>
      <c r="O13" s="184">
        <f t="shared" si="4"/>
        <v>0</v>
      </c>
      <c r="P13" s="184">
        <v>0</v>
      </c>
      <c r="Q13" s="184">
        <f t="shared" si="5"/>
        <v>0</v>
      </c>
      <c r="R13" s="184"/>
      <c r="S13" s="184" t="s">
        <v>230</v>
      </c>
      <c r="T13" s="185" t="s">
        <v>156</v>
      </c>
      <c r="U13" s="159">
        <v>0</v>
      </c>
      <c r="V13" s="159">
        <f t="shared" si="6"/>
        <v>0</v>
      </c>
      <c r="W13" s="159"/>
      <c r="X13" s="159" t="s">
        <v>157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414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9">
        <v>6</v>
      </c>
      <c r="B14" s="180" t="s">
        <v>489</v>
      </c>
      <c r="C14" s="191" t="s">
        <v>584</v>
      </c>
      <c r="D14" s="181" t="s">
        <v>322</v>
      </c>
      <c r="E14" s="182">
        <v>1</v>
      </c>
      <c r="F14" s="183"/>
      <c r="G14" s="184">
        <f t="shared" si="0"/>
        <v>0</v>
      </c>
      <c r="H14" s="183"/>
      <c r="I14" s="184">
        <f t="shared" si="1"/>
        <v>0</v>
      </c>
      <c r="J14" s="183"/>
      <c r="K14" s="184">
        <f t="shared" si="2"/>
        <v>0</v>
      </c>
      <c r="L14" s="184">
        <v>21</v>
      </c>
      <c r="M14" s="184">
        <f t="shared" si="3"/>
        <v>0</v>
      </c>
      <c r="N14" s="184">
        <v>0</v>
      </c>
      <c r="O14" s="184">
        <f t="shared" si="4"/>
        <v>0</v>
      </c>
      <c r="P14" s="184">
        <v>0</v>
      </c>
      <c r="Q14" s="184">
        <f t="shared" si="5"/>
        <v>0</v>
      </c>
      <c r="R14" s="184"/>
      <c r="S14" s="184" t="s">
        <v>230</v>
      </c>
      <c r="T14" s="185" t="s">
        <v>156</v>
      </c>
      <c r="U14" s="159">
        <v>0</v>
      </c>
      <c r="V14" s="159">
        <f t="shared" si="6"/>
        <v>0</v>
      </c>
      <c r="W14" s="159"/>
      <c r="X14" s="159" t="s">
        <v>157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414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9">
        <v>7</v>
      </c>
      <c r="B15" s="180" t="s">
        <v>491</v>
      </c>
      <c r="C15" s="191" t="s">
        <v>492</v>
      </c>
      <c r="D15" s="181" t="s">
        <v>322</v>
      </c>
      <c r="E15" s="182">
        <v>1</v>
      </c>
      <c r="F15" s="183"/>
      <c r="G15" s="184">
        <f t="shared" si="0"/>
        <v>0</v>
      </c>
      <c r="H15" s="183"/>
      <c r="I15" s="184">
        <f t="shared" si="1"/>
        <v>0</v>
      </c>
      <c r="J15" s="183"/>
      <c r="K15" s="184">
        <f t="shared" si="2"/>
        <v>0</v>
      </c>
      <c r="L15" s="184">
        <v>21</v>
      </c>
      <c r="M15" s="184">
        <f t="shared" si="3"/>
        <v>0</v>
      </c>
      <c r="N15" s="184">
        <v>0</v>
      </c>
      <c r="O15" s="184">
        <f t="shared" si="4"/>
        <v>0</v>
      </c>
      <c r="P15" s="184">
        <v>0</v>
      </c>
      <c r="Q15" s="184">
        <f t="shared" si="5"/>
        <v>0</v>
      </c>
      <c r="R15" s="184"/>
      <c r="S15" s="184" t="s">
        <v>230</v>
      </c>
      <c r="T15" s="185" t="s">
        <v>156</v>
      </c>
      <c r="U15" s="159">
        <v>0</v>
      </c>
      <c r="V15" s="159">
        <f t="shared" si="6"/>
        <v>0</v>
      </c>
      <c r="W15" s="159"/>
      <c r="X15" s="159" t="s">
        <v>157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414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9">
        <v>8</v>
      </c>
      <c r="B16" s="180" t="s">
        <v>493</v>
      </c>
      <c r="C16" s="191" t="s">
        <v>494</v>
      </c>
      <c r="D16" s="181" t="s">
        <v>322</v>
      </c>
      <c r="E16" s="182">
        <v>1</v>
      </c>
      <c r="F16" s="183"/>
      <c r="G16" s="184">
        <f t="shared" si="0"/>
        <v>0</v>
      </c>
      <c r="H16" s="183"/>
      <c r="I16" s="184">
        <f t="shared" si="1"/>
        <v>0</v>
      </c>
      <c r="J16" s="183"/>
      <c r="K16" s="184">
        <f t="shared" si="2"/>
        <v>0</v>
      </c>
      <c r="L16" s="184">
        <v>21</v>
      </c>
      <c r="M16" s="184">
        <f t="shared" si="3"/>
        <v>0</v>
      </c>
      <c r="N16" s="184">
        <v>0</v>
      </c>
      <c r="O16" s="184">
        <f t="shared" si="4"/>
        <v>0</v>
      </c>
      <c r="P16" s="184">
        <v>0</v>
      </c>
      <c r="Q16" s="184">
        <f t="shared" si="5"/>
        <v>0</v>
      </c>
      <c r="R16" s="184"/>
      <c r="S16" s="184" t="s">
        <v>230</v>
      </c>
      <c r="T16" s="185" t="s">
        <v>156</v>
      </c>
      <c r="U16" s="159">
        <v>0</v>
      </c>
      <c r="V16" s="159">
        <f t="shared" si="6"/>
        <v>0</v>
      </c>
      <c r="W16" s="159"/>
      <c r="X16" s="159" t="s">
        <v>157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414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9">
        <v>9</v>
      </c>
      <c r="B17" s="180" t="s">
        <v>495</v>
      </c>
      <c r="C17" s="191" t="s">
        <v>496</v>
      </c>
      <c r="D17" s="181" t="s">
        <v>322</v>
      </c>
      <c r="E17" s="182">
        <v>1</v>
      </c>
      <c r="F17" s="183"/>
      <c r="G17" s="184">
        <f t="shared" si="0"/>
        <v>0</v>
      </c>
      <c r="H17" s="183"/>
      <c r="I17" s="184">
        <f t="shared" si="1"/>
        <v>0</v>
      </c>
      <c r="J17" s="183"/>
      <c r="K17" s="184">
        <f t="shared" si="2"/>
        <v>0</v>
      </c>
      <c r="L17" s="184">
        <v>21</v>
      </c>
      <c r="M17" s="184">
        <f t="shared" si="3"/>
        <v>0</v>
      </c>
      <c r="N17" s="184">
        <v>0</v>
      </c>
      <c r="O17" s="184">
        <f t="shared" si="4"/>
        <v>0</v>
      </c>
      <c r="P17" s="184">
        <v>0</v>
      </c>
      <c r="Q17" s="184">
        <f t="shared" si="5"/>
        <v>0</v>
      </c>
      <c r="R17" s="184"/>
      <c r="S17" s="184" t="s">
        <v>497</v>
      </c>
      <c r="T17" s="185" t="s">
        <v>156</v>
      </c>
      <c r="U17" s="159">
        <v>1</v>
      </c>
      <c r="V17" s="159">
        <f t="shared" si="6"/>
        <v>1</v>
      </c>
      <c r="W17" s="159"/>
      <c r="X17" s="159" t="s">
        <v>157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414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x14ac:dyDescent="0.2">
      <c r="A18" s="164" t="s">
        <v>149</v>
      </c>
      <c r="B18" s="165" t="s">
        <v>82</v>
      </c>
      <c r="C18" s="187" t="s">
        <v>73</v>
      </c>
      <c r="D18" s="166"/>
      <c r="E18" s="167"/>
      <c r="F18" s="168"/>
      <c r="G18" s="168">
        <f>SUMIF(AG19:AG22,"&lt;&gt;NOR",G19:G22)</f>
        <v>0</v>
      </c>
      <c r="H18" s="168"/>
      <c r="I18" s="168">
        <f>SUM(I19:I22)</f>
        <v>0</v>
      </c>
      <c r="J18" s="168"/>
      <c r="K18" s="168">
        <f>SUM(K19:K22)</f>
        <v>0</v>
      </c>
      <c r="L18" s="168"/>
      <c r="M18" s="168">
        <f>SUM(M19:M22)</f>
        <v>0</v>
      </c>
      <c r="N18" s="168"/>
      <c r="O18" s="168">
        <f>SUM(O19:O22)</f>
        <v>0</v>
      </c>
      <c r="P18" s="168"/>
      <c r="Q18" s="168">
        <f>SUM(Q19:Q22)</f>
        <v>0</v>
      </c>
      <c r="R18" s="168"/>
      <c r="S18" s="168"/>
      <c r="T18" s="169"/>
      <c r="U18" s="163"/>
      <c r="V18" s="163">
        <f>SUM(V19:V22)</f>
        <v>0</v>
      </c>
      <c r="W18" s="163"/>
      <c r="X18" s="163"/>
      <c r="AG18" t="s">
        <v>150</v>
      </c>
    </row>
    <row r="19" spans="1:60" outlineLevel="1" x14ac:dyDescent="0.2">
      <c r="A19" s="179">
        <v>10</v>
      </c>
      <c r="B19" s="180" t="s">
        <v>498</v>
      </c>
      <c r="C19" s="191" t="s">
        <v>499</v>
      </c>
      <c r="D19" s="181" t="s">
        <v>322</v>
      </c>
      <c r="E19" s="182">
        <v>1</v>
      </c>
      <c r="F19" s="183"/>
      <c r="G19" s="184">
        <f>ROUND(E19*F19,2)</f>
        <v>0</v>
      </c>
      <c r="H19" s="183"/>
      <c r="I19" s="184">
        <f>ROUND(E19*H19,2)</f>
        <v>0</v>
      </c>
      <c r="J19" s="183"/>
      <c r="K19" s="184">
        <f>ROUND(E19*J19,2)</f>
        <v>0</v>
      </c>
      <c r="L19" s="184">
        <v>21</v>
      </c>
      <c r="M19" s="184">
        <f>G19*(1+L19/100)</f>
        <v>0</v>
      </c>
      <c r="N19" s="184">
        <v>0</v>
      </c>
      <c r="O19" s="184">
        <f>ROUND(E19*N19,2)</f>
        <v>0</v>
      </c>
      <c r="P19" s="184">
        <v>0</v>
      </c>
      <c r="Q19" s="184">
        <f>ROUND(E19*P19,2)</f>
        <v>0</v>
      </c>
      <c r="R19" s="184"/>
      <c r="S19" s="184" t="s">
        <v>230</v>
      </c>
      <c r="T19" s="185" t="s">
        <v>156</v>
      </c>
      <c r="U19" s="159">
        <v>0</v>
      </c>
      <c r="V19" s="159">
        <f>ROUND(E19*U19,2)</f>
        <v>0</v>
      </c>
      <c r="W19" s="159"/>
      <c r="X19" s="159" t="s">
        <v>329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500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9">
        <v>11</v>
      </c>
      <c r="B20" s="180" t="s">
        <v>501</v>
      </c>
      <c r="C20" s="191" t="s">
        <v>585</v>
      </c>
      <c r="D20" s="181" t="s">
        <v>503</v>
      </c>
      <c r="E20" s="182">
        <v>1</v>
      </c>
      <c r="F20" s="183"/>
      <c r="G20" s="184">
        <f>ROUND(E20*F20,2)</f>
        <v>0</v>
      </c>
      <c r="H20" s="183"/>
      <c r="I20" s="184">
        <f>ROUND(E20*H20,2)</f>
        <v>0</v>
      </c>
      <c r="J20" s="183"/>
      <c r="K20" s="184">
        <f>ROUND(E20*J20,2)</f>
        <v>0</v>
      </c>
      <c r="L20" s="184">
        <v>21</v>
      </c>
      <c r="M20" s="184">
        <f>G20*(1+L20/100)</f>
        <v>0</v>
      </c>
      <c r="N20" s="184">
        <v>0</v>
      </c>
      <c r="O20" s="184">
        <f>ROUND(E20*N20,2)</f>
        <v>0</v>
      </c>
      <c r="P20" s="184">
        <v>0</v>
      </c>
      <c r="Q20" s="184">
        <f>ROUND(E20*P20,2)</f>
        <v>0</v>
      </c>
      <c r="R20" s="184"/>
      <c r="S20" s="184" t="s">
        <v>230</v>
      </c>
      <c r="T20" s="185" t="s">
        <v>156</v>
      </c>
      <c r="U20" s="159">
        <v>0</v>
      </c>
      <c r="V20" s="159">
        <f>ROUND(E20*U20,2)</f>
        <v>0</v>
      </c>
      <c r="W20" s="159"/>
      <c r="X20" s="159" t="s">
        <v>329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500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9">
        <v>12</v>
      </c>
      <c r="B21" s="180" t="s">
        <v>504</v>
      </c>
      <c r="C21" s="191" t="s">
        <v>505</v>
      </c>
      <c r="D21" s="181" t="s">
        <v>322</v>
      </c>
      <c r="E21" s="182">
        <v>1</v>
      </c>
      <c r="F21" s="183"/>
      <c r="G21" s="184">
        <f>ROUND(E21*F21,2)</f>
        <v>0</v>
      </c>
      <c r="H21" s="183"/>
      <c r="I21" s="184">
        <f>ROUND(E21*H21,2)</f>
        <v>0</v>
      </c>
      <c r="J21" s="183"/>
      <c r="K21" s="184">
        <f>ROUND(E21*J21,2)</f>
        <v>0</v>
      </c>
      <c r="L21" s="184">
        <v>21</v>
      </c>
      <c r="M21" s="184">
        <f>G21*(1+L21/100)</f>
        <v>0</v>
      </c>
      <c r="N21" s="184">
        <v>0</v>
      </c>
      <c r="O21" s="184">
        <f>ROUND(E21*N21,2)</f>
        <v>0</v>
      </c>
      <c r="P21" s="184">
        <v>0</v>
      </c>
      <c r="Q21" s="184">
        <f>ROUND(E21*P21,2)</f>
        <v>0</v>
      </c>
      <c r="R21" s="184"/>
      <c r="S21" s="184" t="s">
        <v>230</v>
      </c>
      <c r="T21" s="185" t="s">
        <v>156</v>
      </c>
      <c r="U21" s="159">
        <v>0</v>
      </c>
      <c r="V21" s="159">
        <f>ROUND(E21*U21,2)</f>
        <v>0</v>
      </c>
      <c r="W21" s="159"/>
      <c r="X21" s="159" t="s">
        <v>329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500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9">
        <v>13</v>
      </c>
      <c r="B22" s="180" t="s">
        <v>506</v>
      </c>
      <c r="C22" s="191" t="s">
        <v>507</v>
      </c>
      <c r="D22" s="181" t="s">
        <v>508</v>
      </c>
      <c r="E22" s="182">
        <v>1</v>
      </c>
      <c r="F22" s="183"/>
      <c r="G22" s="184">
        <f>ROUND(E22*F22,2)</f>
        <v>0</v>
      </c>
      <c r="H22" s="183"/>
      <c r="I22" s="184">
        <f>ROUND(E22*H22,2)</f>
        <v>0</v>
      </c>
      <c r="J22" s="183"/>
      <c r="K22" s="184">
        <f>ROUND(E22*J22,2)</f>
        <v>0</v>
      </c>
      <c r="L22" s="184">
        <v>21</v>
      </c>
      <c r="M22" s="184">
        <f>G22*(1+L22/100)</f>
        <v>0</v>
      </c>
      <c r="N22" s="184">
        <v>0</v>
      </c>
      <c r="O22" s="184">
        <f>ROUND(E22*N22,2)</f>
        <v>0</v>
      </c>
      <c r="P22" s="184">
        <v>0</v>
      </c>
      <c r="Q22" s="184">
        <f>ROUND(E22*P22,2)</f>
        <v>0</v>
      </c>
      <c r="R22" s="184"/>
      <c r="S22" s="184" t="s">
        <v>230</v>
      </c>
      <c r="T22" s="185" t="s">
        <v>156</v>
      </c>
      <c r="U22" s="159">
        <v>0</v>
      </c>
      <c r="V22" s="159">
        <f>ROUND(E22*U22,2)</f>
        <v>0</v>
      </c>
      <c r="W22" s="159"/>
      <c r="X22" s="159" t="s">
        <v>329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500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x14ac:dyDescent="0.2">
      <c r="A23" s="164" t="s">
        <v>149</v>
      </c>
      <c r="B23" s="165" t="s">
        <v>83</v>
      </c>
      <c r="C23" s="187" t="s">
        <v>76</v>
      </c>
      <c r="D23" s="166"/>
      <c r="E23" s="167"/>
      <c r="F23" s="168"/>
      <c r="G23" s="168">
        <f>SUMIF(AG24:AG28,"&lt;&gt;NOR",G24:G28)</f>
        <v>0</v>
      </c>
      <c r="H23" s="168"/>
      <c r="I23" s="168">
        <f>SUM(I24:I28)</f>
        <v>0</v>
      </c>
      <c r="J23" s="168"/>
      <c r="K23" s="168">
        <f>SUM(K24:K28)</f>
        <v>0</v>
      </c>
      <c r="L23" s="168"/>
      <c r="M23" s="168">
        <f>SUM(M24:M28)</f>
        <v>0</v>
      </c>
      <c r="N23" s="168"/>
      <c r="O23" s="168">
        <f>SUM(O24:O28)</f>
        <v>0</v>
      </c>
      <c r="P23" s="168"/>
      <c r="Q23" s="168">
        <f>SUM(Q24:Q28)</f>
        <v>0</v>
      </c>
      <c r="R23" s="168"/>
      <c r="S23" s="168"/>
      <c r="T23" s="169"/>
      <c r="U23" s="163"/>
      <c r="V23" s="163">
        <f>SUM(V24:V28)</f>
        <v>0</v>
      </c>
      <c r="W23" s="163"/>
      <c r="X23" s="163"/>
      <c r="AG23" t="s">
        <v>150</v>
      </c>
    </row>
    <row r="24" spans="1:60" ht="22.5" outlineLevel="1" x14ac:dyDescent="0.2">
      <c r="A24" s="179">
        <v>14</v>
      </c>
      <c r="B24" s="180" t="s">
        <v>509</v>
      </c>
      <c r="C24" s="191" t="s">
        <v>586</v>
      </c>
      <c r="D24" s="181" t="s">
        <v>322</v>
      </c>
      <c r="E24" s="182">
        <v>1</v>
      </c>
      <c r="F24" s="183"/>
      <c r="G24" s="184">
        <f>ROUND(E24*F24,2)</f>
        <v>0</v>
      </c>
      <c r="H24" s="183"/>
      <c r="I24" s="184">
        <f>ROUND(E24*H24,2)</f>
        <v>0</v>
      </c>
      <c r="J24" s="183"/>
      <c r="K24" s="184">
        <f>ROUND(E24*J24,2)</f>
        <v>0</v>
      </c>
      <c r="L24" s="184">
        <v>21</v>
      </c>
      <c r="M24" s="184">
        <f>G24*(1+L24/100)</f>
        <v>0</v>
      </c>
      <c r="N24" s="184">
        <v>0</v>
      </c>
      <c r="O24" s="184">
        <f>ROUND(E24*N24,2)</f>
        <v>0</v>
      </c>
      <c r="P24" s="184">
        <v>0</v>
      </c>
      <c r="Q24" s="184">
        <f>ROUND(E24*P24,2)</f>
        <v>0</v>
      </c>
      <c r="R24" s="184"/>
      <c r="S24" s="184" t="s">
        <v>230</v>
      </c>
      <c r="T24" s="185" t="s">
        <v>156</v>
      </c>
      <c r="U24" s="159">
        <v>0</v>
      </c>
      <c r="V24" s="159">
        <f>ROUND(E24*U24,2)</f>
        <v>0</v>
      </c>
      <c r="W24" s="159"/>
      <c r="X24" s="159" t="s">
        <v>329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500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79">
        <v>15</v>
      </c>
      <c r="B25" s="180" t="s">
        <v>511</v>
      </c>
      <c r="C25" s="191" t="s">
        <v>512</v>
      </c>
      <c r="D25" s="181" t="s">
        <v>503</v>
      </c>
      <c r="E25" s="182">
        <v>1</v>
      </c>
      <c r="F25" s="183"/>
      <c r="G25" s="184">
        <f>ROUND(E25*F25,2)</f>
        <v>0</v>
      </c>
      <c r="H25" s="183"/>
      <c r="I25" s="184">
        <f>ROUND(E25*H25,2)</f>
        <v>0</v>
      </c>
      <c r="J25" s="183"/>
      <c r="K25" s="184">
        <f>ROUND(E25*J25,2)</f>
        <v>0</v>
      </c>
      <c r="L25" s="184">
        <v>21</v>
      </c>
      <c r="M25" s="184">
        <f>G25*(1+L25/100)</f>
        <v>0</v>
      </c>
      <c r="N25" s="184">
        <v>0</v>
      </c>
      <c r="O25" s="184">
        <f>ROUND(E25*N25,2)</f>
        <v>0</v>
      </c>
      <c r="P25" s="184">
        <v>0</v>
      </c>
      <c r="Q25" s="184">
        <f>ROUND(E25*P25,2)</f>
        <v>0</v>
      </c>
      <c r="R25" s="184"/>
      <c r="S25" s="184" t="s">
        <v>230</v>
      </c>
      <c r="T25" s="185" t="s">
        <v>156</v>
      </c>
      <c r="U25" s="159">
        <v>0</v>
      </c>
      <c r="V25" s="159">
        <f>ROUND(E25*U25,2)</f>
        <v>0</v>
      </c>
      <c r="W25" s="159"/>
      <c r="X25" s="159" t="s">
        <v>329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500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9">
        <v>16</v>
      </c>
      <c r="B26" s="180" t="s">
        <v>513</v>
      </c>
      <c r="C26" s="191" t="s">
        <v>514</v>
      </c>
      <c r="D26" s="181" t="s">
        <v>508</v>
      </c>
      <c r="E26" s="182">
        <v>1</v>
      </c>
      <c r="F26" s="183"/>
      <c r="G26" s="184">
        <f>ROUND(E26*F26,2)</f>
        <v>0</v>
      </c>
      <c r="H26" s="183"/>
      <c r="I26" s="184">
        <f>ROUND(E26*H26,2)</f>
        <v>0</v>
      </c>
      <c r="J26" s="183"/>
      <c r="K26" s="184">
        <f>ROUND(E26*J26,2)</f>
        <v>0</v>
      </c>
      <c r="L26" s="184">
        <v>21</v>
      </c>
      <c r="M26" s="184">
        <f>G26*(1+L26/100)</f>
        <v>0</v>
      </c>
      <c r="N26" s="184">
        <v>0</v>
      </c>
      <c r="O26" s="184">
        <f>ROUND(E26*N26,2)</f>
        <v>0</v>
      </c>
      <c r="P26" s="184">
        <v>0</v>
      </c>
      <c r="Q26" s="184">
        <f>ROUND(E26*P26,2)</f>
        <v>0</v>
      </c>
      <c r="R26" s="184"/>
      <c r="S26" s="184" t="s">
        <v>230</v>
      </c>
      <c r="T26" s="185" t="s">
        <v>156</v>
      </c>
      <c r="U26" s="159">
        <v>0</v>
      </c>
      <c r="V26" s="159">
        <f>ROUND(E26*U26,2)</f>
        <v>0</v>
      </c>
      <c r="W26" s="159"/>
      <c r="X26" s="159" t="s">
        <v>157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414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9">
        <v>17</v>
      </c>
      <c r="B27" s="180" t="s">
        <v>515</v>
      </c>
      <c r="C27" s="191" t="s">
        <v>516</v>
      </c>
      <c r="D27" s="181" t="s">
        <v>508</v>
      </c>
      <c r="E27" s="182">
        <v>1</v>
      </c>
      <c r="F27" s="183"/>
      <c r="G27" s="184">
        <f>ROUND(E27*F27,2)</f>
        <v>0</v>
      </c>
      <c r="H27" s="183"/>
      <c r="I27" s="184">
        <f>ROUND(E27*H27,2)</f>
        <v>0</v>
      </c>
      <c r="J27" s="183"/>
      <c r="K27" s="184">
        <f>ROUND(E27*J27,2)</f>
        <v>0</v>
      </c>
      <c r="L27" s="184">
        <v>21</v>
      </c>
      <c r="M27" s="184">
        <f>G27*(1+L27/100)</f>
        <v>0</v>
      </c>
      <c r="N27" s="184">
        <v>0</v>
      </c>
      <c r="O27" s="184">
        <f>ROUND(E27*N27,2)</f>
        <v>0</v>
      </c>
      <c r="P27" s="184">
        <v>0</v>
      </c>
      <c r="Q27" s="184">
        <f>ROUND(E27*P27,2)</f>
        <v>0</v>
      </c>
      <c r="R27" s="184"/>
      <c r="S27" s="184" t="s">
        <v>230</v>
      </c>
      <c r="T27" s="185" t="s">
        <v>156</v>
      </c>
      <c r="U27" s="159">
        <v>0</v>
      </c>
      <c r="V27" s="159">
        <f>ROUND(E27*U27,2)</f>
        <v>0</v>
      </c>
      <c r="W27" s="159"/>
      <c r="X27" s="159" t="s">
        <v>157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414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 x14ac:dyDescent="0.2">
      <c r="A28" s="179">
        <v>18</v>
      </c>
      <c r="B28" s="180" t="s">
        <v>517</v>
      </c>
      <c r="C28" s="191" t="s">
        <v>518</v>
      </c>
      <c r="D28" s="181" t="s">
        <v>508</v>
      </c>
      <c r="E28" s="182">
        <v>1</v>
      </c>
      <c r="F28" s="183"/>
      <c r="G28" s="184">
        <f>ROUND(E28*F28,2)</f>
        <v>0</v>
      </c>
      <c r="H28" s="183"/>
      <c r="I28" s="184">
        <f>ROUND(E28*H28,2)</f>
        <v>0</v>
      </c>
      <c r="J28" s="183"/>
      <c r="K28" s="184">
        <f>ROUND(E28*J28,2)</f>
        <v>0</v>
      </c>
      <c r="L28" s="184">
        <v>21</v>
      </c>
      <c r="M28" s="184">
        <f>G28*(1+L28/100)</f>
        <v>0</v>
      </c>
      <c r="N28" s="184">
        <v>0</v>
      </c>
      <c r="O28" s="184">
        <f>ROUND(E28*N28,2)</f>
        <v>0</v>
      </c>
      <c r="P28" s="184">
        <v>0</v>
      </c>
      <c r="Q28" s="184">
        <f>ROUND(E28*P28,2)</f>
        <v>0</v>
      </c>
      <c r="R28" s="184"/>
      <c r="S28" s="184" t="s">
        <v>230</v>
      </c>
      <c r="T28" s="185" t="s">
        <v>156</v>
      </c>
      <c r="U28" s="159">
        <v>0</v>
      </c>
      <c r="V28" s="159">
        <f>ROUND(E28*U28,2)</f>
        <v>0</v>
      </c>
      <c r="W28" s="159"/>
      <c r="X28" s="159" t="s">
        <v>329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500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x14ac:dyDescent="0.2">
      <c r="A29" s="164" t="s">
        <v>149</v>
      </c>
      <c r="B29" s="165" t="s">
        <v>68</v>
      </c>
      <c r="C29" s="187" t="s">
        <v>69</v>
      </c>
      <c r="D29" s="166"/>
      <c r="E29" s="167"/>
      <c r="F29" s="168"/>
      <c r="G29" s="168">
        <f>SUMIF(AG30:AG38,"&lt;&gt;NOR",G30:G38)</f>
        <v>0</v>
      </c>
      <c r="H29" s="168"/>
      <c r="I29" s="168">
        <f>SUM(I30:I38)</f>
        <v>0</v>
      </c>
      <c r="J29" s="168"/>
      <c r="K29" s="168">
        <f>SUM(K30:K38)</f>
        <v>0</v>
      </c>
      <c r="L29" s="168"/>
      <c r="M29" s="168">
        <f>SUM(M30:M38)</f>
        <v>0</v>
      </c>
      <c r="N29" s="168"/>
      <c r="O29" s="168">
        <f>SUM(O30:O38)</f>
        <v>0</v>
      </c>
      <c r="P29" s="168"/>
      <c r="Q29" s="168">
        <f>SUM(Q30:Q38)</f>
        <v>0</v>
      </c>
      <c r="R29" s="168"/>
      <c r="S29" s="168"/>
      <c r="T29" s="169"/>
      <c r="U29" s="163"/>
      <c r="V29" s="163">
        <f>SUM(V30:V38)</f>
        <v>0</v>
      </c>
      <c r="W29" s="163"/>
      <c r="X29" s="163"/>
      <c r="AG29" t="s">
        <v>150</v>
      </c>
    </row>
    <row r="30" spans="1:60" outlineLevel="1" x14ac:dyDescent="0.2">
      <c r="A30" s="179">
        <v>19</v>
      </c>
      <c r="B30" s="180" t="s">
        <v>519</v>
      </c>
      <c r="C30" s="191" t="s">
        <v>520</v>
      </c>
      <c r="D30" s="181" t="s">
        <v>458</v>
      </c>
      <c r="E30" s="182">
        <v>45</v>
      </c>
      <c r="F30" s="183"/>
      <c r="G30" s="184">
        <f t="shared" ref="G30:G38" si="7">ROUND(E30*F30,2)</f>
        <v>0</v>
      </c>
      <c r="H30" s="183"/>
      <c r="I30" s="184">
        <f t="shared" ref="I30:I38" si="8">ROUND(E30*H30,2)</f>
        <v>0</v>
      </c>
      <c r="J30" s="183"/>
      <c r="K30" s="184">
        <f t="shared" ref="K30:K38" si="9">ROUND(E30*J30,2)</f>
        <v>0</v>
      </c>
      <c r="L30" s="184">
        <v>21</v>
      </c>
      <c r="M30" s="184">
        <f t="shared" ref="M30:M38" si="10">G30*(1+L30/100)</f>
        <v>0</v>
      </c>
      <c r="N30" s="184">
        <v>0</v>
      </c>
      <c r="O30" s="184">
        <f t="shared" ref="O30:O38" si="11">ROUND(E30*N30,2)</f>
        <v>0</v>
      </c>
      <c r="P30" s="184">
        <v>0</v>
      </c>
      <c r="Q30" s="184">
        <f t="shared" ref="Q30:Q38" si="12">ROUND(E30*P30,2)</f>
        <v>0</v>
      </c>
      <c r="R30" s="184"/>
      <c r="S30" s="184" t="s">
        <v>230</v>
      </c>
      <c r="T30" s="185" t="s">
        <v>156</v>
      </c>
      <c r="U30" s="159">
        <v>0</v>
      </c>
      <c r="V30" s="159">
        <f t="shared" ref="V30:V38" si="13">ROUND(E30*U30,2)</f>
        <v>0</v>
      </c>
      <c r="W30" s="159"/>
      <c r="X30" s="159" t="s">
        <v>157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414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9">
        <v>20</v>
      </c>
      <c r="B31" s="180" t="s">
        <v>521</v>
      </c>
      <c r="C31" s="191" t="s">
        <v>522</v>
      </c>
      <c r="D31" s="181" t="s">
        <v>458</v>
      </c>
      <c r="E31" s="182">
        <v>10</v>
      </c>
      <c r="F31" s="183"/>
      <c r="G31" s="184">
        <f t="shared" si="7"/>
        <v>0</v>
      </c>
      <c r="H31" s="183"/>
      <c r="I31" s="184">
        <f t="shared" si="8"/>
        <v>0</v>
      </c>
      <c r="J31" s="183"/>
      <c r="K31" s="184">
        <f t="shared" si="9"/>
        <v>0</v>
      </c>
      <c r="L31" s="184">
        <v>21</v>
      </c>
      <c r="M31" s="184">
        <f t="shared" si="10"/>
        <v>0</v>
      </c>
      <c r="N31" s="184">
        <v>0</v>
      </c>
      <c r="O31" s="184">
        <f t="shared" si="11"/>
        <v>0</v>
      </c>
      <c r="P31" s="184">
        <v>0</v>
      </c>
      <c r="Q31" s="184">
        <f t="shared" si="12"/>
        <v>0</v>
      </c>
      <c r="R31" s="184"/>
      <c r="S31" s="184" t="s">
        <v>230</v>
      </c>
      <c r="T31" s="185" t="s">
        <v>156</v>
      </c>
      <c r="U31" s="159">
        <v>0</v>
      </c>
      <c r="V31" s="159">
        <f t="shared" si="13"/>
        <v>0</v>
      </c>
      <c r="W31" s="159"/>
      <c r="X31" s="159" t="s">
        <v>157</v>
      </c>
      <c r="Y31" s="149"/>
      <c r="Z31" s="149"/>
      <c r="AA31" s="149"/>
      <c r="AB31" s="149"/>
      <c r="AC31" s="149"/>
      <c r="AD31" s="149"/>
      <c r="AE31" s="149"/>
      <c r="AF31" s="149"/>
      <c r="AG31" s="149" t="s">
        <v>414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 x14ac:dyDescent="0.2">
      <c r="A32" s="179">
        <v>21</v>
      </c>
      <c r="B32" s="180" t="s">
        <v>523</v>
      </c>
      <c r="C32" s="191" t="s">
        <v>524</v>
      </c>
      <c r="D32" s="181" t="s">
        <v>458</v>
      </c>
      <c r="E32" s="182">
        <v>45</v>
      </c>
      <c r="F32" s="183"/>
      <c r="G32" s="184">
        <f t="shared" si="7"/>
        <v>0</v>
      </c>
      <c r="H32" s="183"/>
      <c r="I32" s="184">
        <f t="shared" si="8"/>
        <v>0</v>
      </c>
      <c r="J32" s="183"/>
      <c r="K32" s="184">
        <f t="shared" si="9"/>
        <v>0</v>
      </c>
      <c r="L32" s="184">
        <v>21</v>
      </c>
      <c r="M32" s="184">
        <f t="shared" si="10"/>
        <v>0</v>
      </c>
      <c r="N32" s="184">
        <v>0</v>
      </c>
      <c r="O32" s="184">
        <f t="shared" si="11"/>
        <v>0</v>
      </c>
      <c r="P32" s="184">
        <v>0</v>
      </c>
      <c r="Q32" s="184">
        <f t="shared" si="12"/>
        <v>0</v>
      </c>
      <c r="R32" s="184"/>
      <c r="S32" s="184" t="s">
        <v>230</v>
      </c>
      <c r="T32" s="185" t="s">
        <v>156</v>
      </c>
      <c r="U32" s="159">
        <v>0</v>
      </c>
      <c r="V32" s="159">
        <f t="shared" si="13"/>
        <v>0</v>
      </c>
      <c r="W32" s="159"/>
      <c r="X32" s="159" t="s">
        <v>157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414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9">
        <v>22</v>
      </c>
      <c r="B33" s="180" t="s">
        <v>525</v>
      </c>
      <c r="C33" s="191" t="s">
        <v>528</v>
      </c>
      <c r="D33" s="181" t="s">
        <v>458</v>
      </c>
      <c r="E33" s="182">
        <v>50</v>
      </c>
      <c r="F33" s="183"/>
      <c r="G33" s="184">
        <f t="shared" si="7"/>
        <v>0</v>
      </c>
      <c r="H33" s="183"/>
      <c r="I33" s="184">
        <f t="shared" si="8"/>
        <v>0</v>
      </c>
      <c r="J33" s="183"/>
      <c r="K33" s="184">
        <f t="shared" si="9"/>
        <v>0</v>
      </c>
      <c r="L33" s="184">
        <v>21</v>
      </c>
      <c r="M33" s="184">
        <f t="shared" si="10"/>
        <v>0</v>
      </c>
      <c r="N33" s="184">
        <v>0</v>
      </c>
      <c r="O33" s="184">
        <f t="shared" si="11"/>
        <v>0</v>
      </c>
      <c r="P33" s="184">
        <v>0</v>
      </c>
      <c r="Q33" s="184">
        <f t="shared" si="12"/>
        <v>0</v>
      </c>
      <c r="R33" s="184"/>
      <c r="S33" s="184" t="s">
        <v>230</v>
      </c>
      <c r="T33" s="185" t="s">
        <v>156</v>
      </c>
      <c r="U33" s="159">
        <v>0</v>
      </c>
      <c r="V33" s="159">
        <f t="shared" si="13"/>
        <v>0</v>
      </c>
      <c r="W33" s="159"/>
      <c r="X33" s="159" t="s">
        <v>157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414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79">
        <v>23</v>
      </c>
      <c r="B34" s="180" t="s">
        <v>527</v>
      </c>
      <c r="C34" s="191" t="s">
        <v>530</v>
      </c>
      <c r="D34" s="181" t="s">
        <v>458</v>
      </c>
      <c r="E34" s="182">
        <v>60</v>
      </c>
      <c r="F34" s="183"/>
      <c r="G34" s="184">
        <f t="shared" si="7"/>
        <v>0</v>
      </c>
      <c r="H34" s="183"/>
      <c r="I34" s="184">
        <f t="shared" si="8"/>
        <v>0</v>
      </c>
      <c r="J34" s="183"/>
      <c r="K34" s="184">
        <f t="shared" si="9"/>
        <v>0</v>
      </c>
      <c r="L34" s="184">
        <v>21</v>
      </c>
      <c r="M34" s="184">
        <f t="shared" si="10"/>
        <v>0</v>
      </c>
      <c r="N34" s="184">
        <v>0</v>
      </c>
      <c r="O34" s="184">
        <f t="shared" si="11"/>
        <v>0</v>
      </c>
      <c r="P34" s="184">
        <v>0</v>
      </c>
      <c r="Q34" s="184">
        <f t="shared" si="12"/>
        <v>0</v>
      </c>
      <c r="R34" s="184"/>
      <c r="S34" s="184" t="s">
        <v>230</v>
      </c>
      <c r="T34" s="185" t="s">
        <v>156</v>
      </c>
      <c r="U34" s="159">
        <v>0</v>
      </c>
      <c r="V34" s="159">
        <f t="shared" si="13"/>
        <v>0</v>
      </c>
      <c r="W34" s="159"/>
      <c r="X34" s="159" t="s">
        <v>157</v>
      </c>
      <c r="Y34" s="149"/>
      <c r="Z34" s="149"/>
      <c r="AA34" s="149"/>
      <c r="AB34" s="149"/>
      <c r="AC34" s="149"/>
      <c r="AD34" s="149"/>
      <c r="AE34" s="149"/>
      <c r="AF34" s="149"/>
      <c r="AG34" s="149" t="s">
        <v>414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9">
        <v>24</v>
      </c>
      <c r="B35" s="180" t="s">
        <v>529</v>
      </c>
      <c r="C35" s="191" t="s">
        <v>532</v>
      </c>
      <c r="D35" s="181" t="s">
        <v>508</v>
      </c>
      <c r="E35" s="182">
        <v>1</v>
      </c>
      <c r="F35" s="183"/>
      <c r="G35" s="184">
        <f t="shared" si="7"/>
        <v>0</v>
      </c>
      <c r="H35" s="183"/>
      <c r="I35" s="184">
        <f t="shared" si="8"/>
        <v>0</v>
      </c>
      <c r="J35" s="183"/>
      <c r="K35" s="184">
        <f t="shared" si="9"/>
        <v>0</v>
      </c>
      <c r="L35" s="184">
        <v>21</v>
      </c>
      <c r="M35" s="184">
        <f t="shared" si="10"/>
        <v>0</v>
      </c>
      <c r="N35" s="184">
        <v>0</v>
      </c>
      <c r="O35" s="184">
        <f t="shared" si="11"/>
        <v>0</v>
      </c>
      <c r="P35" s="184">
        <v>0</v>
      </c>
      <c r="Q35" s="184">
        <f t="shared" si="12"/>
        <v>0</v>
      </c>
      <c r="R35" s="184"/>
      <c r="S35" s="184" t="s">
        <v>230</v>
      </c>
      <c r="T35" s="185" t="s">
        <v>156</v>
      </c>
      <c r="U35" s="159">
        <v>0</v>
      </c>
      <c r="V35" s="159">
        <f t="shared" si="13"/>
        <v>0</v>
      </c>
      <c r="W35" s="159"/>
      <c r="X35" s="159" t="s">
        <v>157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414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9">
        <v>25</v>
      </c>
      <c r="B36" s="180" t="s">
        <v>531</v>
      </c>
      <c r="C36" s="191" t="s">
        <v>534</v>
      </c>
      <c r="D36" s="181" t="s">
        <v>508</v>
      </c>
      <c r="E36" s="182">
        <v>1</v>
      </c>
      <c r="F36" s="183"/>
      <c r="G36" s="184">
        <f t="shared" si="7"/>
        <v>0</v>
      </c>
      <c r="H36" s="183"/>
      <c r="I36" s="184">
        <f t="shared" si="8"/>
        <v>0</v>
      </c>
      <c r="J36" s="183"/>
      <c r="K36" s="184">
        <f t="shared" si="9"/>
        <v>0</v>
      </c>
      <c r="L36" s="184">
        <v>21</v>
      </c>
      <c r="M36" s="184">
        <f t="shared" si="10"/>
        <v>0</v>
      </c>
      <c r="N36" s="184">
        <v>0</v>
      </c>
      <c r="O36" s="184">
        <f t="shared" si="11"/>
        <v>0</v>
      </c>
      <c r="P36" s="184">
        <v>0</v>
      </c>
      <c r="Q36" s="184">
        <f t="shared" si="12"/>
        <v>0</v>
      </c>
      <c r="R36" s="184"/>
      <c r="S36" s="184" t="s">
        <v>230</v>
      </c>
      <c r="T36" s="185" t="s">
        <v>156</v>
      </c>
      <c r="U36" s="159">
        <v>0</v>
      </c>
      <c r="V36" s="159">
        <f t="shared" si="13"/>
        <v>0</v>
      </c>
      <c r="W36" s="159"/>
      <c r="X36" s="159" t="s">
        <v>329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500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79">
        <v>26</v>
      </c>
      <c r="B37" s="180" t="s">
        <v>533</v>
      </c>
      <c r="C37" s="191" t="s">
        <v>536</v>
      </c>
      <c r="D37" s="181" t="s">
        <v>322</v>
      </c>
      <c r="E37" s="182">
        <v>1</v>
      </c>
      <c r="F37" s="183"/>
      <c r="G37" s="184">
        <f t="shared" si="7"/>
        <v>0</v>
      </c>
      <c r="H37" s="183"/>
      <c r="I37" s="184">
        <f t="shared" si="8"/>
        <v>0</v>
      </c>
      <c r="J37" s="183"/>
      <c r="K37" s="184">
        <f t="shared" si="9"/>
        <v>0</v>
      </c>
      <c r="L37" s="184">
        <v>21</v>
      </c>
      <c r="M37" s="184">
        <f t="shared" si="10"/>
        <v>0</v>
      </c>
      <c r="N37" s="184">
        <v>0</v>
      </c>
      <c r="O37" s="184">
        <f t="shared" si="11"/>
        <v>0</v>
      </c>
      <c r="P37" s="184">
        <v>0</v>
      </c>
      <c r="Q37" s="184">
        <f t="shared" si="12"/>
        <v>0</v>
      </c>
      <c r="R37" s="184"/>
      <c r="S37" s="184" t="s">
        <v>230</v>
      </c>
      <c r="T37" s="185" t="s">
        <v>156</v>
      </c>
      <c r="U37" s="159">
        <v>0</v>
      </c>
      <c r="V37" s="159">
        <f t="shared" si="13"/>
        <v>0</v>
      </c>
      <c r="W37" s="159"/>
      <c r="X37" s="159" t="s">
        <v>157</v>
      </c>
      <c r="Y37" s="149"/>
      <c r="Z37" s="149"/>
      <c r="AA37" s="149"/>
      <c r="AB37" s="149"/>
      <c r="AC37" s="149"/>
      <c r="AD37" s="149"/>
      <c r="AE37" s="149"/>
      <c r="AF37" s="149"/>
      <c r="AG37" s="149" t="s">
        <v>414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79">
        <v>27</v>
      </c>
      <c r="B38" s="180" t="s">
        <v>535</v>
      </c>
      <c r="C38" s="191" t="s">
        <v>538</v>
      </c>
      <c r="D38" s="181" t="s">
        <v>322</v>
      </c>
      <c r="E38" s="182">
        <v>6</v>
      </c>
      <c r="F38" s="183"/>
      <c r="G38" s="184">
        <f t="shared" si="7"/>
        <v>0</v>
      </c>
      <c r="H38" s="183"/>
      <c r="I38" s="184">
        <f t="shared" si="8"/>
        <v>0</v>
      </c>
      <c r="J38" s="183"/>
      <c r="K38" s="184">
        <f t="shared" si="9"/>
        <v>0</v>
      </c>
      <c r="L38" s="184">
        <v>21</v>
      </c>
      <c r="M38" s="184">
        <f t="shared" si="10"/>
        <v>0</v>
      </c>
      <c r="N38" s="184">
        <v>0</v>
      </c>
      <c r="O38" s="184">
        <f t="shared" si="11"/>
        <v>0</v>
      </c>
      <c r="P38" s="184">
        <v>0</v>
      </c>
      <c r="Q38" s="184">
        <f t="shared" si="12"/>
        <v>0</v>
      </c>
      <c r="R38" s="184"/>
      <c r="S38" s="184" t="s">
        <v>230</v>
      </c>
      <c r="T38" s="185" t="s">
        <v>156</v>
      </c>
      <c r="U38" s="159">
        <v>0</v>
      </c>
      <c r="V38" s="159">
        <f t="shared" si="13"/>
        <v>0</v>
      </c>
      <c r="W38" s="159"/>
      <c r="X38" s="159" t="s">
        <v>157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414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x14ac:dyDescent="0.2">
      <c r="A39" s="164" t="s">
        <v>149</v>
      </c>
      <c r="B39" s="165" t="s">
        <v>70</v>
      </c>
      <c r="C39" s="187" t="s">
        <v>71</v>
      </c>
      <c r="D39" s="166"/>
      <c r="E39" s="167"/>
      <c r="F39" s="168"/>
      <c r="G39" s="168">
        <f>SUMIF(AG40:AG49,"&lt;&gt;NOR",G40:G49)</f>
        <v>0</v>
      </c>
      <c r="H39" s="168"/>
      <c r="I39" s="168">
        <f>SUM(I40:I49)</f>
        <v>0</v>
      </c>
      <c r="J39" s="168"/>
      <c r="K39" s="168">
        <f>SUM(K40:K49)</f>
        <v>0</v>
      </c>
      <c r="L39" s="168"/>
      <c r="M39" s="168">
        <f>SUM(M40:M49)</f>
        <v>0</v>
      </c>
      <c r="N39" s="168"/>
      <c r="O39" s="168">
        <f>SUM(O40:O49)</f>
        <v>0</v>
      </c>
      <c r="P39" s="168"/>
      <c r="Q39" s="168">
        <f>SUM(Q40:Q49)</f>
        <v>0</v>
      </c>
      <c r="R39" s="168"/>
      <c r="S39" s="168"/>
      <c r="T39" s="169"/>
      <c r="U39" s="163"/>
      <c r="V39" s="163">
        <f>SUM(V40:V49)</f>
        <v>0</v>
      </c>
      <c r="W39" s="163"/>
      <c r="X39" s="163"/>
      <c r="AG39" t="s">
        <v>150</v>
      </c>
    </row>
    <row r="40" spans="1:60" outlineLevel="1" x14ac:dyDescent="0.2">
      <c r="A40" s="179">
        <v>28</v>
      </c>
      <c r="B40" s="180" t="s">
        <v>537</v>
      </c>
      <c r="C40" s="191" t="s">
        <v>540</v>
      </c>
      <c r="D40" s="181" t="s">
        <v>458</v>
      </c>
      <c r="E40" s="182">
        <v>160</v>
      </c>
      <c r="F40" s="183"/>
      <c r="G40" s="184">
        <f t="shared" ref="G40:G49" si="14">ROUND(E40*F40,2)</f>
        <v>0</v>
      </c>
      <c r="H40" s="183"/>
      <c r="I40" s="184">
        <f t="shared" ref="I40:I49" si="15">ROUND(E40*H40,2)</f>
        <v>0</v>
      </c>
      <c r="J40" s="183"/>
      <c r="K40" s="184">
        <f t="shared" ref="K40:K49" si="16">ROUND(E40*J40,2)</f>
        <v>0</v>
      </c>
      <c r="L40" s="184">
        <v>21</v>
      </c>
      <c r="M40" s="184">
        <f t="shared" ref="M40:M49" si="17">G40*(1+L40/100)</f>
        <v>0</v>
      </c>
      <c r="N40" s="184">
        <v>0</v>
      </c>
      <c r="O40" s="184">
        <f t="shared" ref="O40:O49" si="18">ROUND(E40*N40,2)</f>
        <v>0</v>
      </c>
      <c r="P40" s="184">
        <v>0</v>
      </c>
      <c r="Q40" s="184">
        <f t="shared" ref="Q40:Q49" si="19">ROUND(E40*P40,2)</f>
        <v>0</v>
      </c>
      <c r="R40" s="184"/>
      <c r="S40" s="184" t="s">
        <v>230</v>
      </c>
      <c r="T40" s="185" t="s">
        <v>156</v>
      </c>
      <c r="U40" s="159">
        <v>0</v>
      </c>
      <c r="V40" s="159">
        <f t="shared" ref="V40:V49" si="20">ROUND(E40*U40,2)</f>
        <v>0</v>
      </c>
      <c r="W40" s="159"/>
      <c r="X40" s="159" t="s">
        <v>157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414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79">
        <v>29</v>
      </c>
      <c r="B41" s="180" t="s">
        <v>539</v>
      </c>
      <c r="C41" s="191" t="s">
        <v>542</v>
      </c>
      <c r="D41" s="181" t="s">
        <v>458</v>
      </c>
      <c r="E41" s="182">
        <v>20</v>
      </c>
      <c r="F41" s="183"/>
      <c r="G41" s="184">
        <f t="shared" si="14"/>
        <v>0</v>
      </c>
      <c r="H41" s="183"/>
      <c r="I41" s="184">
        <f t="shared" si="15"/>
        <v>0</v>
      </c>
      <c r="J41" s="183"/>
      <c r="K41" s="184">
        <f t="shared" si="16"/>
        <v>0</v>
      </c>
      <c r="L41" s="184">
        <v>21</v>
      </c>
      <c r="M41" s="184">
        <f t="shared" si="17"/>
        <v>0</v>
      </c>
      <c r="N41" s="184">
        <v>0</v>
      </c>
      <c r="O41" s="184">
        <f t="shared" si="18"/>
        <v>0</v>
      </c>
      <c r="P41" s="184">
        <v>0</v>
      </c>
      <c r="Q41" s="184">
        <f t="shared" si="19"/>
        <v>0</v>
      </c>
      <c r="R41" s="184"/>
      <c r="S41" s="184" t="s">
        <v>230</v>
      </c>
      <c r="T41" s="185" t="s">
        <v>156</v>
      </c>
      <c r="U41" s="159">
        <v>0</v>
      </c>
      <c r="V41" s="159">
        <f t="shared" si="20"/>
        <v>0</v>
      </c>
      <c r="W41" s="159"/>
      <c r="X41" s="159" t="s">
        <v>157</v>
      </c>
      <c r="Y41" s="149"/>
      <c r="Z41" s="149"/>
      <c r="AA41" s="149"/>
      <c r="AB41" s="149"/>
      <c r="AC41" s="149"/>
      <c r="AD41" s="149"/>
      <c r="AE41" s="149"/>
      <c r="AF41" s="149"/>
      <c r="AG41" s="149" t="s">
        <v>414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9">
        <v>30</v>
      </c>
      <c r="B42" s="180" t="s">
        <v>541</v>
      </c>
      <c r="C42" s="191" t="s">
        <v>544</v>
      </c>
      <c r="D42" s="181" t="s">
        <v>458</v>
      </c>
      <c r="E42" s="182">
        <v>120</v>
      </c>
      <c r="F42" s="183"/>
      <c r="G42" s="184">
        <f t="shared" si="14"/>
        <v>0</v>
      </c>
      <c r="H42" s="183"/>
      <c r="I42" s="184">
        <f t="shared" si="15"/>
        <v>0</v>
      </c>
      <c r="J42" s="183"/>
      <c r="K42" s="184">
        <f t="shared" si="16"/>
        <v>0</v>
      </c>
      <c r="L42" s="184">
        <v>21</v>
      </c>
      <c r="M42" s="184">
        <f t="shared" si="17"/>
        <v>0</v>
      </c>
      <c r="N42" s="184">
        <v>0</v>
      </c>
      <c r="O42" s="184">
        <f t="shared" si="18"/>
        <v>0</v>
      </c>
      <c r="P42" s="184">
        <v>0</v>
      </c>
      <c r="Q42" s="184">
        <f t="shared" si="19"/>
        <v>0</v>
      </c>
      <c r="R42" s="184"/>
      <c r="S42" s="184" t="s">
        <v>230</v>
      </c>
      <c r="T42" s="185" t="s">
        <v>156</v>
      </c>
      <c r="U42" s="159">
        <v>0</v>
      </c>
      <c r="V42" s="159">
        <f t="shared" si="20"/>
        <v>0</v>
      </c>
      <c r="W42" s="159"/>
      <c r="X42" s="159" t="s">
        <v>157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414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79">
        <v>31</v>
      </c>
      <c r="B43" s="180" t="s">
        <v>543</v>
      </c>
      <c r="C43" s="191" t="s">
        <v>546</v>
      </c>
      <c r="D43" s="181" t="s">
        <v>458</v>
      </c>
      <c r="E43" s="182">
        <v>30</v>
      </c>
      <c r="F43" s="183"/>
      <c r="G43" s="184">
        <f t="shared" si="14"/>
        <v>0</v>
      </c>
      <c r="H43" s="183"/>
      <c r="I43" s="184">
        <f t="shared" si="15"/>
        <v>0</v>
      </c>
      <c r="J43" s="183"/>
      <c r="K43" s="184">
        <f t="shared" si="16"/>
        <v>0</v>
      </c>
      <c r="L43" s="184">
        <v>21</v>
      </c>
      <c r="M43" s="184">
        <f t="shared" si="17"/>
        <v>0</v>
      </c>
      <c r="N43" s="184">
        <v>0</v>
      </c>
      <c r="O43" s="184">
        <f t="shared" si="18"/>
        <v>0</v>
      </c>
      <c r="P43" s="184">
        <v>0</v>
      </c>
      <c r="Q43" s="184">
        <f t="shared" si="19"/>
        <v>0</v>
      </c>
      <c r="R43" s="184"/>
      <c r="S43" s="184" t="s">
        <v>230</v>
      </c>
      <c r="T43" s="185" t="s">
        <v>156</v>
      </c>
      <c r="U43" s="159">
        <v>0</v>
      </c>
      <c r="V43" s="159">
        <f t="shared" si="20"/>
        <v>0</v>
      </c>
      <c r="W43" s="159"/>
      <c r="X43" s="159" t="s">
        <v>157</v>
      </c>
      <c r="Y43" s="149"/>
      <c r="Z43" s="149"/>
      <c r="AA43" s="149"/>
      <c r="AB43" s="149"/>
      <c r="AC43" s="149"/>
      <c r="AD43" s="149"/>
      <c r="AE43" s="149"/>
      <c r="AF43" s="149"/>
      <c r="AG43" s="149" t="s">
        <v>414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79">
        <v>32</v>
      </c>
      <c r="B44" s="180" t="s">
        <v>545</v>
      </c>
      <c r="C44" s="191" t="s">
        <v>548</v>
      </c>
      <c r="D44" s="181" t="s">
        <v>458</v>
      </c>
      <c r="E44" s="182">
        <v>10</v>
      </c>
      <c r="F44" s="183"/>
      <c r="G44" s="184">
        <f t="shared" si="14"/>
        <v>0</v>
      </c>
      <c r="H44" s="183"/>
      <c r="I44" s="184">
        <f t="shared" si="15"/>
        <v>0</v>
      </c>
      <c r="J44" s="183"/>
      <c r="K44" s="184">
        <f t="shared" si="16"/>
        <v>0</v>
      </c>
      <c r="L44" s="184">
        <v>21</v>
      </c>
      <c r="M44" s="184">
        <f t="shared" si="17"/>
        <v>0</v>
      </c>
      <c r="N44" s="184">
        <v>0</v>
      </c>
      <c r="O44" s="184">
        <f t="shared" si="18"/>
        <v>0</v>
      </c>
      <c r="P44" s="184">
        <v>0</v>
      </c>
      <c r="Q44" s="184">
        <f t="shared" si="19"/>
        <v>0</v>
      </c>
      <c r="R44" s="184"/>
      <c r="S44" s="184" t="s">
        <v>230</v>
      </c>
      <c r="T44" s="185" t="s">
        <v>156</v>
      </c>
      <c r="U44" s="159">
        <v>0</v>
      </c>
      <c r="V44" s="159">
        <f t="shared" si="20"/>
        <v>0</v>
      </c>
      <c r="W44" s="159"/>
      <c r="X44" s="159" t="s">
        <v>157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414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9">
        <v>33</v>
      </c>
      <c r="B45" s="180" t="s">
        <v>547</v>
      </c>
      <c r="C45" s="191" t="s">
        <v>587</v>
      </c>
      <c r="D45" s="181" t="s">
        <v>458</v>
      </c>
      <c r="E45" s="182">
        <v>20</v>
      </c>
      <c r="F45" s="183"/>
      <c r="G45" s="184">
        <f t="shared" si="14"/>
        <v>0</v>
      </c>
      <c r="H45" s="183"/>
      <c r="I45" s="184">
        <f t="shared" si="15"/>
        <v>0</v>
      </c>
      <c r="J45" s="183"/>
      <c r="K45" s="184">
        <f t="shared" si="16"/>
        <v>0</v>
      </c>
      <c r="L45" s="184">
        <v>21</v>
      </c>
      <c r="M45" s="184">
        <f t="shared" si="17"/>
        <v>0</v>
      </c>
      <c r="N45" s="184">
        <v>0</v>
      </c>
      <c r="O45" s="184">
        <f t="shared" si="18"/>
        <v>0</v>
      </c>
      <c r="P45" s="184">
        <v>0</v>
      </c>
      <c r="Q45" s="184">
        <f t="shared" si="19"/>
        <v>0</v>
      </c>
      <c r="R45" s="184"/>
      <c r="S45" s="184" t="s">
        <v>230</v>
      </c>
      <c r="T45" s="185" t="s">
        <v>156</v>
      </c>
      <c r="U45" s="159">
        <v>0</v>
      </c>
      <c r="V45" s="159">
        <f t="shared" si="20"/>
        <v>0</v>
      </c>
      <c r="W45" s="159"/>
      <c r="X45" s="159" t="s">
        <v>157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414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79">
        <v>34</v>
      </c>
      <c r="B46" s="180" t="s">
        <v>549</v>
      </c>
      <c r="C46" s="191" t="s">
        <v>550</v>
      </c>
      <c r="D46" s="181" t="s">
        <v>458</v>
      </c>
      <c r="E46" s="182">
        <v>50</v>
      </c>
      <c r="F46" s="183"/>
      <c r="G46" s="184">
        <f t="shared" si="14"/>
        <v>0</v>
      </c>
      <c r="H46" s="183"/>
      <c r="I46" s="184">
        <f t="shared" si="15"/>
        <v>0</v>
      </c>
      <c r="J46" s="183"/>
      <c r="K46" s="184">
        <f t="shared" si="16"/>
        <v>0</v>
      </c>
      <c r="L46" s="184">
        <v>21</v>
      </c>
      <c r="M46" s="184">
        <f t="shared" si="17"/>
        <v>0</v>
      </c>
      <c r="N46" s="184">
        <v>0</v>
      </c>
      <c r="O46" s="184">
        <f t="shared" si="18"/>
        <v>0</v>
      </c>
      <c r="P46" s="184">
        <v>0</v>
      </c>
      <c r="Q46" s="184">
        <f t="shared" si="19"/>
        <v>0</v>
      </c>
      <c r="R46" s="184"/>
      <c r="S46" s="184" t="s">
        <v>230</v>
      </c>
      <c r="T46" s="185" t="s">
        <v>156</v>
      </c>
      <c r="U46" s="159">
        <v>0</v>
      </c>
      <c r="V46" s="159">
        <f t="shared" si="20"/>
        <v>0</v>
      </c>
      <c r="W46" s="159"/>
      <c r="X46" s="159" t="s">
        <v>157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414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79">
        <v>35</v>
      </c>
      <c r="B47" s="180" t="s">
        <v>551</v>
      </c>
      <c r="C47" s="191" t="s">
        <v>552</v>
      </c>
      <c r="D47" s="181" t="s">
        <v>458</v>
      </c>
      <c r="E47" s="182">
        <v>65</v>
      </c>
      <c r="F47" s="183"/>
      <c r="G47" s="184">
        <f t="shared" si="14"/>
        <v>0</v>
      </c>
      <c r="H47" s="183"/>
      <c r="I47" s="184">
        <f t="shared" si="15"/>
        <v>0</v>
      </c>
      <c r="J47" s="183"/>
      <c r="K47" s="184">
        <f t="shared" si="16"/>
        <v>0</v>
      </c>
      <c r="L47" s="184">
        <v>21</v>
      </c>
      <c r="M47" s="184">
        <f t="shared" si="17"/>
        <v>0</v>
      </c>
      <c r="N47" s="184">
        <v>0</v>
      </c>
      <c r="O47" s="184">
        <f t="shared" si="18"/>
        <v>0</v>
      </c>
      <c r="P47" s="184">
        <v>0</v>
      </c>
      <c r="Q47" s="184">
        <f t="shared" si="19"/>
        <v>0</v>
      </c>
      <c r="R47" s="184"/>
      <c r="S47" s="184" t="s">
        <v>230</v>
      </c>
      <c r="T47" s="185" t="s">
        <v>156</v>
      </c>
      <c r="U47" s="159">
        <v>0</v>
      </c>
      <c r="V47" s="159">
        <f t="shared" si="20"/>
        <v>0</v>
      </c>
      <c r="W47" s="159"/>
      <c r="X47" s="159" t="s">
        <v>157</v>
      </c>
      <c r="Y47" s="149"/>
      <c r="Z47" s="149"/>
      <c r="AA47" s="149"/>
      <c r="AB47" s="149"/>
      <c r="AC47" s="149"/>
      <c r="AD47" s="149"/>
      <c r="AE47" s="149"/>
      <c r="AF47" s="149"/>
      <c r="AG47" s="149" t="s">
        <v>414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79">
        <v>36</v>
      </c>
      <c r="B48" s="180" t="s">
        <v>553</v>
      </c>
      <c r="C48" s="191" t="s">
        <v>554</v>
      </c>
      <c r="D48" s="181" t="s">
        <v>458</v>
      </c>
      <c r="E48" s="182">
        <v>2</v>
      </c>
      <c r="F48" s="183"/>
      <c r="G48" s="184">
        <f t="shared" si="14"/>
        <v>0</v>
      </c>
      <c r="H48" s="183"/>
      <c r="I48" s="184">
        <f t="shared" si="15"/>
        <v>0</v>
      </c>
      <c r="J48" s="183"/>
      <c r="K48" s="184">
        <f t="shared" si="16"/>
        <v>0</v>
      </c>
      <c r="L48" s="184">
        <v>21</v>
      </c>
      <c r="M48" s="184">
        <f t="shared" si="17"/>
        <v>0</v>
      </c>
      <c r="N48" s="184">
        <v>0</v>
      </c>
      <c r="O48" s="184">
        <f t="shared" si="18"/>
        <v>0</v>
      </c>
      <c r="P48" s="184">
        <v>0</v>
      </c>
      <c r="Q48" s="184">
        <f t="shared" si="19"/>
        <v>0</v>
      </c>
      <c r="R48" s="184"/>
      <c r="S48" s="184" t="s">
        <v>230</v>
      </c>
      <c r="T48" s="185" t="s">
        <v>156</v>
      </c>
      <c r="U48" s="159">
        <v>0</v>
      </c>
      <c r="V48" s="159">
        <f t="shared" si="20"/>
        <v>0</v>
      </c>
      <c r="W48" s="159"/>
      <c r="X48" s="159" t="s">
        <v>157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414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9">
        <v>37</v>
      </c>
      <c r="B49" s="180" t="s">
        <v>555</v>
      </c>
      <c r="C49" s="191" t="s">
        <v>556</v>
      </c>
      <c r="D49" s="181" t="s">
        <v>508</v>
      </c>
      <c r="E49" s="182">
        <v>1</v>
      </c>
      <c r="F49" s="183"/>
      <c r="G49" s="184">
        <f t="shared" si="14"/>
        <v>0</v>
      </c>
      <c r="H49" s="183"/>
      <c r="I49" s="184">
        <f t="shared" si="15"/>
        <v>0</v>
      </c>
      <c r="J49" s="183"/>
      <c r="K49" s="184">
        <f t="shared" si="16"/>
        <v>0</v>
      </c>
      <c r="L49" s="184">
        <v>21</v>
      </c>
      <c r="M49" s="184">
        <f t="shared" si="17"/>
        <v>0</v>
      </c>
      <c r="N49" s="184">
        <v>0</v>
      </c>
      <c r="O49" s="184">
        <f t="shared" si="18"/>
        <v>0</v>
      </c>
      <c r="P49" s="184">
        <v>0</v>
      </c>
      <c r="Q49" s="184">
        <f t="shared" si="19"/>
        <v>0</v>
      </c>
      <c r="R49" s="184"/>
      <c r="S49" s="184" t="s">
        <v>230</v>
      </c>
      <c r="T49" s="185" t="s">
        <v>156</v>
      </c>
      <c r="U49" s="159">
        <v>0</v>
      </c>
      <c r="V49" s="159">
        <f t="shared" si="20"/>
        <v>0</v>
      </c>
      <c r="W49" s="159"/>
      <c r="X49" s="159" t="s">
        <v>329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500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x14ac:dyDescent="0.2">
      <c r="A50" s="164" t="s">
        <v>149</v>
      </c>
      <c r="B50" s="165" t="s">
        <v>114</v>
      </c>
      <c r="C50" s="187" t="s">
        <v>115</v>
      </c>
      <c r="D50" s="166"/>
      <c r="E50" s="167"/>
      <c r="F50" s="168"/>
      <c r="G50" s="168">
        <f>SUMIF(AG51:AG62,"&lt;&gt;NOR",G51:G62)</f>
        <v>0</v>
      </c>
      <c r="H50" s="168"/>
      <c r="I50" s="168">
        <f>SUM(I51:I62)</f>
        <v>0</v>
      </c>
      <c r="J50" s="168"/>
      <c r="K50" s="168">
        <f>SUM(K51:K62)</f>
        <v>0</v>
      </c>
      <c r="L50" s="168"/>
      <c r="M50" s="168">
        <f>SUM(M51:M62)</f>
        <v>0</v>
      </c>
      <c r="N50" s="168"/>
      <c r="O50" s="168">
        <f>SUM(O51:O62)</f>
        <v>0</v>
      </c>
      <c r="P50" s="168"/>
      <c r="Q50" s="168">
        <f>SUM(Q51:Q62)</f>
        <v>0</v>
      </c>
      <c r="R50" s="168"/>
      <c r="S50" s="168"/>
      <c r="T50" s="169"/>
      <c r="U50" s="163"/>
      <c r="V50" s="163">
        <f>SUM(V51:V62)</f>
        <v>0</v>
      </c>
      <c r="W50" s="163"/>
      <c r="X50" s="163"/>
      <c r="AG50" t="s">
        <v>150</v>
      </c>
    </row>
    <row r="51" spans="1:60" outlineLevel="1" x14ac:dyDescent="0.2">
      <c r="A51" s="179">
        <v>38</v>
      </c>
      <c r="B51" s="180" t="s">
        <v>557</v>
      </c>
      <c r="C51" s="191" t="s">
        <v>558</v>
      </c>
      <c r="D51" s="181" t="s">
        <v>559</v>
      </c>
      <c r="E51" s="182">
        <v>40</v>
      </c>
      <c r="F51" s="183"/>
      <c r="G51" s="184">
        <f t="shared" ref="G51:G62" si="21">ROUND(E51*F51,2)</f>
        <v>0</v>
      </c>
      <c r="H51" s="183"/>
      <c r="I51" s="184">
        <f t="shared" ref="I51:I62" si="22">ROUND(E51*H51,2)</f>
        <v>0</v>
      </c>
      <c r="J51" s="183"/>
      <c r="K51" s="184">
        <f t="shared" ref="K51:K62" si="23">ROUND(E51*J51,2)</f>
        <v>0</v>
      </c>
      <c r="L51" s="184">
        <v>21</v>
      </c>
      <c r="M51" s="184">
        <f t="shared" ref="M51:M62" si="24">G51*(1+L51/100)</f>
        <v>0</v>
      </c>
      <c r="N51" s="184">
        <v>0</v>
      </c>
      <c r="O51" s="184">
        <f t="shared" ref="O51:O62" si="25">ROUND(E51*N51,2)</f>
        <v>0</v>
      </c>
      <c r="P51" s="184">
        <v>0</v>
      </c>
      <c r="Q51" s="184">
        <f t="shared" ref="Q51:Q62" si="26">ROUND(E51*P51,2)</f>
        <v>0</v>
      </c>
      <c r="R51" s="184"/>
      <c r="S51" s="184" t="s">
        <v>230</v>
      </c>
      <c r="T51" s="185" t="s">
        <v>156</v>
      </c>
      <c r="U51" s="159">
        <v>0</v>
      </c>
      <c r="V51" s="159">
        <f t="shared" ref="V51:V62" si="27">ROUND(E51*U51,2)</f>
        <v>0</v>
      </c>
      <c r="W51" s="159"/>
      <c r="X51" s="159" t="s">
        <v>157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560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9">
        <v>39</v>
      </c>
      <c r="B52" s="180" t="s">
        <v>561</v>
      </c>
      <c r="C52" s="191" t="s">
        <v>562</v>
      </c>
      <c r="D52" s="181" t="s">
        <v>508</v>
      </c>
      <c r="E52" s="182">
        <v>1</v>
      </c>
      <c r="F52" s="183"/>
      <c r="G52" s="184">
        <f t="shared" si="21"/>
        <v>0</v>
      </c>
      <c r="H52" s="183"/>
      <c r="I52" s="184">
        <f t="shared" si="22"/>
        <v>0</v>
      </c>
      <c r="J52" s="183"/>
      <c r="K52" s="184">
        <f t="shared" si="23"/>
        <v>0</v>
      </c>
      <c r="L52" s="184">
        <v>21</v>
      </c>
      <c r="M52" s="184">
        <f t="shared" si="24"/>
        <v>0</v>
      </c>
      <c r="N52" s="184">
        <v>0</v>
      </c>
      <c r="O52" s="184">
        <f t="shared" si="25"/>
        <v>0</v>
      </c>
      <c r="P52" s="184">
        <v>0</v>
      </c>
      <c r="Q52" s="184">
        <f t="shared" si="26"/>
        <v>0</v>
      </c>
      <c r="R52" s="184"/>
      <c r="S52" s="184" t="s">
        <v>230</v>
      </c>
      <c r="T52" s="185" t="s">
        <v>156</v>
      </c>
      <c r="U52" s="159">
        <v>0</v>
      </c>
      <c r="V52" s="159">
        <f t="shared" si="27"/>
        <v>0</v>
      </c>
      <c r="W52" s="159"/>
      <c r="X52" s="159" t="s">
        <v>157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560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9">
        <v>40</v>
      </c>
      <c r="B53" s="180" t="s">
        <v>563</v>
      </c>
      <c r="C53" s="191" t="s">
        <v>564</v>
      </c>
      <c r="D53" s="181" t="s">
        <v>508</v>
      </c>
      <c r="E53" s="182">
        <v>1</v>
      </c>
      <c r="F53" s="183"/>
      <c r="G53" s="184">
        <f t="shared" si="21"/>
        <v>0</v>
      </c>
      <c r="H53" s="183"/>
      <c r="I53" s="184">
        <f t="shared" si="22"/>
        <v>0</v>
      </c>
      <c r="J53" s="183"/>
      <c r="K53" s="184">
        <f t="shared" si="23"/>
        <v>0</v>
      </c>
      <c r="L53" s="184">
        <v>21</v>
      </c>
      <c r="M53" s="184">
        <f t="shared" si="24"/>
        <v>0</v>
      </c>
      <c r="N53" s="184">
        <v>0</v>
      </c>
      <c r="O53" s="184">
        <f t="shared" si="25"/>
        <v>0</v>
      </c>
      <c r="P53" s="184">
        <v>0</v>
      </c>
      <c r="Q53" s="184">
        <f t="shared" si="26"/>
        <v>0</v>
      </c>
      <c r="R53" s="184"/>
      <c r="S53" s="184" t="s">
        <v>230</v>
      </c>
      <c r="T53" s="185" t="s">
        <v>156</v>
      </c>
      <c r="U53" s="159">
        <v>0</v>
      </c>
      <c r="V53" s="159">
        <f t="shared" si="27"/>
        <v>0</v>
      </c>
      <c r="W53" s="159"/>
      <c r="X53" s="159" t="s">
        <v>157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560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9">
        <v>41</v>
      </c>
      <c r="B54" s="180" t="s">
        <v>565</v>
      </c>
      <c r="C54" s="191" t="s">
        <v>566</v>
      </c>
      <c r="D54" s="181" t="s">
        <v>508</v>
      </c>
      <c r="E54" s="182">
        <v>1</v>
      </c>
      <c r="F54" s="183"/>
      <c r="G54" s="184">
        <f t="shared" si="21"/>
        <v>0</v>
      </c>
      <c r="H54" s="183"/>
      <c r="I54" s="184">
        <f t="shared" si="22"/>
        <v>0</v>
      </c>
      <c r="J54" s="183"/>
      <c r="K54" s="184">
        <f t="shared" si="23"/>
        <v>0</v>
      </c>
      <c r="L54" s="184">
        <v>21</v>
      </c>
      <c r="M54" s="184">
        <f t="shared" si="24"/>
        <v>0</v>
      </c>
      <c r="N54" s="184">
        <v>0</v>
      </c>
      <c r="O54" s="184">
        <f t="shared" si="25"/>
        <v>0</v>
      </c>
      <c r="P54" s="184">
        <v>0</v>
      </c>
      <c r="Q54" s="184">
        <f t="shared" si="26"/>
        <v>0</v>
      </c>
      <c r="R54" s="184"/>
      <c r="S54" s="184" t="s">
        <v>230</v>
      </c>
      <c r="T54" s="185" t="s">
        <v>156</v>
      </c>
      <c r="U54" s="159">
        <v>0</v>
      </c>
      <c r="V54" s="159">
        <f t="shared" si="27"/>
        <v>0</v>
      </c>
      <c r="W54" s="159"/>
      <c r="X54" s="159" t="s">
        <v>157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560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9">
        <v>42</v>
      </c>
      <c r="B55" s="180" t="s">
        <v>567</v>
      </c>
      <c r="C55" s="191" t="s">
        <v>568</v>
      </c>
      <c r="D55" s="181" t="s">
        <v>508</v>
      </c>
      <c r="E55" s="182">
        <v>1</v>
      </c>
      <c r="F55" s="183"/>
      <c r="G55" s="184">
        <f t="shared" si="21"/>
        <v>0</v>
      </c>
      <c r="H55" s="183"/>
      <c r="I55" s="184">
        <f t="shared" si="22"/>
        <v>0</v>
      </c>
      <c r="J55" s="183"/>
      <c r="K55" s="184">
        <f t="shared" si="23"/>
        <v>0</v>
      </c>
      <c r="L55" s="184">
        <v>21</v>
      </c>
      <c r="M55" s="184">
        <f t="shared" si="24"/>
        <v>0</v>
      </c>
      <c r="N55" s="184">
        <v>0</v>
      </c>
      <c r="O55" s="184">
        <f t="shared" si="25"/>
        <v>0</v>
      </c>
      <c r="P55" s="184">
        <v>0</v>
      </c>
      <c r="Q55" s="184">
        <f t="shared" si="26"/>
        <v>0</v>
      </c>
      <c r="R55" s="184"/>
      <c r="S55" s="184" t="s">
        <v>230</v>
      </c>
      <c r="T55" s="185" t="s">
        <v>156</v>
      </c>
      <c r="U55" s="159">
        <v>0</v>
      </c>
      <c r="V55" s="159">
        <f t="shared" si="27"/>
        <v>0</v>
      </c>
      <c r="W55" s="159"/>
      <c r="X55" s="159" t="s">
        <v>157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560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9">
        <v>43</v>
      </c>
      <c r="B56" s="180" t="s">
        <v>569</v>
      </c>
      <c r="C56" s="191" t="s">
        <v>570</v>
      </c>
      <c r="D56" s="181" t="s">
        <v>508</v>
      </c>
      <c r="E56" s="182">
        <v>1</v>
      </c>
      <c r="F56" s="183"/>
      <c r="G56" s="184">
        <f t="shared" si="21"/>
        <v>0</v>
      </c>
      <c r="H56" s="183"/>
      <c r="I56" s="184">
        <f t="shared" si="22"/>
        <v>0</v>
      </c>
      <c r="J56" s="183"/>
      <c r="K56" s="184">
        <f t="shared" si="23"/>
        <v>0</v>
      </c>
      <c r="L56" s="184">
        <v>21</v>
      </c>
      <c r="M56" s="184">
        <f t="shared" si="24"/>
        <v>0</v>
      </c>
      <c r="N56" s="184">
        <v>0</v>
      </c>
      <c r="O56" s="184">
        <f t="shared" si="25"/>
        <v>0</v>
      </c>
      <c r="P56" s="184">
        <v>0</v>
      </c>
      <c r="Q56" s="184">
        <f t="shared" si="26"/>
        <v>0</v>
      </c>
      <c r="R56" s="184"/>
      <c r="S56" s="184" t="s">
        <v>230</v>
      </c>
      <c r="T56" s="185" t="s">
        <v>156</v>
      </c>
      <c r="U56" s="159">
        <v>0</v>
      </c>
      <c r="V56" s="159">
        <f t="shared" si="27"/>
        <v>0</v>
      </c>
      <c r="W56" s="159"/>
      <c r="X56" s="159" t="s">
        <v>157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560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9">
        <v>44</v>
      </c>
      <c r="B57" s="180" t="s">
        <v>571</v>
      </c>
      <c r="C57" s="191" t="s">
        <v>572</v>
      </c>
      <c r="D57" s="181" t="s">
        <v>508</v>
      </c>
      <c r="E57" s="182">
        <v>1</v>
      </c>
      <c r="F57" s="183"/>
      <c r="G57" s="184">
        <f t="shared" si="21"/>
        <v>0</v>
      </c>
      <c r="H57" s="183"/>
      <c r="I57" s="184">
        <f t="shared" si="22"/>
        <v>0</v>
      </c>
      <c r="J57" s="183"/>
      <c r="K57" s="184">
        <f t="shared" si="23"/>
        <v>0</v>
      </c>
      <c r="L57" s="184">
        <v>21</v>
      </c>
      <c r="M57" s="184">
        <f t="shared" si="24"/>
        <v>0</v>
      </c>
      <c r="N57" s="184">
        <v>0</v>
      </c>
      <c r="O57" s="184">
        <f t="shared" si="25"/>
        <v>0</v>
      </c>
      <c r="P57" s="184">
        <v>0</v>
      </c>
      <c r="Q57" s="184">
        <f t="shared" si="26"/>
        <v>0</v>
      </c>
      <c r="R57" s="184"/>
      <c r="S57" s="184" t="s">
        <v>230</v>
      </c>
      <c r="T57" s="185" t="s">
        <v>156</v>
      </c>
      <c r="U57" s="159">
        <v>0</v>
      </c>
      <c r="V57" s="159">
        <f t="shared" si="27"/>
        <v>0</v>
      </c>
      <c r="W57" s="159"/>
      <c r="X57" s="159" t="s">
        <v>157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560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9">
        <v>45</v>
      </c>
      <c r="B58" s="180" t="s">
        <v>573</v>
      </c>
      <c r="C58" s="191" t="s">
        <v>476</v>
      </c>
      <c r="D58" s="181" t="s">
        <v>508</v>
      </c>
      <c r="E58" s="182">
        <v>1</v>
      </c>
      <c r="F58" s="183"/>
      <c r="G58" s="184">
        <f t="shared" si="21"/>
        <v>0</v>
      </c>
      <c r="H58" s="183"/>
      <c r="I58" s="184">
        <f t="shared" si="22"/>
        <v>0</v>
      </c>
      <c r="J58" s="183"/>
      <c r="K58" s="184">
        <f t="shared" si="23"/>
        <v>0</v>
      </c>
      <c r="L58" s="184">
        <v>21</v>
      </c>
      <c r="M58" s="184">
        <f t="shared" si="24"/>
        <v>0</v>
      </c>
      <c r="N58" s="184">
        <v>0</v>
      </c>
      <c r="O58" s="184">
        <f t="shared" si="25"/>
        <v>0</v>
      </c>
      <c r="P58" s="184">
        <v>0</v>
      </c>
      <c r="Q58" s="184">
        <f t="shared" si="26"/>
        <v>0</v>
      </c>
      <c r="R58" s="184"/>
      <c r="S58" s="184" t="s">
        <v>230</v>
      </c>
      <c r="T58" s="185" t="s">
        <v>156</v>
      </c>
      <c r="U58" s="159">
        <v>0</v>
      </c>
      <c r="V58" s="159">
        <f t="shared" si="27"/>
        <v>0</v>
      </c>
      <c r="W58" s="159"/>
      <c r="X58" s="159" t="s">
        <v>157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560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9">
        <v>46</v>
      </c>
      <c r="B59" s="180" t="s">
        <v>574</v>
      </c>
      <c r="C59" s="191" t="s">
        <v>575</v>
      </c>
      <c r="D59" s="181" t="s">
        <v>508</v>
      </c>
      <c r="E59" s="182">
        <v>1</v>
      </c>
      <c r="F59" s="183"/>
      <c r="G59" s="184">
        <f t="shared" si="21"/>
        <v>0</v>
      </c>
      <c r="H59" s="183"/>
      <c r="I59" s="184">
        <f t="shared" si="22"/>
        <v>0</v>
      </c>
      <c r="J59" s="183"/>
      <c r="K59" s="184">
        <f t="shared" si="23"/>
        <v>0</v>
      </c>
      <c r="L59" s="184">
        <v>21</v>
      </c>
      <c r="M59" s="184">
        <f t="shared" si="24"/>
        <v>0</v>
      </c>
      <c r="N59" s="184">
        <v>0</v>
      </c>
      <c r="O59" s="184">
        <f t="shared" si="25"/>
        <v>0</v>
      </c>
      <c r="P59" s="184">
        <v>0</v>
      </c>
      <c r="Q59" s="184">
        <f t="shared" si="26"/>
        <v>0</v>
      </c>
      <c r="R59" s="184"/>
      <c r="S59" s="184" t="s">
        <v>230</v>
      </c>
      <c r="T59" s="185" t="s">
        <v>156</v>
      </c>
      <c r="U59" s="159">
        <v>0</v>
      </c>
      <c r="V59" s="159">
        <f t="shared" si="27"/>
        <v>0</v>
      </c>
      <c r="W59" s="159"/>
      <c r="X59" s="159" t="s">
        <v>157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560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79">
        <v>47</v>
      </c>
      <c r="B60" s="180" t="s">
        <v>576</v>
      </c>
      <c r="C60" s="191" t="s">
        <v>577</v>
      </c>
      <c r="D60" s="181" t="s">
        <v>508</v>
      </c>
      <c r="E60" s="182">
        <v>1</v>
      </c>
      <c r="F60" s="183"/>
      <c r="G60" s="184">
        <f t="shared" si="21"/>
        <v>0</v>
      </c>
      <c r="H60" s="183"/>
      <c r="I60" s="184">
        <f t="shared" si="22"/>
        <v>0</v>
      </c>
      <c r="J60" s="183"/>
      <c r="K60" s="184">
        <f t="shared" si="23"/>
        <v>0</v>
      </c>
      <c r="L60" s="184">
        <v>21</v>
      </c>
      <c r="M60" s="184">
        <f t="shared" si="24"/>
        <v>0</v>
      </c>
      <c r="N60" s="184">
        <v>0</v>
      </c>
      <c r="O60" s="184">
        <f t="shared" si="25"/>
        <v>0</v>
      </c>
      <c r="P60" s="184">
        <v>0</v>
      </c>
      <c r="Q60" s="184">
        <f t="shared" si="26"/>
        <v>0</v>
      </c>
      <c r="R60" s="184"/>
      <c r="S60" s="184" t="s">
        <v>155</v>
      </c>
      <c r="T60" s="185" t="s">
        <v>156</v>
      </c>
      <c r="U60" s="159">
        <v>0</v>
      </c>
      <c r="V60" s="159">
        <f t="shared" si="27"/>
        <v>0</v>
      </c>
      <c r="W60" s="159"/>
      <c r="X60" s="159" t="s">
        <v>578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579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9">
        <v>48</v>
      </c>
      <c r="B61" s="180" t="s">
        <v>580</v>
      </c>
      <c r="C61" s="191" t="s">
        <v>581</v>
      </c>
      <c r="D61" s="181" t="s">
        <v>508</v>
      </c>
      <c r="E61" s="182">
        <v>1</v>
      </c>
      <c r="F61" s="183"/>
      <c r="G61" s="184">
        <f t="shared" si="21"/>
        <v>0</v>
      </c>
      <c r="H61" s="183"/>
      <c r="I61" s="184">
        <f t="shared" si="22"/>
        <v>0</v>
      </c>
      <c r="J61" s="183"/>
      <c r="K61" s="184">
        <f t="shared" si="23"/>
        <v>0</v>
      </c>
      <c r="L61" s="184">
        <v>21</v>
      </c>
      <c r="M61" s="184">
        <f t="shared" si="24"/>
        <v>0</v>
      </c>
      <c r="N61" s="184">
        <v>0</v>
      </c>
      <c r="O61" s="184">
        <f t="shared" si="25"/>
        <v>0</v>
      </c>
      <c r="P61" s="184">
        <v>0</v>
      </c>
      <c r="Q61" s="184">
        <f t="shared" si="26"/>
        <v>0</v>
      </c>
      <c r="R61" s="184"/>
      <c r="S61" s="184" t="s">
        <v>230</v>
      </c>
      <c r="T61" s="185" t="s">
        <v>156</v>
      </c>
      <c r="U61" s="159">
        <v>0</v>
      </c>
      <c r="V61" s="159">
        <f t="shared" si="27"/>
        <v>0</v>
      </c>
      <c r="W61" s="159"/>
      <c r="X61" s="159" t="s">
        <v>157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560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0">
        <v>49</v>
      </c>
      <c r="B62" s="171" t="s">
        <v>582</v>
      </c>
      <c r="C62" s="188" t="s">
        <v>583</v>
      </c>
      <c r="D62" s="172" t="s">
        <v>508</v>
      </c>
      <c r="E62" s="173">
        <v>1</v>
      </c>
      <c r="F62" s="174"/>
      <c r="G62" s="175">
        <f t="shared" si="21"/>
        <v>0</v>
      </c>
      <c r="H62" s="174"/>
      <c r="I62" s="175">
        <f t="shared" si="22"/>
        <v>0</v>
      </c>
      <c r="J62" s="174"/>
      <c r="K62" s="175">
        <f t="shared" si="23"/>
        <v>0</v>
      </c>
      <c r="L62" s="175">
        <v>21</v>
      </c>
      <c r="M62" s="175">
        <f t="shared" si="24"/>
        <v>0</v>
      </c>
      <c r="N62" s="175">
        <v>0</v>
      </c>
      <c r="O62" s="175">
        <f t="shared" si="25"/>
        <v>0</v>
      </c>
      <c r="P62" s="175">
        <v>0</v>
      </c>
      <c r="Q62" s="175">
        <f t="shared" si="26"/>
        <v>0</v>
      </c>
      <c r="R62" s="175"/>
      <c r="S62" s="175" t="s">
        <v>230</v>
      </c>
      <c r="T62" s="176" t="s">
        <v>156</v>
      </c>
      <c r="U62" s="159">
        <v>0</v>
      </c>
      <c r="V62" s="159">
        <f t="shared" si="27"/>
        <v>0</v>
      </c>
      <c r="W62" s="159"/>
      <c r="X62" s="159" t="s">
        <v>157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560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x14ac:dyDescent="0.2">
      <c r="A63" s="3"/>
      <c r="B63" s="4"/>
      <c r="C63" s="192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AE63">
        <v>15</v>
      </c>
      <c r="AF63">
        <v>21</v>
      </c>
      <c r="AG63" t="s">
        <v>136</v>
      </c>
    </row>
    <row r="64" spans="1:60" x14ac:dyDescent="0.2">
      <c r="A64" s="152"/>
      <c r="B64" s="153" t="s">
        <v>29</v>
      </c>
      <c r="C64" s="193"/>
      <c r="D64" s="154"/>
      <c r="E64" s="155"/>
      <c r="F64" s="155"/>
      <c r="G64" s="186">
        <f>G8+G18+G23+G29+G39+G50</f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AE64">
        <f>SUMIF(L7:L62,AE63,G7:G62)</f>
        <v>0</v>
      </c>
      <c r="AF64">
        <f>SUMIF(L7:L62,AF63,G7:G62)</f>
        <v>0</v>
      </c>
      <c r="AG64" t="s">
        <v>412</v>
      </c>
    </row>
    <row r="65" spans="3:33" x14ac:dyDescent="0.2">
      <c r="C65" s="194"/>
      <c r="D65" s="10"/>
      <c r="AG65" t="s">
        <v>413</v>
      </c>
    </row>
    <row r="66" spans="3:33" x14ac:dyDescent="0.2">
      <c r="D66" s="10"/>
    </row>
    <row r="67" spans="3:33" x14ac:dyDescent="0.2">
      <c r="D67" s="10"/>
    </row>
    <row r="68" spans="3:33" x14ac:dyDescent="0.2">
      <c r="D68" s="10"/>
    </row>
    <row r="69" spans="3:33" x14ac:dyDescent="0.2">
      <c r="D69" s="10"/>
    </row>
    <row r="70" spans="3:33" x14ac:dyDescent="0.2">
      <c r="D70" s="10"/>
    </row>
    <row r="71" spans="3:33" x14ac:dyDescent="0.2">
      <c r="D71" s="10"/>
    </row>
    <row r="72" spans="3:33" x14ac:dyDescent="0.2">
      <c r="D72" s="10"/>
    </row>
    <row r="73" spans="3:33" x14ac:dyDescent="0.2">
      <c r="D73" s="10"/>
    </row>
    <row r="74" spans="3:33" x14ac:dyDescent="0.2">
      <c r="D74" s="10"/>
    </row>
    <row r="75" spans="3:33" x14ac:dyDescent="0.2">
      <c r="D75" s="10"/>
    </row>
    <row r="76" spans="3:33" x14ac:dyDescent="0.2">
      <c r="D76" s="10"/>
    </row>
    <row r="77" spans="3:33" x14ac:dyDescent="0.2">
      <c r="D77" s="10"/>
    </row>
    <row r="78" spans="3:33" x14ac:dyDescent="0.2">
      <c r="D78" s="10"/>
    </row>
    <row r="79" spans="3:33" x14ac:dyDescent="0.2">
      <c r="D79" s="10"/>
    </row>
    <row r="80" spans="3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8rSpnARPivSxEurCt++D05QzerZBQIHmcD8L3e05foVXX5j8IEKY1NkAEcBxEIMwRn77Q8ntN3euVaH2zSPRw==" saltValue="cAfHsvbjGj2wEbdip077cA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52</vt:i4>
      </vt:variant>
    </vt:vector>
  </HeadingPairs>
  <TitlesOfParts>
    <vt:vector size="59" baseType="lpstr">
      <vt:lpstr>Pokyny pro vyplnění</vt:lpstr>
      <vt:lpstr>Stavba</vt:lpstr>
      <vt:lpstr>VzorPolozky</vt:lpstr>
      <vt:lpstr>01 01 Pol</vt:lpstr>
      <vt:lpstr>01 02 Pol</vt:lpstr>
      <vt:lpstr>01 03 Pol</vt:lpstr>
      <vt:lpstr>01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Osička</dc:creator>
  <cp:lastModifiedBy>Tomčalová Eva DiS.</cp:lastModifiedBy>
  <cp:lastPrinted>2019-03-19T12:27:02Z</cp:lastPrinted>
  <dcterms:created xsi:type="dcterms:W3CDTF">2009-04-08T07:15:50Z</dcterms:created>
  <dcterms:modified xsi:type="dcterms:W3CDTF">2020-06-22T12:42:01Z</dcterms:modified>
</cp:coreProperties>
</file>