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2 3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'2 3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'2 3 Pol'!$A$1:$X$37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Pavlina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<sst xmlns="http://schemas.openxmlformats.org/spreadsheetml/2006/main" count="321" uniqueCount="162">
  <si>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</si>
  <si>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</si>
  <si>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</si>
  <si>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</si>
  <si>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</si>
  <si>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</si>
  <si>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</si>
  <si>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</si>
  <si>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</si>
  <si>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</si>
  <si>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</si>
  <si>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</si>
  <si>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</si>
  <si>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</si>
  <si>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</si>
  <si>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</si>
  <si>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</si>
  <si>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</si>
  <si>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</si>
  <si>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</si>
  <si>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</si>
  <si>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</si>
  <si>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</si>
  <si>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</si>
  <si>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</si>
  <si>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</si>
  <si>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</si>
  <si>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</si>
  <si>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</si>
  <si>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</si>
  <si>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</si>
  <si>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</si>
  <si>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</si>
  <si>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</si>
  <si>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</si>
  <si>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</si>
  <si>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</si>
  <si>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</si>
  <si>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</si>
  <si>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</si>
  <si>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</si>
  <si>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</si>
  <si>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</si>
  <si>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3</t>
  </si>
  <si>
    <t>plocha 1</t>
  </si>
  <si>
    <t>2</t>
  </si>
  <si>
    <t xml:space="preserve">zámková dlažba </t>
  </si>
  <si>
    <t>Objekt:</t>
  </si>
  <si>
    <t>Rozpočet:</t>
  </si>
  <si>
    <t>N0015</t>
  </si>
  <si>
    <t>Správa nemovitostí Znojmo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</si>
  <si>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</si>
  <si>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</si>
  <si>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</si>
  <si>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</si>
  <si>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</si>
  <si>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</si>
  <si>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</si>
  <si>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</si>
  <si>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</si>
  <si>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</si>
  <si>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</si>
  <si>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</si>
  <si>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</si>
  <si>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</si>
  <si>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</si>
  <si>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</si>
  <si>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</si>
  <si>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</si>
  <si>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</si>
  <si>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</si>
  <si>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</si>
  <si>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</si>
  <si>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</si>
  <si>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</si>
  <si>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</si>
  <si>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</si>
  <si>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</si>
  <si>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</si>
  <si>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</si>
  <si>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</si>
  <si>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</si>
  <si>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</si>
  <si>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</si>
  <si>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</si>
  <si>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</si>
  <si>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</si>
  <si>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</si>
  <si>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</si>
  <si>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</si>
  <si>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</si>
  <si>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</si>
  <si>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</si>
  <si>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</si>
  <si>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</si>
  <si>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122301101</t>
  </si>
  <si>
    <t>Odkopávky nezapažené v hor. 4 do 100 m3</t>
  </si>
  <si>
    <t>m3</t>
  </si>
  <si>
    <t>RTS 20/ I</t>
  </si>
  <si>
    <t>Indiv</t>
  </si>
  <si>
    <t>Práce</t>
  </si>
  <si>
    <t>POL1_</t>
  </si>
  <si>
    <t>122301109</t>
  </si>
  <si>
    <t>Příplatek za lepivost - odkopávky v hor. 4</t>
  </si>
  <si>
    <t>162701105</t>
  </si>
  <si>
    <t>Vodorovné přemístění výkopku z hor.1-4 do 10000 m</t>
  </si>
  <si>
    <t>162701109</t>
  </si>
  <si>
    <t>Příplatek k vod. přemístění hor.1-4 za další 1 km</t>
  </si>
  <si>
    <t>171201201</t>
  </si>
  <si>
    <t>Uložení sypaniny na skládku</t>
  </si>
  <si>
    <t>181101101</t>
  </si>
  <si>
    <t>Úprava pláně v zářezech v hor. 1-4, bez zhutnění</t>
  </si>
  <si>
    <t>m2</t>
  </si>
  <si>
    <t>199000002</t>
  </si>
  <si>
    <t>Poplatek za skládku horniny 1- 4</t>
  </si>
  <si>
    <t>564251111</t>
  </si>
  <si>
    <t>Podklad ze štěrkopísku po zhutnění tloušťky 15 cm</t>
  </si>
  <si>
    <t>564871111</t>
  </si>
  <si>
    <t>Podklad ze štěrkodrti po zhutnění tloušťky 25 cm štěrkodrť frakce 0-63 mm</t>
  </si>
  <si>
    <t>596215061</t>
  </si>
  <si>
    <t>Kladení zámkové dlažby tl. 10 cm do drtě tl. 4 cm</t>
  </si>
  <si>
    <t>596291115</t>
  </si>
  <si>
    <t xml:space="preserve">Řezání zámkové dlažby tl.100 mm </t>
  </si>
  <si>
    <t>m</t>
  </si>
  <si>
    <t>63131918VP</t>
  </si>
  <si>
    <t>Příplatek za pracnost provádění/spádování</t>
  </si>
  <si>
    <t xml:space="preserve">m2    </t>
  </si>
  <si>
    <t>Vlastní</t>
  </si>
  <si>
    <t>597101020</t>
  </si>
  <si>
    <t>Žlab odvodňovací polymerbeton, zatížení B125 kN včetně dodávky roštu a žlabu RONN</t>
  </si>
  <si>
    <t>Agregovaná položka</t>
  </si>
  <si>
    <t>POL2_</t>
  </si>
  <si>
    <t>597103013</t>
  </si>
  <si>
    <t>Vpusť k žlabu polymerbetonová B125, litinový rošt</t>
  </si>
  <si>
    <t>kus</t>
  </si>
  <si>
    <t>59245296</t>
  </si>
  <si>
    <t>Dlažba BEST BEATON přírodní rovný 20x16,5x10</t>
  </si>
  <si>
    <t>SPCM</t>
  </si>
  <si>
    <t>Specifikace</t>
  </si>
  <si>
    <t>POL3_</t>
  </si>
  <si>
    <t>831350111</t>
  </si>
  <si>
    <t>Kanalizační přípojka z trub PVC, D 125 mm rýha šířky 0,8 m, hloubky 1,2 m</t>
  </si>
  <si>
    <t>831001VP</t>
  </si>
  <si>
    <t>Napojení na stávající kanalizaci</t>
  </si>
  <si>
    <t>soubor</t>
  </si>
  <si>
    <t>917862111</t>
  </si>
  <si>
    <t>Osazení stojat. obrub.bet. s opěrou,lože z C 12/15</t>
  </si>
  <si>
    <t>59217410</t>
  </si>
  <si>
    <t>Obrubník chodníkový GRANITOID ABO 100/10/25 II nat</t>
  </si>
  <si>
    <t>59217460</t>
  </si>
  <si>
    <t>Obrubník silniční dvouvrstvý ABO 2-15  100x15x25cm</t>
  </si>
  <si>
    <t>998223011</t>
  </si>
  <si>
    <t>Přesun hmot, pozemní komunikace, kryt dlážděný</t>
  </si>
  <si>
    <t>t</t>
  </si>
  <si>
    <t>Přesun hmot</t>
  </si>
  <si>
    <t>POL7_</t>
  </si>
  <si>
    <t>005121 R</t>
  </si>
  <si>
    <t>Zařízení staveniště</t>
  </si>
  <si>
    <t>Soubor</t>
  </si>
  <si>
    <t>VRN</t>
  </si>
  <si>
    <t>POL99_8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</si>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</sst>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3" fillId="0" borderId="0" xfId="0" applyNumberFormat="1" applyFont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8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0" borderId="0" xfId="0" applyFont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4" fontId="0" fillId="0" borderId="52" xfId="0" applyNumberForma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3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74" t="s">
        <v>41</v>
      </c>
      <c r="B2" s="174"/>
      <c r="C2" s="174"/>
      <c r="D2" s="174"/>
      <c r="E2" s="174"/>
      <c r="F2" s="174"/>
      <c r="G2" s="17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zoomScaleSheetLayoutView="75" zoomScalePageLayoutView="0" workbookViewId="0" topLeftCell="B29">
      <selection activeCell="I56" sqref="I5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81" t="s">
        <v>4</v>
      </c>
      <c r="C1" s="182"/>
      <c r="D1" s="182"/>
      <c r="E1" s="182"/>
      <c r="F1" s="182"/>
      <c r="G1" s="182"/>
      <c r="H1" s="182"/>
      <c r="I1" s="182"/>
      <c r="J1" s="183"/>
    </row>
    <row r="2" spans="1:15" ht="36" customHeight="1">
      <c r="A2" s="2"/>
      <c r="B2" s="77" t="s">
        <v>24</v>
      </c>
      <c r="C2" s="78"/>
      <c r="D2" s="79" t="s">
        <v>49</v>
      </c>
      <c r="E2" s="188" t="s">
        <v>50</v>
      </c>
      <c r="F2" s="189"/>
      <c r="G2" s="189"/>
      <c r="H2" s="189"/>
      <c r="I2" s="189"/>
      <c r="J2" s="190"/>
      <c r="O2" s="1"/>
    </row>
    <row r="3" spans="1:10" ht="27" customHeight="1">
      <c r="A3" s="2"/>
      <c r="B3" s="80" t="s">
        <v>47</v>
      </c>
      <c r="C3" s="78"/>
      <c r="D3" s="81" t="s">
        <v>45</v>
      </c>
      <c r="E3" s="191" t="s">
        <v>46</v>
      </c>
      <c r="F3" s="192"/>
      <c r="G3" s="192"/>
      <c r="H3" s="192"/>
      <c r="I3" s="192"/>
      <c r="J3" s="193"/>
    </row>
    <row r="4" spans="1:10" ht="23.25" customHeight="1">
      <c r="A4" s="76">
        <v>2518</v>
      </c>
      <c r="B4" s="82" t="s">
        <v>48</v>
      </c>
      <c r="C4" s="83"/>
      <c r="D4" s="84" t="s">
        <v>43</v>
      </c>
      <c r="E4" s="196" t="s">
        <v>44</v>
      </c>
      <c r="F4" s="197"/>
      <c r="G4" s="197"/>
      <c r="H4" s="197"/>
      <c r="I4" s="197"/>
      <c r="J4" s="198"/>
    </row>
    <row r="5" spans="1:10" ht="24" customHeight="1">
      <c r="A5" s="2"/>
      <c r="B5" s="31" t="s">
        <v>23</v>
      </c>
      <c r="D5" s="201"/>
      <c r="E5" s="202"/>
      <c r="F5" s="202"/>
      <c r="G5" s="202"/>
      <c r="H5" s="18" t="s">
        <v>42</v>
      </c>
      <c r="I5" s="22"/>
      <c r="J5" s="8"/>
    </row>
    <row r="6" spans="1:10" ht="15.75" customHeight="1">
      <c r="A6" s="2"/>
      <c r="B6" s="28"/>
      <c r="C6" s="55"/>
      <c r="D6" s="203"/>
      <c r="E6" s="204"/>
      <c r="F6" s="204"/>
      <c r="G6" s="204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07"/>
      <c r="E11" s="207"/>
      <c r="F11" s="207"/>
      <c r="G11" s="207"/>
      <c r="H11" s="18" t="s">
        <v>42</v>
      </c>
      <c r="I11" s="22"/>
      <c r="J11" s="8"/>
    </row>
    <row r="12" spans="1:10" ht="15.75" customHeight="1">
      <c r="A12" s="2"/>
      <c r="B12" s="28"/>
      <c r="C12" s="55"/>
      <c r="D12" s="195"/>
      <c r="E12" s="195"/>
      <c r="F12" s="195"/>
      <c r="G12" s="195"/>
      <c r="H12" s="18" t="s">
        <v>36</v>
      </c>
      <c r="I12" s="22"/>
      <c r="J12" s="8"/>
    </row>
    <row r="13" spans="1:10" ht="15.75" customHeight="1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194" t="s">
        <v>32</v>
      </c>
      <c r="F15" s="194"/>
      <c r="G15" s="175" t="s">
        <v>33</v>
      </c>
      <c r="H15" s="175"/>
      <c r="I15" s="175" t="s">
        <v>31</v>
      </c>
      <c r="J15" s="176"/>
    </row>
    <row r="16" spans="1:10" ht="23.25" customHeight="1">
      <c r="A16" s="137" t="s">
        <v>26</v>
      </c>
      <c r="B16" s="38" t="s">
        <v>26</v>
      </c>
      <c r="C16" s="62"/>
      <c r="D16" s="63"/>
      <c r="E16" s="177">
        <v>0</v>
      </c>
      <c r="F16" s="187"/>
      <c r="G16" s="177">
        <v>0</v>
      </c>
      <c r="H16" s="187"/>
      <c r="I16" s="177">
        <v>0</v>
      </c>
      <c r="J16" s="178"/>
    </row>
    <row r="17" spans="1:10" ht="23.25" customHeight="1">
      <c r="A17" s="137" t="s">
        <v>27</v>
      </c>
      <c r="B17" s="38" t="s">
        <v>27</v>
      </c>
      <c r="C17" s="62"/>
      <c r="D17" s="63"/>
      <c r="E17" s="177">
        <v>0</v>
      </c>
      <c r="F17" s="187"/>
      <c r="G17" s="177">
        <v>0</v>
      </c>
      <c r="H17" s="187"/>
      <c r="I17" s="177">
        <v>0</v>
      </c>
      <c r="J17" s="178"/>
    </row>
    <row r="18" spans="1:10" ht="23.25" customHeight="1">
      <c r="A18" s="137" t="s">
        <v>28</v>
      </c>
      <c r="B18" s="38" t="s">
        <v>28</v>
      </c>
      <c r="C18" s="62"/>
      <c r="D18" s="63"/>
      <c r="E18" s="177">
        <v>0</v>
      </c>
      <c r="F18" s="187"/>
      <c r="G18" s="177">
        <v>0</v>
      </c>
      <c r="H18" s="187"/>
      <c r="I18" s="177">
        <v>0</v>
      </c>
      <c r="J18" s="178"/>
    </row>
    <row r="19" spans="1:10" ht="23.25" customHeight="1">
      <c r="A19" s="137" t="s">
        <v>66</v>
      </c>
      <c r="B19" s="38" t="s">
        <v>29</v>
      </c>
      <c r="C19" s="62"/>
      <c r="D19" s="63"/>
      <c r="E19" s="177">
        <v>0</v>
      </c>
      <c r="F19" s="187"/>
      <c r="G19" s="177">
        <v>0</v>
      </c>
      <c r="H19" s="187"/>
      <c r="I19" s="177">
        <v>0</v>
      </c>
      <c r="J19" s="178"/>
    </row>
    <row r="20" spans="1:10" ht="23.25" customHeight="1">
      <c r="A20" s="137" t="s">
        <v>67</v>
      </c>
      <c r="B20" s="38" t="s">
        <v>30</v>
      </c>
      <c r="C20" s="62"/>
      <c r="D20" s="63"/>
      <c r="E20" s="177">
        <v>0</v>
      </c>
      <c r="F20" s="187"/>
      <c r="G20" s="177">
        <v>0</v>
      </c>
      <c r="H20" s="187"/>
      <c r="I20" s="177">
        <v>0</v>
      </c>
      <c r="J20" s="178"/>
    </row>
    <row r="21" spans="1:10" ht="23.25" customHeight="1">
      <c r="A21" s="2"/>
      <c r="B21" s="48" t="s">
        <v>31</v>
      </c>
      <c r="C21" s="64"/>
      <c r="D21" s="65"/>
      <c r="E21" s="179">
        <f>SUM(E16:F20)</f>
        <v>0</v>
      </c>
      <c r="F21" s="180"/>
      <c r="G21" s="179">
        <f>SUM(G16:H20)</f>
        <v>0</v>
      </c>
      <c r="H21" s="180"/>
      <c r="I21" s="179">
        <f>SUM(I16:J20)</f>
        <v>0</v>
      </c>
      <c r="J21" s="219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208">
        <v>0</v>
      </c>
      <c r="H23" s="209"/>
      <c r="I23" s="209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7">
        <v>0</v>
      </c>
      <c r="H24" s="218"/>
      <c r="I24" s="218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208">
        <v>0</v>
      </c>
      <c r="H25" s="209"/>
      <c r="I25" s="209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4">
        <v>0</v>
      </c>
      <c r="H26" s="185"/>
      <c r="I26" s="185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186">
        <v>0</v>
      </c>
      <c r="H27" s="186"/>
      <c r="I27" s="186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10">
        <v>344641.53</v>
      </c>
      <c r="H28" s="211"/>
      <c r="I28" s="211"/>
      <c r="J28" s="115" t="str">
        <f t="shared" si="0"/>
        <v>CZK</v>
      </c>
    </row>
    <row r="29" spans="1:10" ht="27.75" customHeight="1" thickBot="1">
      <c r="A29" s="2"/>
      <c r="B29" s="111" t="s">
        <v>37</v>
      </c>
      <c r="C29" s="116"/>
      <c r="D29" s="116"/>
      <c r="E29" s="116"/>
      <c r="F29" s="117"/>
      <c r="G29" s="210">
        <v>0</v>
      </c>
      <c r="H29" s="210"/>
      <c r="I29" s="210"/>
      <c r="J29" s="118" t="s">
        <v>53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>
      <c r="A35" s="2"/>
      <c r="B35" s="2"/>
      <c r="D35" s="216" t="s">
        <v>2</v>
      </c>
      <c r="E35" s="21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51</v>
      </c>
      <c r="C39" s="222"/>
      <c r="D39" s="222"/>
      <c r="E39" s="222"/>
      <c r="F39" s="98">
        <v>0</v>
      </c>
      <c r="G39" s="99">
        <v>344641.53</v>
      </c>
      <c r="H39" s="100">
        <v>72374.72</v>
      </c>
      <c r="I39" s="100">
        <v>417016.25</v>
      </c>
      <c r="J39" s="101">
        <f>IF(CenaCelkemVypocet=0,"",I39/CenaCelkemVypocet*100)</f>
        <v>100</v>
      </c>
    </row>
    <row r="40" spans="1:10" ht="25.5" customHeight="1" hidden="1">
      <c r="A40" s="87">
        <v>2</v>
      </c>
      <c r="B40" s="102" t="s">
        <v>45</v>
      </c>
      <c r="C40" s="223" t="s">
        <v>46</v>
      </c>
      <c r="D40" s="223"/>
      <c r="E40" s="223"/>
      <c r="F40" s="103">
        <v>0</v>
      </c>
      <c r="G40" s="104">
        <v>344641.53</v>
      </c>
      <c r="H40" s="104">
        <v>72374.72</v>
      </c>
      <c r="I40" s="104">
        <v>417016.25</v>
      </c>
      <c r="J40" s="105">
        <f>IF(CenaCelkemVypocet=0,"",I40/CenaCelkemVypocet*100)</f>
        <v>100</v>
      </c>
    </row>
    <row r="41" spans="1:10" ht="25.5" customHeight="1" hidden="1">
      <c r="A41" s="87">
        <v>3</v>
      </c>
      <c r="B41" s="106" t="s">
        <v>43</v>
      </c>
      <c r="C41" s="222" t="s">
        <v>44</v>
      </c>
      <c r="D41" s="222"/>
      <c r="E41" s="222"/>
      <c r="F41" s="107">
        <v>0</v>
      </c>
      <c r="G41" s="100">
        <v>344641.53</v>
      </c>
      <c r="H41" s="100">
        <v>72374.72</v>
      </c>
      <c r="I41" s="100">
        <v>417016.25</v>
      </c>
      <c r="J41" s="101">
        <f>IF(CenaCelkemVypocet=0,"",I41/CenaCelkemVypocet*100)</f>
        <v>100</v>
      </c>
    </row>
    <row r="42" spans="1:10" ht="25.5" customHeight="1" hidden="1">
      <c r="A42" s="87"/>
      <c r="B42" s="224" t="s">
        <v>52</v>
      </c>
      <c r="C42" s="225"/>
      <c r="D42" s="225"/>
      <c r="E42" s="226"/>
      <c r="F42" s="108">
        <f>SUMIF(A39:A41,"=1",F39:F41)</f>
        <v>0</v>
      </c>
      <c r="G42" s="109">
        <f>SUMIF(A39:A41,"=1",G39:G41)</f>
        <v>344641.53</v>
      </c>
      <c r="H42" s="109">
        <f>SUMIF(A39:A41,"=1",H39:H41)</f>
        <v>72374.72</v>
      </c>
      <c r="I42" s="109">
        <f>SUMIF(A39:A41,"=1",I39:I41)</f>
        <v>417016.25</v>
      </c>
      <c r="J42" s="110">
        <f>SUMIF(A39:A41,"=1",J39:J41)</f>
        <v>100</v>
      </c>
    </row>
    <row r="46" ht="15.75">
      <c r="B46" s="119" t="s">
        <v>54</v>
      </c>
    </row>
    <row r="48" spans="1:10" ht="25.5" customHeight="1">
      <c r="A48" s="121"/>
      <c r="B48" s="124" t="s">
        <v>18</v>
      </c>
      <c r="C48" s="124" t="s">
        <v>6</v>
      </c>
      <c r="D48" s="125"/>
      <c r="E48" s="125"/>
      <c r="F48" s="126" t="s">
        <v>55</v>
      </c>
      <c r="G48" s="126" t="s">
        <v>32</v>
      </c>
      <c r="H48" s="126" t="s">
        <v>33</v>
      </c>
      <c r="I48" s="126" t="s">
        <v>31</v>
      </c>
      <c r="J48" s="126" t="s">
        <v>0</v>
      </c>
    </row>
    <row r="49" spans="1:10" ht="36.75" customHeight="1">
      <c r="A49" s="122"/>
      <c r="B49" s="127" t="s">
        <v>56</v>
      </c>
      <c r="C49" s="220" t="s">
        <v>57</v>
      </c>
      <c r="D49" s="221"/>
      <c r="E49" s="221"/>
      <c r="F49" s="135" t="s">
        <v>26</v>
      </c>
      <c r="G49" s="128">
        <v>0</v>
      </c>
      <c r="H49" s="128">
        <v>0</v>
      </c>
      <c r="I49" s="128">
        <v>0</v>
      </c>
      <c r="J49" s="133">
        <f>IF(I55=0,"",I49/I55*100)</f>
      </c>
    </row>
    <row r="50" spans="1:10" ht="36.75" customHeight="1">
      <c r="A50" s="122"/>
      <c r="B50" s="127" t="s">
        <v>58</v>
      </c>
      <c r="C50" s="220" t="s">
        <v>59</v>
      </c>
      <c r="D50" s="221"/>
      <c r="E50" s="221"/>
      <c r="F50" s="135" t="s">
        <v>26</v>
      </c>
      <c r="G50" s="128">
        <v>0</v>
      </c>
      <c r="H50" s="128">
        <v>0</v>
      </c>
      <c r="I50" s="128">
        <v>0</v>
      </c>
      <c r="J50" s="133">
        <f>IF(I55=0,"",I50/I55*100)</f>
      </c>
    </row>
    <row r="51" spans="1:10" ht="36.75" customHeight="1">
      <c r="A51" s="122"/>
      <c r="B51" s="127" t="s">
        <v>60</v>
      </c>
      <c r="C51" s="220" t="s">
        <v>61</v>
      </c>
      <c r="D51" s="221"/>
      <c r="E51" s="221"/>
      <c r="F51" s="135" t="s">
        <v>26</v>
      </c>
      <c r="G51" s="128">
        <v>0</v>
      </c>
      <c r="H51" s="128">
        <v>0</v>
      </c>
      <c r="I51" s="128">
        <v>0</v>
      </c>
      <c r="J51" s="133">
        <f>IF(I55=0,"",I51/I55*100)</f>
      </c>
    </row>
    <row r="52" spans="1:10" ht="36.75" customHeight="1">
      <c r="A52" s="122"/>
      <c r="B52" s="127" t="s">
        <v>62</v>
      </c>
      <c r="C52" s="220" t="s">
        <v>63</v>
      </c>
      <c r="D52" s="221"/>
      <c r="E52" s="221"/>
      <c r="F52" s="135" t="s">
        <v>26</v>
      </c>
      <c r="G52" s="128">
        <v>0</v>
      </c>
      <c r="H52" s="128">
        <v>0</v>
      </c>
      <c r="I52" s="128">
        <v>0</v>
      </c>
      <c r="J52" s="133">
        <f>IF(I55=0,"",I52/I55*100)</f>
      </c>
    </row>
    <row r="53" spans="1:10" ht="36.75" customHeight="1">
      <c r="A53" s="122"/>
      <c r="B53" s="127" t="s">
        <v>64</v>
      </c>
      <c r="C53" s="220" t="s">
        <v>65</v>
      </c>
      <c r="D53" s="221"/>
      <c r="E53" s="221"/>
      <c r="F53" s="135" t="s">
        <v>26</v>
      </c>
      <c r="G53" s="128">
        <v>0</v>
      </c>
      <c r="H53" s="128">
        <v>0</v>
      </c>
      <c r="I53" s="128">
        <v>0</v>
      </c>
      <c r="J53" s="133">
        <f>IF(I55=0,"",I53/I55*100)</f>
      </c>
    </row>
    <row r="54" spans="1:10" ht="36.75" customHeight="1">
      <c r="A54" s="122"/>
      <c r="B54" s="127" t="s">
        <v>66</v>
      </c>
      <c r="C54" s="220" t="s">
        <v>29</v>
      </c>
      <c r="D54" s="221"/>
      <c r="E54" s="221"/>
      <c r="F54" s="135" t="s">
        <v>66</v>
      </c>
      <c r="G54" s="128">
        <v>0</v>
      </c>
      <c r="H54" s="128">
        <v>0</v>
      </c>
      <c r="I54" s="128">
        <v>0</v>
      </c>
      <c r="J54" s="133">
        <f>IF(I55=0,"",I54/I55*100)</f>
      </c>
    </row>
    <row r="55" spans="1:10" ht="25.5" customHeight="1">
      <c r="A55" s="123"/>
      <c r="B55" s="129" t="s">
        <v>1</v>
      </c>
      <c r="C55" s="130"/>
      <c r="D55" s="131"/>
      <c r="E55" s="131"/>
      <c r="F55" s="136"/>
      <c r="G55" s="132">
        <f>SUM(G49:G54)</f>
        <v>0</v>
      </c>
      <c r="H55" s="132">
        <f>SUM(H49:H54)</f>
        <v>0</v>
      </c>
      <c r="I55" s="132">
        <v>0</v>
      </c>
      <c r="J55" s="134">
        <f>SUM(J49:J54)</f>
        <v>0</v>
      </c>
    </row>
    <row r="56" spans="6:10" ht="12.75">
      <c r="F56" s="85"/>
      <c r="G56" s="85"/>
      <c r="H56" s="85"/>
      <c r="I56" s="85"/>
      <c r="J56" s="86"/>
    </row>
    <row r="57" spans="6:10" ht="12.75">
      <c r="F57" s="85"/>
      <c r="G57" s="85"/>
      <c r="H57" s="85"/>
      <c r="I57" s="85"/>
      <c r="J57" s="86"/>
    </row>
    <row r="58" spans="6:10" ht="12.75">
      <c r="F58" s="85"/>
      <c r="G58" s="85"/>
      <c r="H58" s="85"/>
      <c r="I58" s="85"/>
      <c r="J58" s="86"/>
    </row>
  </sheetData>
  <sheetProtection/>
  <mergeCells count="51">
    <mergeCell ref="C54:E54"/>
    <mergeCell ref="C39:E39"/>
    <mergeCell ref="C40:E40"/>
    <mergeCell ref="C41:E41"/>
    <mergeCell ref="B42:E42"/>
    <mergeCell ref="C49:E49"/>
    <mergeCell ref="G20:H20"/>
    <mergeCell ref="G29:I29"/>
    <mergeCell ref="C50:E50"/>
    <mergeCell ref="C51:E51"/>
    <mergeCell ref="C52:E52"/>
    <mergeCell ref="C53:E53"/>
    <mergeCell ref="G28:I28"/>
    <mergeCell ref="D34:E34"/>
    <mergeCell ref="G34:I34"/>
    <mergeCell ref="E17:F17"/>
    <mergeCell ref="D35:E35"/>
    <mergeCell ref="G24:I24"/>
    <mergeCell ref="G23:I23"/>
    <mergeCell ref="E19:F19"/>
    <mergeCell ref="E20:F20"/>
    <mergeCell ref="I20:J20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G26:I26"/>
    <mergeCell ref="G27:I27"/>
    <mergeCell ref="G18:H18"/>
    <mergeCell ref="I17:J17"/>
    <mergeCell ref="I18:J18"/>
    <mergeCell ref="E18:F18"/>
    <mergeCell ref="G25:I25"/>
    <mergeCell ref="I19:J19"/>
    <mergeCell ref="I21:J21"/>
    <mergeCell ref="G19:H19"/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27" t="s">
        <v>7</v>
      </c>
      <c r="B1" s="227"/>
      <c r="C1" s="228"/>
      <c r="D1" s="227"/>
      <c r="E1" s="227"/>
      <c r="F1" s="227"/>
      <c r="G1" s="227"/>
    </row>
    <row r="2" spans="1:7" ht="24.75" customHeight="1">
      <c r="A2" s="50" t="s">
        <v>8</v>
      </c>
      <c r="B2" s="49"/>
      <c r="C2" s="229"/>
      <c r="D2" s="229"/>
      <c r="E2" s="229"/>
      <c r="F2" s="229"/>
      <c r="G2" s="230"/>
    </row>
    <row r="3" spans="1:7" ht="24.75" customHeight="1">
      <c r="A3" s="50" t="s">
        <v>9</v>
      </c>
      <c r="B3" s="49"/>
      <c r="C3" s="229"/>
      <c r="D3" s="229"/>
      <c r="E3" s="229"/>
      <c r="F3" s="229"/>
      <c r="G3" s="230"/>
    </row>
    <row r="4" spans="1:7" ht="24.75" customHeight="1">
      <c r="A4" s="50" t="s">
        <v>10</v>
      </c>
      <c r="B4" s="49"/>
      <c r="C4" s="229"/>
      <c r="D4" s="229"/>
      <c r="E4" s="229"/>
      <c r="F4" s="229"/>
      <c r="G4" s="23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37" sqref="J37"/>
    </sheetView>
  </sheetViews>
  <sheetFormatPr defaultColWidth="9.00390625" defaultRowHeight="12.75" outlineLevelRow="1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12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1" t="s">
        <v>7</v>
      </c>
      <c r="B1" s="231"/>
      <c r="C1" s="231"/>
      <c r="D1" s="231"/>
      <c r="E1" s="231"/>
      <c r="F1" s="231"/>
      <c r="G1" s="231"/>
      <c r="AG1" t="s">
        <v>68</v>
      </c>
    </row>
    <row r="2" spans="1:33" ht="24.75" customHeight="1">
      <c r="A2" s="138" t="s">
        <v>8</v>
      </c>
      <c r="B2" s="49" t="s">
        <v>49</v>
      </c>
      <c r="C2" s="232" t="s">
        <v>50</v>
      </c>
      <c r="D2" s="233"/>
      <c r="E2" s="233"/>
      <c r="F2" s="233"/>
      <c r="G2" s="234"/>
      <c r="AG2" t="s">
        <v>69</v>
      </c>
    </row>
    <row r="3" spans="1:33" ht="24.75" customHeight="1">
      <c r="A3" s="138" t="s">
        <v>9</v>
      </c>
      <c r="B3" s="49" t="s">
        <v>45</v>
      </c>
      <c r="C3" s="232" t="s">
        <v>46</v>
      </c>
      <c r="D3" s="233"/>
      <c r="E3" s="233"/>
      <c r="F3" s="233"/>
      <c r="G3" s="234"/>
      <c r="AC3" s="120" t="s">
        <v>69</v>
      </c>
      <c r="AG3" t="s">
        <v>70</v>
      </c>
    </row>
    <row r="4" spans="1:33" ht="24.75" customHeight="1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71</v>
      </c>
    </row>
    <row r="5" ht="12.75">
      <c r="D5" s="10"/>
    </row>
    <row r="6" spans="1:24" ht="318.75">
      <c r="A6" s="142" t="s">
        <v>72</v>
      </c>
      <c r="B6" s="144" t="s">
        <v>73</v>
      </c>
      <c r="C6" s="144" t="s">
        <v>74</v>
      </c>
      <c r="D6" s="143" t="s">
        <v>75</v>
      </c>
      <c r="E6" s="142" t="s">
        <v>76</v>
      </c>
      <c r="F6" s="141" t="s">
        <v>77</v>
      </c>
      <c r="G6" s="142" t="s">
        <v>31</v>
      </c>
      <c r="H6" s="145" t="s">
        <v>32</v>
      </c>
      <c r="I6" s="145" t="s">
        <v>78</v>
      </c>
      <c r="J6" s="145" t="s">
        <v>33</v>
      </c>
      <c r="K6" s="145" t="s">
        <v>79</v>
      </c>
      <c r="L6" s="145" t="s">
        <v>80</v>
      </c>
      <c r="M6" s="145" t="s">
        <v>81</v>
      </c>
      <c r="N6" s="145" t="s">
        <v>82</v>
      </c>
      <c r="O6" s="145" t="s">
        <v>83</v>
      </c>
      <c r="P6" s="145" t="s">
        <v>84</v>
      </c>
      <c r="Q6" s="145" t="s">
        <v>85</v>
      </c>
      <c r="R6" s="145" t="s">
        <v>86</v>
      </c>
      <c r="S6" s="145" t="s">
        <v>87</v>
      </c>
      <c r="T6" s="145" t="s">
        <v>88</v>
      </c>
      <c r="U6" s="145" t="s">
        <v>89</v>
      </c>
      <c r="V6" s="145" t="s">
        <v>90</v>
      </c>
      <c r="W6" s="145" t="s">
        <v>91</v>
      </c>
      <c r="X6" s="145" t="s">
        <v>92</v>
      </c>
    </row>
    <row r="7" spans="1:24" ht="12.75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51" t="s">
        <v>93</v>
      </c>
      <c r="B8" s="152" t="s">
        <v>56</v>
      </c>
      <c r="C8" s="169" t="s">
        <v>57</v>
      </c>
      <c r="D8" s="153"/>
      <c r="E8" s="154"/>
      <c r="F8" s="155"/>
      <c r="G8" s="155">
        <f>SUMIF(AG9:AG15,"&lt;&gt;NOR",G9:G15)</f>
        <v>0</v>
      </c>
      <c r="H8" s="155"/>
      <c r="I8" s="155">
        <f>SUM(I9:I15)</f>
        <v>0</v>
      </c>
      <c r="J8" s="155"/>
      <c r="K8" s="156">
        <f>SUM(K9:K15)</f>
        <v>0</v>
      </c>
      <c r="L8" s="150"/>
      <c r="M8" s="150">
        <f>SUM(M9:M15)</f>
        <v>0</v>
      </c>
      <c r="N8" s="150"/>
      <c r="O8" s="150">
        <f>SUM(O9:O15)</f>
        <v>0</v>
      </c>
      <c r="P8" s="150"/>
      <c r="Q8" s="150">
        <f>SUM(Q9:Q15)</f>
        <v>0</v>
      </c>
      <c r="R8" s="150"/>
      <c r="S8" s="150"/>
      <c r="T8" s="150"/>
      <c r="U8" s="150"/>
      <c r="V8" s="150">
        <f>SUM(V9:V15)</f>
        <v>47.04</v>
      </c>
      <c r="W8" s="150"/>
      <c r="X8" s="150"/>
      <c r="AG8" t="s">
        <v>94</v>
      </c>
    </row>
    <row r="9" spans="1:60" ht="12.75" outlineLevel="1">
      <c r="A9" s="163">
        <v>1</v>
      </c>
      <c r="B9" s="164" t="s">
        <v>95</v>
      </c>
      <c r="C9" s="170" t="s">
        <v>96</v>
      </c>
      <c r="D9" s="165" t="s">
        <v>97</v>
      </c>
      <c r="E9" s="166">
        <v>62.64</v>
      </c>
      <c r="F9" s="167">
        <v>0</v>
      </c>
      <c r="G9" s="167">
        <f aca="true" t="shared" si="0" ref="G9:G15">ROUND(E9*F9,2)</f>
        <v>0</v>
      </c>
      <c r="H9" s="167">
        <v>0</v>
      </c>
      <c r="I9" s="167">
        <f aca="true" t="shared" si="1" ref="I9:I15">ROUND(E9*H9,2)</f>
        <v>0</v>
      </c>
      <c r="J9" s="167">
        <v>0</v>
      </c>
      <c r="K9" s="168">
        <f aca="true" t="shared" si="2" ref="K9:K15">ROUND(E9*J9,2)</f>
        <v>0</v>
      </c>
      <c r="L9" s="149">
        <v>21</v>
      </c>
      <c r="M9" s="149">
        <f aca="true" t="shared" si="3" ref="M9:M15">G9*(1+L9/100)</f>
        <v>0</v>
      </c>
      <c r="N9" s="149">
        <v>0</v>
      </c>
      <c r="O9" s="149">
        <f aca="true" t="shared" si="4" ref="O9:O15">ROUND(E9*N9,2)</f>
        <v>0</v>
      </c>
      <c r="P9" s="149">
        <v>0</v>
      </c>
      <c r="Q9" s="149">
        <f aca="true" t="shared" si="5" ref="Q9:Q15">ROUND(E9*P9,2)</f>
        <v>0</v>
      </c>
      <c r="R9" s="149"/>
      <c r="S9" s="149" t="s">
        <v>98</v>
      </c>
      <c r="T9" s="149" t="s">
        <v>99</v>
      </c>
      <c r="U9" s="149">
        <v>0.626</v>
      </c>
      <c r="V9" s="149">
        <f aca="true" t="shared" si="6" ref="V9:V15">ROUND(E9*U9,2)</f>
        <v>39.21</v>
      </c>
      <c r="W9" s="149"/>
      <c r="X9" s="149" t="s">
        <v>100</v>
      </c>
      <c r="Y9" s="146"/>
      <c r="Z9" s="146"/>
      <c r="AA9" s="146"/>
      <c r="AB9" s="146"/>
      <c r="AC9" s="146"/>
      <c r="AD9" s="146"/>
      <c r="AE9" s="146"/>
      <c r="AF9" s="146"/>
      <c r="AG9" s="146" t="s">
        <v>101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12.75" outlineLevel="1">
      <c r="A10" s="163">
        <v>2</v>
      </c>
      <c r="B10" s="164" t="s">
        <v>102</v>
      </c>
      <c r="C10" s="170" t="s">
        <v>103</v>
      </c>
      <c r="D10" s="165" t="s">
        <v>97</v>
      </c>
      <c r="E10" s="166">
        <v>62.64</v>
      </c>
      <c r="F10" s="167">
        <v>0</v>
      </c>
      <c r="G10" s="167">
        <f t="shared" si="0"/>
        <v>0</v>
      </c>
      <c r="H10" s="167">
        <v>0</v>
      </c>
      <c r="I10" s="167">
        <f t="shared" si="1"/>
        <v>0</v>
      </c>
      <c r="J10" s="167">
        <v>0</v>
      </c>
      <c r="K10" s="168">
        <f t="shared" si="2"/>
        <v>0</v>
      </c>
      <c r="L10" s="149">
        <v>21</v>
      </c>
      <c r="M10" s="149">
        <f t="shared" si="3"/>
        <v>0</v>
      </c>
      <c r="N10" s="149">
        <v>0</v>
      </c>
      <c r="O10" s="149">
        <f t="shared" si="4"/>
        <v>0</v>
      </c>
      <c r="P10" s="149">
        <v>0</v>
      </c>
      <c r="Q10" s="149">
        <f t="shared" si="5"/>
        <v>0</v>
      </c>
      <c r="R10" s="149"/>
      <c r="S10" s="149" t="s">
        <v>98</v>
      </c>
      <c r="T10" s="149" t="s">
        <v>99</v>
      </c>
      <c r="U10" s="149">
        <v>0.081</v>
      </c>
      <c r="V10" s="149">
        <f t="shared" si="6"/>
        <v>5.07</v>
      </c>
      <c r="W10" s="149"/>
      <c r="X10" s="149" t="s">
        <v>100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101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22.5" outlineLevel="1">
      <c r="A11" s="163">
        <v>3</v>
      </c>
      <c r="B11" s="164" t="s">
        <v>104</v>
      </c>
      <c r="C11" s="170" t="s">
        <v>105</v>
      </c>
      <c r="D11" s="165" t="s">
        <v>97</v>
      </c>
      <c r="E11" s="166">
        <v>62.64</v>
      </c>
      <c r="F11" s="167">
        <v>0</v>
      </c>
      <c r="G11" s="167">
        <f t="shared" si="0"/>
        <v>0</v>
      </c>
      <c r="H11" s="167">
        <v>0</v>
      </c>
      <c r="I11" s="167">
        <f t="shared" si="1"/>
        <v>0</v>
      </c>
      <c r="J11" s="167">
        <v>0</v>
      </c>
      <c r="K11" s="168">
        <f t="shared" si="2"/>
        <v>0</v>
      </c>
      <c r="L11" s="149">
        <v>21</v>
      </c>
      <c r="M11" s="149">
        <f t="shared" si="3"/>
        <v>0</v>
      </c>
      <c r="N11" s="149">
        <v>0</v>
      </c>
      <c r="O11" s="149">
        <f t="shared" si="4"/>
        <v>0</v>
      </c>
      <c r="P11" s="149">
        <v>0</v>
      </c>
      <c r="Q11" s="149">
        <f t="shared" si="5"/>
        <v>0</v>
      </c>
      <c r="R11" s="149"/>
      <c r="S11" s="149" t="s">
        <v>98</v>
      </c>
      <c r="T11" s="149" t="s">
        <v>99</v>
      </c>
      <c r="U11" s="149">
        <v>0.011</v>
      </c>
      <c r="V11" s="149">
        <f t="shared" si="6"/>
        <v>0.69</v>
      </c>
      <c r="W11" s="149"/>
      <c r="X11" s="149" t="s">
        <v>100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12.75" outlineLevel="1">
      <c r="A12" s="163">
        <v>4</v>
      </c>
      <c r="B12" s="164" t="s">
        <v>106</v>
      </c>
      <c r="C12" s="170" t="s">
        <v>107</v>
      </c>
      <c r="D12" s="165" t="s">
        <v>97</v>
      </c>
      <c r="E12" s="166">
        <v>313.2</v>
      </c>
      <c r="F12" s="167">
        <v>0</v>
      </c>
      <c r="G12" s="167">
        <f t="shared" si="0"/>
        <v>0</v>
      </c>
      <c r="H12" s="167">
        <v>0</v>
      </c>
      <c r="I12" s="167">
        <f t="shared" si="1"/>
        <v>0</v>
      </c>
      <c r="J12" s="167">
        <v>0</v>
      </c>
      <c r="K12" s="168">
        <f t="shared" si="2"/>
        <v>0</v>
      </c>
      <c r="L12" s="149">
        <v>21</v>
      </c>
      <c r="M12" s="149">
        <f t="shared" si="3"/>
        <v>0</v>
      </c>
      <c r="N12" s="149">
        <v>0</v>
      </c>
      <c r="O12" s="149">
        <f t="shared" si="4"/>
        <v>0</v>
      </c>
      <c r="P12" s="149">
        <v>0</v>
      </c>
      <c r="Q12" s="149">
        <f t="shared" si="5"/>
        <v>0</v>
      </c>
      <c r="R12" s="149"/>
      <c r="S12" s="149" t="s">
        <v>98</v>
      </c>
      <c r="T12" s="149" t="s">
        <v>99</v>
      </c>
      <c r="U12" s="149">
        <v>0</v>
      </c>
      <c r="V12" s="149">
        <f t="shared" si="6"/>
        <v>0</v>
      </c>
      <c r="W12" s="149"/>
      <c r="X12" s="149" t="s">
        <v>100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12.75" outlineLevel="1">
      <c r="A13" s="163">
        <v>5</v>
      </c>
      <c r="B13" s="164" t="s">
        <v>108</v>
      </c>
      <c r="C13" s="170" t="s">
        <v>109</v>
      </c>
      <c r="D13" s="165" t="s">
        <v>97</v>
      </c>
      <c r="E13" s="166">
        <v>62.64</v>
      </c>
      <c r="F13" s="167">
        <v>0</v>
      </c>
      <c r="G13" s="167">
        <f t="shared" si="0"/>
        <v>0</v>
      </c>
      <c r="H13" s="167">
        <v>0</v>
      </c>
      <c r="I13" s="167">
        <f t="shared" si="1"/>
        <v>0</v>
      </c>
      <c r="J13" s="167">
        <v>0</v>
      </c>
      <c r="K13" s="168">
        <f t="shared" si="2"/>
        <v>0</v>
      </c>
      <c r="L13" s="149">
        <v>21</v>
      </c>
      <c r="M13" s="149">
        <f t="shared" si="3"/>
        <v>0</v>
      </c>
      <c r="N13" s="149">
        <v>0</v>
      </c>
      <c r="O13" s="149">
        <f t="shared" si="4"/>
        <v>0</v>
      </c>
      <c r="P13" s="149">
        <v>0</v>
      </c>
      <c r="Q13" s="149">
        <f t="shared" si="5"/>
        <v>0</v>
      </c>
      <c r="R13" s="149"/>
      <c r="S13" s="149" t="s">
        <v>98</v>
      </c>
      <c r="T13" s="149" t="s">
        <v>99</v>
      </c>
      <c r="U13" s="149">
        <v>0.009</v>
      </c>
      <c r="V13" s="149">
        <f t="shared" si="6"/>
        <v>0.56</v>
      </c>
      <c r="W13" s="149"/>
      <c r="X13" s="149" t="s">
        <v>100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2.75" outlineLevel="1">
      <c r="A14" s="163">
        <v>6</v>
      </c>
      <c r="B14" s="164" t="s">
        <v>110</v>
      </c>
      <c r="C14" s="170" t="s">
        <v>111</v>
      </c>
      <c r="D14" s="165" t="s">
        <v>112</v>
      </c>
      <c r="E14" s="166">
        <v>116</v>
      </c>
      <c r="F14" s="167">
        <v>0</v>
      </c>
      <c r="G14" s="167">
        <f t="shared" si="0"/>
        <v>0</v>
      </c>
      <c r="H14" s="167">
        <v>0</v>
      </c>
      <c r="I14" s="167">
        <f t="shared" si="1"/>
        <v>0</v>
      </c>
      <c r="J14" s="167">
        <v>0</v>
      </c>
      <c r="K14" s="168">
        <f t="shared" si="2"/>
        <v>0</v>
      </c>
      <c r="L14" s="149">
        <v>21</v>
      </c>
      <c r="M14" s="149">
        <f t="shared" si="3"/>
        <v>0</v>
      </c>
      <c r="N14" s="149">
        <v>0</v>
      </c>
      <c r="O14" s="149">
        <f t="shared" si="4"/>
        <v>0</v>
      </c>
      <c r="P14" s="149">
        <v>0</v>
      </c>
      <c r="Q14" s="149">
        <f t="shared" si="5"/>
        <v>0</v>
      </c>
      <c r="R14" s="149"/>
      <c r="S14" s="149" t="s">
        <v>98</v>
      </c>
      <c r="T14" s="149" t="s">
        <v>99</v>
      </c>
      <c r="U14" s="149">
        <v>0.013</v>
      </c>
      <c r="V14" s="149">
        <f t="shared" si="6"/>
        <v>1.51</v>
      </c>
      <c r="W14" s="149"/>
      <c r="X14" s="149" t="s">
        <v>100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12.75" outlineLevel="1">
      <c r="A15" s="163">
        <v>7</v>
      </c>
      <c r="B15" s="164" t="s">
        <v>113</v>
      </c>
      <c r="C15" s="170" t="s">
        <v>114</v>
      </c>
      <c r="D15" s="165" t="s">
        <v>97</v>
      </c>
      <c r="E15" s="166">
        <v>62.64</v>
      </c>
      <c r="F15" s="167">
        <v>0</v>
      </c>
      <c r="G15" s="167">
        <f t="shared" si="0"/>
        <v>0</v>
      </c>
      <c r="H15" s="167">
        <v>0</v>
      </c>
      <c r="I15" s="167">
        <f t="shared" si="1"/>
        <v>0</v>
      </c>
      <c r="J15" s="167">
        <v>0</v>
      </c>
      <c r="K15" s="168">
        <f t="shared" si="2"/>
        <v>0</v>
      </c>
      <c r="L15" s="149">
        <v>21</v>
      </c>
      <c r="M15" s="149">
        <f t="shared" si="3"/>
        <v>0</v>
      </c>
      <c r="N15" s="149">
        <v>0</v>
      </c>
      <c r="O15" s="149">
        <f t="shared" si="4"/>
        <v>0</v>
      </c>
      <c r="P15" s="149">
        <v>0</v>
      </c>
      <c r="Q15" s="149">
        <f t="shared" si="5"/>
        <v>0</v>
      </c>
      <c r="R15" s="149"/>
      <c r="S15" s="149" t="s">
        <v>98</v>
      </c>
      <c r="T15" s="149" t="s">
        <v>99</v>
      </c>
      <c r="U15" s="149">
        <v>0</v>
      </c>
      <c r="V15" s="149">
        <f t="shared" si="6"/>
        <v>0</v>
      </c>
      <c r="W15" s="149"/>
      <c r="X15" s="149" t="s">
        <v>100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33" ht="12.75">
      <c r="A16" s="151" t="s">
        <v>93</v>
      </c>
      <c r="B16" s="152" t="s">
        <v>58</v>
      </c>
      <c r="C16" s="169" t="s">
        <v>59</v>
      </c>
      <c r="D16" s="153"/>
      <c r="E16" s="154"/>
      <c r="F16" s="155"/>
      <c r="G16" s="155">
        <f>SUMIF(AG17:AG24,"&lt;&gt;NOR",G17:G24)</f>
        <v>0</v>
      </c>
      <c r="H16" s="155"/>
      <c r="I16" s="155">
        <f>SUM(I17:I24)</f>
        <v>0</v>
      </c>
      <c r="J16" s="155">
        <v>0</v>
      </c>
      <c r="K16" s="156">
        <f>SUM(K17:K24)</f>
        <v>0</v>
      </c>
      <c r="L16" s="150"/>
      <c r="M16" s="150">
        <f>SUM(M17:M24)</f>
        <v>0</v>
      </c>
      <c r="N16" s="150"/>
      <c r="O16" s="150">
        <f>SUM(O17:O24)</f>
        <v>132.84</v>
      </c>
      <c r="P16" s="150"/>
      <c r="Q16" s="150">
        <f>SUM(Q17:Q24)</f>
        <v>0</v>
      </c>
      <c r="R16" s="150"/>
      <c r="S16" s="150"/>
      <c r="T16" s="150"/>
      <c r="U16" s="150"/>
      <c r="V16" s="150">
        <f>SUM(V17:V24)</f>
        <v>115.64000000000001</v>
      </c>
      <c r="W16" s="150"/>
      <c r="X16" s="150"/>
      <c r="AG16" t="s">
        <v>94</v>
      </c>
    </row>
    <row r="17" spans="1:60" ht="12.75" outlineLevel="1">
      <c r="A17" s="163">
        <v>8</v>
      </c>
      <c r="B17" s="164" t="s">
        <v>115</v>
      </c>
      <c r="C17" s="170" t="s">
        <v>116</v>
      </c>
      <c r="D17" s="165" t="s">
        <v>112</v>
      </c>
      <c r="E17" s="166">
        <v>116</v>
      </c>
      <c r="F17" s="167">
        <v>0</v>
      </c>
      <c r="G17" s="167">
        <f aca="true" t="shared" si="7" ref="G17:G24">ROUND(E17*F17,2)</f>
        <v>0</v>
      </c>
      <c r="H17" s="167">
        <v>0</v>
      </c>
      <c r="I17" s="167">
        <f aca="true" t="shared" si="8" ref="I17:I24">ROUND(E17*H17,2)</f>
        <v>0</v>
      </c>
      <c r="J17" s="167">
        <v>0</v>
      </c>
      <c r="K17" s="168">
        <f aca="true" t="shared" si="9" ref="K17:K24">ROUND(E17*J17,2)</f>
        <v>0</v>
      </c>
      <c r="L17" s="149">
        <v>21</v>
      </c>
      <c r="M17" s="149">
        <f aca="true" t="shared" si="10" ref="M17:M24">G17*(1+L17/100)</f>
        <v>0</v>
      </c>
      <c r="N17" s="149">
        <v>0.30361</v>
      </c>
      <c r="O17" s="149">
        <f aca="true" t="shared" si="11" ref="O17:O24">ROUND(E17*N17,2)</f>
        <v>35.22</v>
      </c>
      <c r="P17" s="149">
        <v>0</v>
      </c>
      <c r="Q17" s="149">
        <f aca="true" t="shared" si="12" ref="Q17:Q24">ROUND(E17*P17,2)</f>
        <v>0</v>
      </c>
      <c r="R17" s="149"/>
      <c r="S17" s="149" t="s">
        <v>98</v>
      </c>
      <c r="T17" s="149" t="s">
        <v>99</v>
      </c>
      <c r="U17" s="149">
        <v>0.016</v>
      </c>
      <c r="V17" s="149">
        <f aca="true" t="shared" si="13" ref="V17:V24">ROUND(E17*U17,2)</f>
        <v>1.86</v>
      </c>
      <c r="W17" s="149"/>
      <c r="X17" s="149" t="s">
        <v>100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>
      <c r="A18" s="163">
        <v>9</v>
      </c>
      <c r="B18" s="164" t="s">
        <v>117</v>
      </c>
      <c r="C18" s="170" t="s">
        <v>118</v>
      </c>
      <c r="D18" s="165" t="s">
        <v>112</v>
      </c>
      <c r="E18" s="166">
        <v>116</v>
      </c>
      <c r="F18" s="167">
        <v>0</v>
      </c>
      <c r="G18" s="167">
        <f t="shared" si="7"/>
        <v>0</v>
      </c>
      <c r="H18" s="167">
        <v>0</v>
      </c>
      <c r="I18" s="167">
        <f t="shared" si="8"/>
        <v>0</v>
      </c>
      <c r="J18" s="167">
        <v>0</v>
      </c>
      <c r="K18" s="168">
        <f t="shared" si="9"/>
        <v>0</v>
      </c>
      <c r="L18" s="149">
        <v>21</v>
      </c>
      <c r="M18" s="149">
        <f t="shared" si="10"/>
        <v>0</v>
      </c>
      <c r="N18" s="149">
        <v>0.55125</v>
      </c>
      <c r="O18" s="149">
        <f t="shared" si="11"/>
        <v>63.95</v>
      </c>
      <c r="P18" s="149">
        <v>0</v>
      </c>
      <c r="Q18" s="149">
        <f t="shared" si="12"/>
        <v>0</v>
      </c>
      <c r="R18" s="149"/>
      <c r="S18" s="149" t="s">
        <v>98</v>
      </c>
      <c r="T18" s="149" t="s">
        <v>99</v>
      </c>
      <c r="U18" s="149">
        <v>0.027</v>
      </c>
      <c r="V18" s="149">
        <f t="shared" si="13"/>
        <v>3.13</v>
      </c>
      <c r="W18" s="149"/>
      <c r="X18" s="149" t="s">
        <v>100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12.75" outlineLevel="1">
      <c r="A19" s="163">
        <v>10</v>
      </c>
      <c r="B19" s="164" t="s">
        <v>119</v>
      </c>
      <c r="C19" s="170" t="s">
        <v>120</v>
      </c>
      <c r="D19" s="165" t="s">
        <v>112</v>
      </c>
      <c r="E19" s="166">
        <v>116</v>
      </c>
      <c r="F19" s="167">
        <v>0</v>
      </c>
      <c r="G19" s="167">
        <f t="shared" si="7"/>
        <v>0</v>
      </c>
      <c r="H19" s="167">
        <v>0</v>
      </c>
      <c r="I19" s="167">
        <f t="shared" si="8"/>
        <v>0</v>
      </c>
      <c r="J19" s="167">
        <v>0</v>
      </c>
      <c r="K19" s="168">
        <f t="shared" si="9"/>
        <v>0</v>
      </c>
      <c r="L19" s="149">
        <v>21</v>
      </c>
      <c r="M19" s="149">
        <f t="shared" si="10"/>
        <v>0</v>
      </c>
      <c r="N19" s="149">
        <v>0.0741</v>
      </c>
      <c r="O19" s="149">
        <f t="shared" si="11"/>
        <v>8.6</v>
      </c>
      <c r="P19" s="149">
        <v>0</v>
      </c>
      <c r="Q19" s="149">
        <f t="shared" si="12"/>
        <v>0</v>
      </c>
      <c r="R19" s="149"/>
      <c r="S19" s="149" t="s">
        <v>98</v>
      </c>
      <c r="T19" s="149" t="s">
        <v>99</v>
      </c>
      <c r="U19" s="149">
        <v>0.548</v>
      </c>
      <c r="V19" s="149">
        <f t="shared" si="13"/>
        <v>63.57</v>
      </c>
      <c r="W19" s="149"/>
      <c r="X19" s="149" t="s">
        <v>100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outlineLevel="1">
      <c r="A20" s="163">
        <v>11</v>
      </c>
      <c r="B20" s="164" t="s">
        <v>121</v>
      </c>
      <c r="C20" s="170" t="s">
        <v>122</v>
      </c>
      <c r="D20" s="165" t="s">
        <v>123</v>
      </c>
      <c r="E20" s="166">
        <v>37</v>
      </c>
      <c r="F20" s="167">
        <v>0</v>
      </c>
      <c r="G20" s="167">
        <f t="shared" si="7"/>
        <v>0</v>
      </c>
      <c r="H20" s="167">
        <v>0</v>
      </c>
      <c r="I20" s="167">
        <f t="shared" si="8"/>
        <v>0</v>
      </c>
      <c r="J20" s="167">
        <v>0</v>
      </c>
      <c r="K20" s="168">
        <f t="shared" si="9"/>
        <v>0</v>
      </c>
      <c r="L20" s="149">
        <v>21</v>
      </c>
      <c r="M20" s="149">
        <f t="shared" si="10"/>
        <v>0</v>
      </c>
      <c r="N20" s="149">
        <v>0.00037</v>
      </c>
      <c r="O20" s="149">
        <f t="shared" si="11"/>
        <v>0.01</v>
      </c>
      <c r="P20" s="149">
        <v>0</v>
      </c>
      <c r="Q20" s="149">
        <f t="shared" si="12"/>
        <v>0</v>
      </c>
      <c r="R20" s="149"/>
      <c r="S20" s="149" t="s">
        <v>98</v>
      </c>
      <c r="T20" s="149" t="s">
        <v>99</v>
      </c>
      <c r="U20" s="149">
        <v>0.45</v>
      </c>
      <c r="V20" s="149">
        <f t="shared" si="13"/>
        <v>16.65</v>
      </c>
      <c r="W20" s="149"/>
      <c r="X20" s="149" t="s">
        <v>100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12.75" outlineLevel="1">
      <c r="A21" s="163">
        <v>12</v>
      </c>
      <c r="B21" s="164" t="s">
        <v>124</v>
      </c>
      <c r="C21" s="170" t="s">
        <v>125</v>
      </c>
      <c r="D21" s="165" t="s">
        <v>126</v>
      </c>
      <c r="E21" s="166">
        <v>116</v>
      </c>
      <c r="F21" s="167">
        <v>0</v>
      </c>
      <c r="G21" s="167">
        <f t="shared" si="7"/>
        <v>0</v>
      </c>
      <c r="H21" s="167">
        <v>0</v>
      </c>
      <c r="I21" s="167">
        <f t="shared" si="8"/>
        <v>0</v>
      </c>
      <c r="J21" s="167">
        <v>0</v>
      </c>
      <c r="K21" s="168">
        <f t="shared" si="9"/>
        <v>0</v>
      </c>
      <c r="L21" s="149">
        <v>21</v>
      </c>
      <c r="M21" s="149">
        <f t="shared" si="10"/>
        <v>0</v>
      </c>
      <c r="N21" s="149">
        <v>0</v>
      </c>
      <c r="O21" s="149">
        <f t="shared" si="11"/>
        <v>0</v>
      </c>
      <c r="P21" s="149">
        <v>0</v>
      </c>
      <c r="Q21" s="149">
        <f t="shared" si="12"/>
        <v>0</v>
      </c>
      <c r="R21" s="149"/>
      <c r="S21" s="149" t="s">
        <v>127</v>
      </c>
      <c r="T21" s="149" t="s">
        <v>99</v>
      </c>
      <c r="U21" s="149">
        <v>0.188</v>
      </c>
      <c r="V21" s="149">
        <f t="shared" si="13"/>
        <v>21.81</v>
      </c>
      <c r="W21" s="149"/>
      <c r="X21" s="149" t="s">
        <v>100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101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22.5" outlineLevel="1">
      <c r="A22" s="163">
        <v>13</v>
      </c>
      <c r="B22" s="164" t="s">
        <v>128</v>
      </c>
      <c r="C22" s="170" t="s">
        <v>129</v>
      </c>
      <c r="D22" s="165" t="s">
        <v>123</v>
      </c>
      <c r="E22" s="166">
        <v>13.5</v>
      </c>
      <c r="F22" s="167">
        <v>0</v>
      </c>
      <c r="G22" s="167">
        <f t="shared" si="7"/>
        <v>0</v>
      </c>
      <c r="H22" s="167">
        <v>0</v>
      </c>
      <c r="I22" s="167">
        <f t="shared" si="8"/>
        <v>0</v>
      </c>
      <c r="J22" s="167">
        <v>0</v>
      </c>
      <c r="K22" s="168">
        <f t="shared" si="9"/>
        <v>0</v>
      </c>
      <c r="L22" s="149">
        <v>21</v>
      </c>
      <c r="M22" s="149">
        <f t="shared" si="10"/>
        <v>0</v>
      </c>
      <c r="N22" s="149">
        <v>0.12405</v>
      </c>
      <c r="O22" s="149">
        <f t="shared" si="11"/>
        <v>1.67</v>
      </c>
      <c r="P22" s="149">
        <v>0</v>
      </c>
      <c r="Q22" s="149">
        <f t="shared" si="12"/>
        <v>0</v>
      </c>
      <c r="R22" s="149"/>
      <c r="S22" s="149" t="s">
        <v>98</v>
      </c>
      <c r="T22" s="149" t="s">
        <v>99</v>
      </c>
      <c r="U22" s="149">
        <v>0.60088</v>
      </c>
      <c r="V22" s="149">
        <f t="shared" si="13"/>
        <v>8.11</v>
      </c>
      <c r="W22" s="149"/>
      <c r="X22" s="149" t="s">
        <v>130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131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2.75" outlineLevel="1">
      <c r="A23" s="163">
        <v>14</v>
      </c>
      <c r="B23" s="164" t="s">
        <v>132</v>
      </c>
      <c r="C23" s="170" t="s">
        <v>133</v>
      </c>
      <c r="D23" s="165" t="s">
        <v>134</v>
      </c>
      <c r="E23" s="166">
        <v>1</v>
      </c>
      <c r="F23" s="167">
        <v>0</v>
      </c>
      <c r="G23" s="167">
        <f t="shared" si="7"/>
        <v>0</v>
      </c>
      <c r="H23" s="167">
        <v>0</v>
      </c>
      <c r="I23" s="167">
        <f t="shared" si="8"/>
        <v>0</v>
      </c>
      <c r="J23" s="167">
        <v>0</v>
      </c>
      <c r="K23" s="168">
        <f t="shared" si="9"/>
        <v>0</v>
      </c>
      <c r="L23" s="149">
        <v>21</v>
      </c>
      <c r="M23" s="149">
        <f t="shared" si="10"/>
        <v>0</v>
      </c>
      <c r="N23" s="149">
        <v>0.12965</v>
      </c>
      <c r="O23" s="149">
        <f t="shared" si="11"/>
        <v>0.13</v>
      </c>
      <c r="P23" s="149">
        <v>0</v>
      </c>
      <c r="Q23" s="149">
        <f t="shared" si="12"/>
        <v>0</v>
      </c>
      <c r="R23" s="149"/>
      <c r="S23" s="149" t="s">
        <v>98</v>
      </c>
      <c r="T23" s="149" t="s">
        <v>99</v>
      </c>
      <c r="U23" s="149">
        <v>0.51028</v>
      </c>
      <c r="V23" s="149">
        <f t="shared" si="13"/>
        <v>0.51</v>
      </c>
      <c r="W23" s="149"/>
      <c r="X23" s="149" t="s">
        <v>130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131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12.75" outlineLevel="1">
      <c r="A24" s="163">
        <v>15</v>
      </c>
      <c r="B24" s="164" t="s">
        <v>135</v>
      </c>
      <c r="C24" s="170" t="s">
        <v>136</v>
      </c>
      <c r="D24" s="165" t="s">
        <v>112</v>
      </c>
      <c r="E24" s="166">
        <v>121.8</v>
      </c>
      <c r="F24" s="167">
        <v>0</v>
      </c>
      <c r="G24" s="167">
        <f t="shared" si="7"/>
        <v>0</v>
      </c>
      <c r="H24" s="167">
        <v>0</v>
      </c>
      <c r="I24" s="167">
        <f t="shared" si="8"/>
        <v>0</v>
      </c>
      <c r="J24" s="167">
        <v>0</v>
      </c>
      <c r="K24" s="168">
        <f t="shared" si="9"/>
        <v>0</v>
      </c>
      <c r="L24" s="149">
        <v>21</v>
      </c>
      <c r="M24" s="149">
        <f t="shared" si="10"/>
        <v>0</v>
      </c>
      <c r="N24" s="149">
        <v>0.191</v>
      </c>
      <c r="O24" s="149">
        <f t="shared" si="11"/>
        <v>23.26</v>
      </c>
      <c r="P24" s="149">
        <v>0</v>
      </c>
      <c r="Q24" s="149">
        <f t="shared" si="12"/>
        <v>0</v>
      </c>
      <c r="R24" s="149" t="s">
        <v>137</v>
      </c>
      <c r="S24" s="149" t="s">
        <v>98</v>
      </c>
      <c r="T24" s="149" t="s">
        <v>99</v>
      </c>
      <c r="U24" s="149">
        <v>0</v>
      </c>
      <c r="V24" s="149">
        <f t="shared" si="13"/>
        <v>0</v>
      </c>
      <c r="W24" s="149"/>
      <c r="X24" s="149" t="s">
        <v>138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139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33" ht="12.75">
      <c r="A25" s="151" t="s">
        <v>93</v>
      </c>
      <c r="B25" s="152" t="s">
        <v>60</v>
      </c>
      <c r="C25" s="169" t="s">
        <v>61</v>
      </c>
      <c r="D25" s="153"/>
      <c r="E25" s="154"/>
      <c r="F25" s="155"/>
      <c r="G25" s="155">
        <f>SUMIF(AG26:AG27,"&lt;&gt;NOR",G26:G27)</f>
        <v>0</v>
      </c>
      <c r="H25" s="155">
        <v>0</v>
      </c>
      <c r="I25" s="155">
        <f>SUM(I26:I27)</f>
        <v>0</v>
      </c>
      <c r="J25" s="155">
        <v>0</v>
      </c>
      <c r="K25" s="156">
        <f>SUM(K26:K27)</f>
        <v>0</v>
      </c>
      <c r="L25" s="150"/>
      <c r="M25" s="150">
        <f>SUM(M26:M27)</f>
        <v>0</v>
      </c>
      <c r="N25" s="150"/>
      <c r="O25" s="150">
        <f>SUM(O26:O27)</f>
        <v>3.09</v>
      </c>
      <c r="P25" s="150"/>
      <c r="Q25" s="150">
        <f>SUM(Q26:Q27)</f>
        <v>0</v>
      </c>
      <c r="R25" s="150"/>
      <c r="S25" s="150"/>
      <c r="T25" s="150"/>
      <c r="U25" s="150"/>
      <c r="V25" s="150">
        <f>SUM(V26:V27)</f>
        <v>15.14</v>
      </c>
      <c r="W25" s="150"/>
      <c r="X25" s="150"/>
      <c r="AG25" t="s">
        <v>94</v>
      </c>
    </row>
    <row r="26" spans="1:60" ht="22.5" outlineLevel="1">
      <c r="A26" s="163">
        <v>16</v>
      </c>
      <c r="B26" s="164" t="s">
        <v>140</v>
      </c>
      <c r="C26" s="170" t="s">
        <v>141</v>
      </c>
      <c r="D26" s="165" t="s">
        <v>123</v>
      </c>
      <c r="E26" s="166">
        <v>5</v>
      </c>
      <c r="F26" s="167">
        <v>0</v>
      </c>
      <c r="G26" s="167">
        <f>ROUND(E26*F26,2)</f>
        <v>0</v>
      </c>
      <c r="H26" s="167">
        <v>0</v>
      </c>
      <c r="I26" s="167">
        <f>ROUND(E26*H26,2)</f>
        <v>0</v>
      </c>
      <c r="J26" s="167">
        <v>0</v>
      </c>
      <c r="K26" s="168">
        <f>ROUND(E26*J26,2)</f>
        <v>0</v>
      </c>
      <c r="L26" s="149">
        <v>21</v>
      </c>
      <c r="M26" s="149">
        <f>G26*(1+L26/100)</f>
        <v>0</v>
      </c>
      <c r="N26" s="149">
        <v>0.46866</v>
      </c>
      <c r="O26" s="149">
        <f>ROUND(E26*N26,2)</f>
        <v>2.34</v>
      </c>
      <c r="P26" s="149">
        <v>0</v>
      </c>
      <c r="Q26" s="149">
        <f>ROUND(E26*P26,2)</f>
        <v>0</v>
      </c>
      <c r="R26" s="149"/>
      <c r="S26" s="149" t="s">
        <v>98</v>
      </c>
      <c r="T26" s="149" t="s">
        <v>99</v>
      </c>
      <c r="U26" s="149">
        <v>1.98605</v>
      </c>
      <c r="V26" s="149">
        <f>ROUND(E26*U26,2)</f>
        <v>9.93</v>
      </c>
      <c r="W26" s="149"/>
      <c r="X26" s="149" t="s">
        <v>130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131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12.75" outlineLevel="1">
      <c r="A27" s="163">
        <v>17</v>
      </c>
      <c r="B27" s="164" t="s">
        <v>142</v>
      </c>
      <c r="C27" s="170" t="s">
        <v>143</v>
      </c>
      <c r="D27" s="165" t="s">
        <v>144</v>
      </c>
      <c r="E27" s="166">
        <v>1</v>
      </c>
      <c r="F27" s="167">
        <v>0</v>
      </c>
      <c r="G27" s="167">
        <f>ROUND(E27*F27,2)</f>
        <v>0</v>
      </c>
      <c r="H27" s="167">
        <v>0</v>
      </c>
      <c r="I27" s="167">
        <f>ROUND(E27*H27,2)</f>
        <v>0</v>
      </c>
      <c r="J27" s="167">
        <v>0</v>
      </c>
      <c r="K27" s="168">
        <f>ROUND(E27*J27,2)</f>
        <v>0</v>
      </c>
      <c r="L27" s="149">
        <v>21</v>
      </c>
      <c r="M27" s="149">
        <f>G27*(1+L27/100)</f>
        <v>0</v>
      </c>
      <c r="N27" s="149">
        <v>0.74718</v>
      </c>
      <c r="O27" s="149">
        <f>ROUND(E27*N27,2)</f>
        <v>0.75</v>
      </c>
      <c r="P27" s="149">
        <v>0</v>
      </c>
      <c r="Q27" s="149">
        <f>ROUND(E27*P27,2)</f>
        <v>0</v>
      </c>
      <c r="R27" s="149"/>
      <c r="S27" s="149" t="s">
        <v>127</v>
      </c>
      <c r="T27" s="149" t="s">
        <v>99</v>
      </c>
      <c r="U27" s="149">
        <v>5.20579</v>
      </c>
      <c r="V27" s="149">
        <f>ROUND(E27*U27,2)</f>
        <v>5.21</v>
      </c>
      <c r="W27" s="149"/>
      <c r="X27" s="149" t="s">
        <v>130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131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33" ht="12.75">
      <c r="A28" s="151" t="s">
        <v>93</v>
      </c>
      <c r="B28" s="152" t="s">
        <v>62</v>
      </c>
      <c r="C28" s="169" t="s">
        <v>63</v>
      </c>
      <c r="D28" s="153"/>
      <c r="E28" s="154"/>
      <c r="F28" s="155"/>
      <c r="G28" s="155">
        <f>SUMIF(AG29:AG31,"&lt;&gt;NOR",G29:G31)</f>
        <v>0</v>
      </c>
      <c r="H28" s="155">
        <v>0</v>
      </c>
      <c r="I28" s="155">
        <f>SUM(I29:I31)</f>
        <v>0</v>
      </c>
      <c r="J28" s="155">
        <v>0</v>
      </c>
      <c r="K28" s="156">
        <f>SUM(K29:K31)</f>
        <v>0</v>
      </c>
      <c r="L28" s="150"/>
      <c r="M28" s="150">
        <f>SUM(M29:M31)</f>
        <v>0</v>
      </c>
      <c r="N28" s="150"/>
      <c r="O28" s="150">
        <f>SUM(O29:O31)</f>
        <v>7.9</v>
      </c>
      <c r="P28" s="150"/>
      <c r="Q28" s="150">
        <f>SUM(Q29:Q31)</f>
        <v>0</v>
      </c>
      <c r="R28" s="150"/>
      <c r="S28" s="150"/>
      <c r="T28" s="150"/>
      <c r="U28" s="150"/>
      <c r="V28" s="150">
        <f>SUM(V29:V31)</f>
        <v>8.3</v>
      </c>
      <c r="W28" s="150"/>
      <c r="X28" s="150"/>
      <c r="AG28" t="s">
        <v>94</v>
      </c>
    </row>
    <row r="29" spans="1:60" ht="12.75" outlineLevel="1">
      <c r="A29" s="163">
        <v>18</v>
      </c>
      <c r="B29" s="164" t="s">
        <v>145</v>
      </c>
      <c r="C29" s="170" t="s">
        <v>146</v>
      </c>
      <c r="D29" s="165" t="s">
        <v>123</v>
      </c>
      <c r="E29" s="166">
        <v>30.5</v>
      </c>
      <c r="F29" s="167">
        <v>0</v>
      </c>
      <c r="G29" s="167">
        <f>ROUND(E29*F29,2)</f>
        <v>0</v>
      </c>
      <c r="H29" s="167">
        <v>0</v>
      </c>
      <c r="I29" s="167">
        <f>ROUND(E29*H29,2)</f>
        <v>0</v>
      </c>
      <c r="J29" s="167">
        <v>0</v>
      </c>
      <c r="K29" s="168">
        <f>ROUND(E29*J29,2)</f>
        <v>0</v>
      </c>
      <c r="L29" s="149">
        <v>21</v>
      </c>
      <c r="M29" s="149">
        <f>G29*(1+L29/100)</f>
        <v>0</v>
      </c>
      <c r="N29" s="149">
        <v>0.188</v>
      </c>
      <c r="O29" s="149">
        <f>ROUND(E29*N29,2)</f>
        <v>5.73</v>
      </c>
      <c r="P29" s="149">
        <v>0</v>
      </c>
      <c r="Q29" s="149">
        <f>ROUND(E29*P29,2)</f>
        <v>0</v>
      </c>
      <c r="R29" s="149"/>
      <c r="S29" s="149" t="s">
        <v>98</v>
      </c>
      <c r="T29" s="149" t="s">
        <v>99</v>
      </c>
      <c r="U29" s="149">
        <v>0.272</v>
      </c>
      <c r="V29" s="149">
        <f>ROUND(E29*U29,2)</f>
        <v>8.3</v>
      </c>
      <c r="W29" s="149"/>
      <c r="X29" s="149" t="s">
        <v>100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>
      <c r="A30" s="163">
        <v>19</v>
      </c>
      <c r="B30" s="164" t="s">
        <v>147</v>
      </c>
      <c r="C30" s="170" t="s">
        <v>148</v>
      </c>
      <c r="D30" s="165" t="s">
        <v>134</v>
      </c>
      <c r="E30" s="166">
        <v>18</v>
      </c>
      <c r="F30" s="167">
        <v>0</v>
      </c>
      <c r="G30" s="167">
        <f>ROUND(E30*F30,2)</f>
        <v>0</v>
      </c>
      <c r="H30" s="167">
        <v>0</v>
      </c>
      <c r="I30" s="167">
        <f>ROUND(E30*H30,2)</f>
        <v>0</v>
      </c>
      <c r="J30" s="167">
        <v>0</v>
      </c>
      <c r="K30" s="168">
        <f>ROUND(E30*J30,2)</f>
        <v>0</v>
      </c>
      <c r="L30" s="149">
        <v>21</v>
      </c>
      <c r="M30" s="149">
        <f>G30*(1+L30/100)</f>
        <v>0</v>
      </c>
      <c r="N30" s="149">
        <v>0.058</v>
      </c>
      <c r="O30" s="149">
        <f>ROUND(E30*N30,2)</f>
        <v>1.04</v>
      </c>
      <c r="P30" s="149">
        <v>0</v>
      </c>
      <c r="Q30" s="149">
        <f>ROUND(E30*P30,2)</f>
        <v>0</v>
      </c>
      <c r="R30" s="149" t="s">
        <v>137</v>
      </c>
      <c r="S30" s="149" t="s">
        <v>98</v>
      </c>
      <c r="T30" s="149" t="s">
        <v>99</v>
      </c>
      <c r="U30" s="149">
        <v>0</v>
      </c>
      <c r="V30" s="149">
        <f>ROUND(E30*U30,2)</f>
        <v>0</v>
      </c>
      <c r="W30" s="149"/>
      <c r="X30" s="149" t="s">
        <v>138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139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>
      <c r="A31" s="163">
        <v>20</v>
      </c>
      <c r="B31" s="164" t="s">
        <v>149</v>
      </c>
      <c r="C31" s="170" t="s">
        <v>150</v>
      </c>
      <c r="D31" s="165" t="s">
        <v>134</v>
      </c>
      <c r="E31" s="166">
        <v>14</v>
      </c>
      <c r="F31" s="167">
        <v>0</v>
      </c>
      <c r="G31" s="167">
        <f>ROUND(E31*F31,2)</f>
        <v>0</v>
      </c>
      <c r="H31" s="167">
        <v>0</v>
      </c>
      <c r="I31" s="167">
        <f>ROUND(E31*H31,2)</f>
        <v>0</v>
      </c>
      <c r="J31" s="167">
        <v>0</v>
      </c>
      <c r="K31" s="168">
        <f>ROUND(E31*J31,2)</f>
        <v>0</v>
      </c>
      <c r="L31" s="149">
        <v>21</v>
      </c>
      <c r="M31" s="149">
        <f>G31*(1+L31/100)</f>
        <v>0</v>
      </c>
      <c r="N31" s="149">
        <v>0.081</v>
      </c>
      <c r="O31" s="149">
        <f>ROUND(E31*N31,2)</f>
        <v>1.13</v>
      </c>
      <c r="P31" s="149">
        <v>0</v>
      </c>
      <c r="Q31" s="149">
        <f>ROUND(E31*P31,2)</f>
        <v>0</v>
      </c>
      <c r="R31" s="149" t="s">
        <v>137</v>
      </c>
      <c r="S31" s="149" t="s">
        <v>98</v>
      </c>
      <c r="T31" s="149" t="s">
        <v>99</v>
      </c>
      <c r="U31" s="149">
        <v>0</v>
      </c>
      <c r="V31" s="149">
        <f>ROUND(E31*U31,2)</f>
        <v>0</v>
      </c>
      <c r="W31" s="149"/>
      <c r="X31" s="149" t="s">
        <v>138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139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33" ht="12.75">
      <c r="A32" s="151" t="s">
        <v>93</v>
      </c>
      <c r="B32" s="152" t="s">
        <v>64</v>
      </c>
      <c r="C32" s="169" t="s">
        <v>65</v>
      </c>
      <c r="D32" s="153"/>
      <c r="E32" s="154"/>
      <c r="F32" s="155">
        <v>0</v>
      </c>
      <c r="G32" s="155">
        <f>SUMIF(AG33:AG33,"&lt;&gt;NOR",G33:G33)</f>
        <v>0</v>
      </c>
      <c r="H32" s="155">
        <v>0</v>
      </c>
      <c r="I32" s="155">
        <f>SUM(I33:I33)</f>
        <v>0</v>
      </c>
      <c r="J32" s="155"/>
      <c r="K32" s="156">
        <f>SUM(K33:K33)</f>
        <v>0</v>
      </c>
      <c r="L32" s="150"/>
      <c r="M32" s="150">
        <f>SUM(M33:M33)</f>
        <v>0</v>
      </c>
      <c r="N32" s="150"/>
      <c r="O32" s="150">
        <f>SUM(O33:O33)</f>
        <v>0</v>
      </c>
      <c r="P32" s="150"/>
      <c r="Q32" s="150">
        <f>SUM(Q33:Q33)</f>
        <v>0</v>
      </c>
      <c r="R32" s="150"/>
      <c r="S32" s="150"/>
      <c r="T32" s="150"/>
      <c r="U32" s="150"/>
      <c r="V32" s="150">
        <f>SUM(V33:V33)</f>
        <v>54.19</v>
      </c>
      <c r="W32" s="150"/>
      <c r="X32" s="150"/>
      <c r="AG32" t="s">
        <v>94</v>
      </c>
    </row>
    <row r="33" spans="1:60" ht="12.75" outlineLevel="1">
      <c r="A33" s="163">
        <v>21</v>
      </c>
      <c r="B33" s="164" t="s">
        <v>151</v>
      </c>
      <c r="C33" s="170" t="s">
        <v>152</v>
      </c>
      <c r="D33" s="165" t="s">
        <v>153</v>
      </c>
      <c r="E33" s="166">
        <v>138.94885</v>
      </c>
      <c r="F33" s="167">
        <v>0</v>
      </c>
      <c r="G33" s="167">
        <f>ROUND(E33*F33,2)</f>
        <v>0</v>
      </c>
      <c r="H33" s="167">
        <v>0</v>
      </c>
      <c r="I33" s="167">
        <f>ROUND(E33*H33,2)</f>
        <v>0</v>
      </c>
      <c r="J33" s="167">
        <v>0</v>
      </c>
      <c r="K33" s="168">
        <f>ROUND(E33*J33,2)</f>
        <v>0</v>
      </c>
      <c r="L33" s="149">
        <v>21</v>
      </c>
      <c r="M33" s="149">
        <f>G33*(1+L33/100)</f>
        <v>0</v>
      </c>
      <c r="N33" s="149">
        <v>0</v>
      </c>
      <c r="O33" s="149">
        <f>ROUND(E33*N33,2)</f>
        <v>0</v>
      </c>
      <c r="P33" s="149">
        <v>0</v>
      </c>
      <c r="Q33" s="149">
        <f>ROUND(E33*P33,2)</f>
        <v>0</v>
      </c>
      <c r="R33" s="149"/>
      <c r="S33" s="149" t="s">
        <v>98</v>
      </c>
      <c r="T33" s="149" t="s">
        <v>99</v>
      </c>
      <c r="U33" s="149">
        <v>0.39</v>
      </c>
      <c r="V33" s="149">
        <f>ROUND(E33*U33,2)</f>
        <v>54.19</v>
      </c>
      <c r="W33" s="149"/>
      <c r="X33" s="149" t="s">
        <v>154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155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33" ht="12.75">
      <c r="A34" s="151" t="s">
        <v>93</v>
      </c>
      <c r="B34" s="152" t="s">
        <v>66</v>
      </c>
      <c r="C34" s="169" t="s">
        <v>29</v>
      </c>
      <c r="D34" s="153"/>
      <c r="E34" s="154"/>
      <c r="F34" s="155">
        <v>0</v>
      </c>
      <c r="G34" s="155">
        <f>SUMIF(AG35:AG35,"&lt;&gt;NOR",G35:G35)</f>
        <v>0</v>
      </c>
      <c r="H34" s="155"/>
      <c r="I34" s="155">
        <f>SUM(I35:I35)</f>
        <v>0</v>
      </c>
      <c r="J34" s="155">
        <v>0</v>
      </c>
      <c r="K34" s="156">
        <f>SUM(K35:K35)</f>
        <v>0</v>
      </c>
      <c r="L34" s="150"/>
      <c r="M34" s="150">
        <f>SUM(M35:M35)</f>
        <v>0</v>
      </c>
      <c r="N34" s="150"/>
      <c r="O34" s="150">
        <f>SUM(O35:O35)</f>
        <v>0</v>
      </c>
      <c r="P34" s="150"/>
      <c r="Q34" s="150">
        <f>SUM(Q35:Q35)</f>
        <v>0</v>
      </c>
      <c r="R34" s="150"/>
      <c r="S34" s="150"/>
      <c r="T34" s="150"/>
      <c r="U34" s="150"/>
      <c r="V34" s="150">
        <f>SUM(V35:V35)</f>
        <v>0</v>
      </c>
      <c r="W34" s="150"/>
      <c r="X34" s="150"/>
      <c r="AG34" t="s">
        <v>94</v>
      </c>
    </row>
    <row r="35" spans="1:60" ht="12.75" outlineLevel="1">
      <c r="A35" s="157">
        <v>22</v>
      </c>
      <c r="B35" s="158" t="s">
        <v>156</v>
      </c>
      <c r="C35" s="171" t="s">
        <v>157</v>
      </c>
      <c r="D35" s="159" t="s">
        <v>158</v>
      </c>
      <c r="E35" s="160">
        <v>1</v>
      </c>
      <c r="F35" s="161">
        <v>0</v>
      </c>
      <c r="G35" s="161">
        <f>ROUND(E35*F35,2)</f>
        <v>0</v>
      </c>
      <c r="H35" s="161">
        <v>0</v>
      </c>
      <c r="I35" s="161">
        <f>ROUND(E35*H35,2)</f>
        <v>0</v>
      </c>
      <c r="J35" s="161">
        <v>0</v>
      </c>
      <c r="K35" s="162">
        <f>ROUND(E35*J35,2)</f>
        <v>0</v>
      </c>
      <c r="L35" s="149">
        <v>21</v>
      </c>
      <c r="M35" s="149">
        <f>G35*(1+L35/100)</f>
        <v>0</v>
      </c>
      <c r="N35" s="149">
        <v>0</v>
      </c>
      <c r="O35" s="149">
        <f>ROUND(E35*N35,2)</f>
        <v>0</v>
      </c>
      <c r="P35" s="149">
        <v>0</v>
      </c>
      <c r="Q35" s="149">
        <f>ROUND(E35*P35,2)</f>
        <v>0</v>
      </c>
      <c r="R35" s="149"/>
      <c r="S35" s="149" t="s">
        <v>98</v>
      </c>
      <c r="T35" s="149" t="s">
        <v>99</v>
      </c>
      <c r="U35" s="149">
        <v>0</v>
      </c>
      <c r="V35" s="149">
        <f>ROUND(E35*U35,2)</f>
        <v>0</v>
      </c>
      <c r="W35" s="149"/>
      <c r="X35" s="149" t="s">
        <v>159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160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33" ht="12.75">
      <c r="A36" s="3"/>
      <c r="B36" s="4"/>
      <c r="C36" s="17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E36">
        <v>15</v>
      </c>
      <c r="AF36">
        <v>21</v>
      </c>
      <c r="AG36" t="s">
        <v>80</v>
      </c>
    </row>
    <row r="37" spans="3:33" ht="12.75">
      <c r="C37" s="173"/>
      <c r="D37" s="10"/>
      <c r="AG37" t="s">
        <v>161</v>
      </c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2020-06-09T12:57:15Z</dcterms:modified>
  <cp:category/>
  <cp:version/>
  <cp:contentType/>
  <cp:contentStatus/>
</cp:coreProperties>
</file>